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_jeonggyu/Desktop/"/>
    </mc:Choice>
  </mc:AlternateContent>
  <xr:revisionPtr revIDLastSave="0" documentId="13_ncr:1_{417193F2-C837-EA40-B882-1F22423D9C54}" xr6:coauthVersionLast="47" xr6:coauthVersionMax="47" xr10:uidLastSave="{00000000-0000-0000-0000-000000000000}"/>
  <bookViews>
    <workbookView xWindow="5700" yWindow="1320" windowWidth="27900" windowHeight="16940" xr2:uid="{1F9FB43D-A141-8F4F-9C19-654DE1290984}"/>
  </bookViews>
  <sheets>
    <sheet name="바이브온 계산기 (v.N22w074a)" sheetId="1" r:id="rId1"/>
  </sheets>
  <definedNames>
    <definedName name="ㅁ1">'바이브온 계산기 (v.N22w074a)'!$C$39609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S3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6" i="1"/>
  <c r="N5" i="1"/>
  <c r="N3" i="1"/>
  <c r="H33" i="1"/>
  <c r="J3" i="1" l="1"/>
  <c r="O3" i="1" s="1"/>
  <c r="L3" i="1"/>
  <c r="J5" i="1"/>
  <c r="L5" i="1"/>
  <c r="J6" i="1"/>
  <c r="L6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R3" i="1" l="1"/>
  <c r="R18" i="1" s="1"/>
  <c r="Q18" i="1" s="1"/>
  <c r="R19" i="1"/>
  <c r="Q19" i="1" s="1"/>
  <c r="R9" i="1"/>
  <c r="Q9" i="1" s="1"/>
  <c r="R12" i="1"/>
  <c r="Q12" i="1" s="1"/>
  <c r="R15" i="1"/>
  <c r="Q15" i="1" s="1"/>
  <c r="R21" i="1"/>
  <c r="Q21" i="1" s="1"/>
  <c r="R27" i="1"/>
  <c r="Q27" i="1" s="1"/>
  <c r="Q3" i="1"/>
  <c r="R6" i="1"/>
  <c r="Q6" i="1" s="1"/>
  <c r="R20" i="1"/>
  <c r="Q20" i="1" s="1"/>
  <c r="R23" i="1"/>
  <c r="Q23" i="1" s="1"/>
  <c r="R29" i="1"/>
  <c r="Q29" i="1" s="1"/>
  <c r="R5" i="1"/>
  <c r="Q5" i="1" s="1"/>
  <c r="R25" i="1"/>
  <c r="Q25" i="1" s="1"/>
  <c r="R14" i="1"/>
  <c r="Q14" i="1" s="1"/>
  <c r="O5" i="1"/>
  <c r="P5" i="1" s="1"/>
  <c r="O10" i="1"/>
  <c r="P10" i="1" s="1"/>
  <c r="O13" i="1"/>
  <c r="P13" i="1" s="1"/>
  <c r="O16" i="1"/>
  <c r="P16" i="1" s="1"/>
  <c r="O19" i="1"/>
  <c r="P19" i="1" s="1"/>
  <c r="O22" i="1"/>
  <c r="P22" i="1" s="1"/>
  <c r="O25" i="1"/>
  <c r="P25" i="1" s="1"/>
  <c r="O28" i="1"/>
  <c r="P28" i="1" s="1"/>
  <c r="O26" i="1"/>
  <c r="P26" i="1" s="1"/>
  <c r="P3" i="1"/>
  <c r="O29" i="1"/>
  <c r="P29" i="1" s="1"/>
  <c r="O27" i="1"/>
  <c r="P27" i="1" s="1"/>
  <c r="O11" i="1"/>
  <c r="P11" i="1" s="1"/>
  <c r="O14" i="1"/>
  <c r="P14" i="1" s="1"/>
  <c r="O20" i="1"/>
  <c r="P20" i="1" s="1"/>
  <c r="O9" i="1"/>
  <c r="P9" i="1" s="1"/>
  <c r="O12" i="1"/>
  <c r="P12" i="1" s="1"/>
  <c r="O15" i="1"/>
  <c r="P15" i="1" s="1"/>
  <c r="O18" i="1"/>
  <c r="P18" i="1" s="1"/>
  <c r="O21" i="1"/>
  <c r="P21" i="1" s="1"/>
  <c r="O24" i="1"/>
  <c r="P24" i="1" s="1"/>
  <c r="O6" i="1"/>
  <c r="P6" i="1" s="1"/>
  <c r="O17" i="1"/>
  <c r="P17" i="1" s="1"/>
  <c r="O23" i="1"/>
  <c r="P23" i="1" s="1"/>
  <c r="M9" i="1" l="1"/>
  <c r="R22" i="1"/>
  <c r="Q22" i="1" s="1"/>
  <c r="R10" i="1"/>
  <c r="Q10" i="1" s="1"/>
  <c r="R28" i="1"/>
  <c r="Q28" i="1" s="1"/>
  <c r="M28" i="1" s="1"/>
  <c r="R26" i="1"/>
  <c r="Q26" i="1" s="1"/>
  <c r="M26" i="1" s="1"/>
  <c r="R16" i="1"/>
  <c r="Q16" i="1" s="1"/>
  <c r="M16" i="1" s="1"/>
  <c r="R11" i="1"/>
  <c r="Q11" i="1" s="1"/>
  <c r="M11" i="1" s="1"/>
  <c r="R13" i="1"/>
  <c r="Q13" i="1" s="1"/>
  <c r="M13" i="1" s="1"/>
  <c r="R24" i="1"/>
  <c r="Q24" i="1" s="1"/>
  <c r="M24" i="1" s="1"/>
  <c r="R17" i="1"/>
  <c r="Q17" i="1" s="1"/>
  <c r="M17" i="1" s="1"/>
  <c r="M20" i="1"/>
  <c r="M6" i="1"/>
  <c r="M3" i="1"/>
  <c r="M23" i="1"/>
  <c r="M19" i="1"/>
  <c r="M10" i="1"/>
  <c r="M18" i="1"/>
  <c r="M14" i="1"/>
  <c r="M27" i="1"/>
  <c r="M25" i="1"/>
  <c r="M21" i="1"/>
  <c r="M22" i="1"/>
  <c r="M5" i="1"/>
  <c r="M15" i="1"/>
  <c r="M29" i="1"/>
  <c r="M12" i="1"/>
  <c r="M31" i="1" l="1"/>
</calcChain>
</file>

<file path=xl/sharedStrings.xml><?xml version="1.0" encoding="utf-8"?>
<sst xmlns="http://schemas.openxmlformats.org/spreadsheetml/2006/main" count="44" uniqueCount="33">
  <si>
    <t>1/10 생기부</t>
    <phoneticPr fontId="2" type="noConversion"/>
  </si>
  <si>
    <t>생기부</t>
    <phoneticPr fontId="2" type="noConversion"/>
  </si>
  <si>
    <t>보정값</t>
    <phoneticPr fontId="2" type="noConversion"/>
  </si>
  <si>
    <t>최저</t>
    <phoneticPr fontId="2" type="noConversion"/>
  </si>
  <si>
    <t>평균</t>
    <phoneticPr fontId="2" type="noConversion"/>
  </si>
  <si>
    <t>50% 컷</t>
    <phoneticPr fontId="2" type="noConversion"/>
  </si>
  <si>
    <t>최고</t>
    <phoneticPr fontId="2" type="noConversion"/>
  </si>
  <si>
    <t>생기부가중치</t>
    <phoneticPr fontId="2" type="noConversion"/>
  </si>
  <si>
    <t>성적가중치</t>
    <phoneticPr fontId="2" type="noConversion"/>
  </si>
  <si>
    <t>생기부상수</t>
    <phoneticPr fontId="2" type="noConversion"/>
  </si>
  <si>
    <t>생기부점수</t>
    <phoneticPr fontId="2" type="noConversion"/>
  </si>
  <si>
    <t>성적점수</t>
    <phoneticPr fontId="2" type="noConversion"/>
  </si>
  <si>
    <t>보정상수</t>
    <phoneticPr fontId="2" type="noConversion"/>
  </si>
  <si>
    <t>내 내신</t>
    <phoneticPr fontId="2" type="noConversion"/>
  </si>
  <si>
    <t>결과점수</t>
    <phoneticPr fontId="2" type="noConversion"/>
  </si>
  <si>
    <t>학과명</t>
    <phoneticPr fontId="2" type="noConversion"/>
  </si>
  <si>
    <t>전형명</t>
    <phoneticPr fontId="2" type="noConversion"/>
  </si>
  <si>
    <t>대학명</t>
    <phoneticPr fontId="2" type="noConversion"/>
  </si>
  <si>
    <t>결과점수 범위</t>
    <phoneticPr fontId="2" type="noConversion"/>
  </si>
  <si>
    <t>개발자명 황정규 010-2766-0335</t>
    <phoneticPr fontId="2" type="noConversion"/>
  </si>
  <si>
    <t>바이브온 계산기 (BY Develoepr_JG)</t>
    <phoneticPr fontId="2" type="noConversion"/>
  </si>
  <si>
    <t>v.N22w074a</t>
    <phoneticPr fontId="2" type="noConversion"/>
  </si>
  <si>
    <t>개발자 연락처 : h5638880@naver.com</t>
    <phoneticPr fontId="2" type="noConversion"/>
  </si>
  <si>
    <t>CC BY-NC-SA 4.0</t>
    <phoneticPr fontId="2" type="noConversion"/>
  </si>
  <si>
    <t>[최신버전 다운로드 링크]
https://github.com/Developer-JG/College_Admissions_Calculator1</t>
    <phoneticPr fontId="2" type="noConversion"/>
  </si>
  <si>
    <t>신촌대학교</t>
    <phoneticPr fontId="2" type="noConversion"/>
  </si>
  <si>
    <t>활동우수형</t>
    <phoneticPr fontId="2" type="noConversion"/>
  </si>
  <si>
    <t>의예과</t>
    <phoneticPr fontId="2" type="noConversion"/>
  </si>
  <si>
    <t>한국대학교</t>
    <phoneticPr fontId="2" type="noConversion"/>
  </si>
  <si>
    <t>안암대학교</t>
    <phoneticPr fontId="2" type="noConversion"/>
  </si>
  <si>
    <t>수시모집일반전형</t>
    <phoneticPr fontId="2" type="noConversion"/>
  </si>
  <si>
    <t>일반전형-학업우수형</t>
    <phoneticPr fontId="2" type="noConversion"/>
  </si>
  <si>
    <t>내신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</si>
</sst>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_ "/>
  </numFmts>
  <fonts count="4">
    <font>
      <sz val="12"/>
      <color theme="1"/>
      <name val="맑은 고딕"/>
      <family val="2"/>
      <charset val="129"/>
      <scheme val="minor"/>
    </font>
    <font>
      <sz val="12"/>
      <color theme="1"/>
      <name val="DXAdveraStd-Regular"/>
      <charset val="129"/>
    </font>
    <font>
      <sz val="8"/>
      <name val="맑은 고딕"/>
      <family val="2"/>
      <charset val="129"/>
      <scheme val="minor"/>
    </font>
    <font>
      <sz val="12"/>
      <color theme="0"/>
      <name val="DXAdveraStd-Regular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theme="1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176" fontId="1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176" fontId="1" fillId="0" borderId="9" xfId="0" applyNumberFormat="1" applyFont="1" applyBorder="1" applyAlignment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176" fontId="1" fillId="0" borderId="19" xfId="0" applyNumberFormat="1" applyFont="1" applyBorder="1" applyAlignment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177" fontId="1" fillId="0" borderId="19" xfId="0" applyNumberFormat="1" applyFont="1" applyBorder="1" applyAlignment="1">
      <alignment horizontal="center" vertical="center"/>
    </xf>
    <xf numFmtId="2" fontId="1" fillId="2" borderId="17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3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/>
    </xf>
  </cellXfs>
  <cellStyles count="1">
    <cellStyle name="표준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EDAB-33A9-DD45-8675-5788D046B6BA}">
  <dimension ref="A1:V40220"/>
  <sheetViews>
    <sheetView tabSelected="1" zoomScale="91" workbookViewId="0">
      <selection activeCell="H30" sqref="H30"/>
    </sheetView>
  </sheetViews>
  <sheetFormatPr baseColWidth="10" defaultRowHeight="15"/>
  <cols>
    <col min="1" max="1" width="2.5703125" style="1" customWidth="1"/>
    <col min="2" max="2" width="3.140625" style="1" customWidth="1"/>
    <col min="3" max="4" width="21.42578125" style="1" customWidth="1"/>
    <col min="5" max="5" width="23.5703125" style="5" customWidth="1"/>
    <col min="6" max="6" width="10.7109375" style="1" customWidth="1"/>
    <col min="7" max="9" width="10.85546875" style="1" bestFit="1" customWidth="1"/>
    <col min="10" max="10" width="10.85546875" style="4" bestFit="1" customWidth="1"/>
    <col min="11" max="11" width="10.85546875" style="1" bestFit="1" customWidth="1"/>
    <col min="12" max="12" width="10.85546875" style="4" bestFit="1" customWidth="1"/>
    <col min="13" max="13" width="14.5703125" style="3" bestFit="1" customWidth="1"/>
    <col min="14" max="15" width="10.85546875" style="1" bestFit="1" customWidth="1"/>
    <col min="16" max="16" width="15.85546875" style="1" bestFit="1" customWidth="1"/>
    <col min="17" max="20" width="10.85546875" style="1" bestFit="1" customWidth="1"/>
    <col min="21" max="16384" width="10.7109375" style="1"/>
  </cols>
  <sheetData>
    <row r="1" spans="1:22">
      <c r="A1" s="50"/>
      <c r="B1" s="50"/>
      <c r="C1" s="50"/>
      <c r="D1" s="50"/>
      <c r="E1" s="51"/>
      <c r="F1" s="50"/>
      <c r="G1" s="50"/>
      <c r="H1" s="50"/>
      <c r="I1" s="50"/>
      <c r="K1" s="50"/>
      <c r="M1" s="49"/>
      <c r="N1" s="50"/>
      <c r="O1" s="50"/>
      <c r="P1" s="50"/>
      <c r="Q1" s="50"/>
      <c r="R1" s="50"/>
      <c r="S1" s="50"/>
      <c r="T1" s="50"/>
      <c r="U1" s="50"/>
      <c r="V1" s="50"/>
    </row>
    <row r="2" spans="1:22" ht="16" thickBot="1">
      <c r="A2" s="50"/>
      <c r="B2" s="50"/>
      <c r="C2" s="50" t="s">
        <v>17</v>
      </c>
      <c r="D2" s="50" t="s">
        <v>16</v>
      </c>
      <c r="E2" s="51" t="s">
        <v>15</v>
      </c>
      <c r="F2" s="50" t="s">
        <v>6</v>
      </c>
      <c r="G2" s="50" t="s">
        <v>5</v>
      </c>
      <c r="H2" s="50" t="s">
        <v>4</v>
      </c>
      <c r="I2" s="50" t="s">
        <v>3</v>
      </c>
      <c r="J2" s="4" t="s">
        <v>2</v>
      </c>
      <c r="K2" s="50" t="s">
        <v>1</v>
      </c>
      <c r="L2" s="34" t="s">
        <v>0</v>
      </c>
      <c r="M2" s="49" t="s">
        <v>14</v>
      </c>
      <c r="N2" s="2" t="s">
        <v>13</v>
      </c>
      <c r="O2" s="2" t="s">
        <v>12</v>
      </c>
      <c r="P2" s="2" t="s">
        <v>11</v>
      </c>
      <c r="Q2" s="2" t="s">
        <v>10</v>
      </c>
      <c r="R2" s="2" t="s">
        <v>9</v>
      </c>
      <c r="S2" s="2" t="s">
        <v>8</v>
      </c>
      <c r="T2" s="2" t="s">
        <v>7</v>
      </c>
      <c r="U2" s="50"/>
      <c r="V2" s="50"/>
    </row>
    <row r="3" spans="1:22" s="39" customFormat="1" ht="16" thickTop="1">
      <c r="C3" s="43" t="s">
        <v>25</v>
      </c>
      <c r="D3" s="43" t="s">
        <v>26</v>
      </c>
      <c r="E3" s="46" t="s">
        <v>27</v>
      </c>
      <c r="F3" s="43">
        <v>1</v>
      </c>
      <c r="G3" s="45">
        <v>1.08</v>
      </c>
      <c r="H3" s="45">
        <v>1.18</v>
      </c>
      <c r="I3" s="43">
        <v>1.57</v>
      </c>
      <c r="J3" s="44">
        <f>((F3+I3) / 2) + (H3 - G3)</f>
        <v>1.385</v>
      </c>
      <c r="K3" s="43">
        <v>15.3</v>
      </c>
      <c r="L3" s="47">
        <f>10 - (K3*(1/10))</f>
        <v>8.4699999999999989</v>
      </c>
      <c r="M3" s="42">
        <f>Q3-P3</f>
        <v>0</v>
      </c>
      <c r="N3" s="28">
        <f>H30</f>
        <v>1.04</v>
      </c>
      <c r="O3" s="28">
        <f>N3-J3</f>
        <v>-0.34499999999999997</v>
      </c>
      <c r="P3" s="41">
        <f>(((N3 - O3) - J3) * S3)</f>
        <v>0</v>
      </c>
      <c r="Q3" s="28">
        <f>R3-(L3 * T3)</f>
        <v>0</v>
      </c>
      <c r="R3" s="27">
        <f>(L3*T3)</f>
        <v>1.694</v>
      </c>
      <c r="S3" s="40" t="str">
        <f>G33 &amp; "%"</f>
        <v>80%</v>
      </c>
      <c r="T3" s="40" t="str">
        <f>(100-G33) &amp; "%"</f>
        <v>20%</v>
      </c>
    </row>
    <row r="4" spans="1:22" s="35" customFormat="1">
      <c r="E4" s="38"/>
      <c r="J4" s="37"/>
      <c r="L4" s="37"/>
      <c r="M4" s="36"/>
    </row>
    <row r="5" spans="1:22">
      <c r="A5" s="50"/>
      <c r="B5" s="50"/>
      <c r="C5" s="50"/>
      <c r="D5" s="50"/>
      <c r="E5" s="51"/>
      <c r="F5" s="2">
        <v>1</v>
      </c>
      <c r="G5" s="2">
        <v>1</v>
      </c>
      <c r="H5" s="2">
        <v>1</v>
      </c>
      <c r="I5" s="2">
        <v>1</v>
      </c>
      <c r="J5" s="34">
        <f xml:space="preserve"> H5 +  (G5 - ((I5 + F5) / 2))</f>
        <v>1</v>
      </c>
      <c r="K5" s="2">
        <v>99</v>
      </c>
      <c r="L5" s="34">
        <f>10 - (K5*(1/10))</f>
        <v>9.9999999999999645E-2</v>
      </c>
      <c r="M5" s="33">
        <f>Q5+P5</f>
        <v>-1.982</v>
      </c>
      <c r="N5" s="2">
        <f>H30</f>
        <v>1.04</v>
      </c>
      <c r="O5" s="2">
        <f>O3</f>
        <v>-0.34499999999999997</v>
      </c>
      <c r="P5" s="2">
        <f>-(((N5 - O5) - J5) * S3)</f>
        <v>-0.30800000000000005</v>
      </c>
      <c r="Q5" s="2">
        <f>-(R5-(L5 * T3))</f>
        <v>-1.6739999999999999</v>
      </c>
      <c r="R5" s="2">
        <f>R3</f>
        <v>1.694</v>
      </c>
      <c r="S5" s="50"/>
      <c r="T5" s="50"/>
      <c r="U5" s="50"/>
      <c r="V5" s="50"/>
    </row>
    <row r="6" spans="1:22">
      <c r="A6" s="50"/>
      <c r="B6" s="50"/>
      <c r="C6" s="50"/>
      <c r="D6" s="50"/>
      <c r="E6" s="51"/>
      <c r="F6" s="2">
        <v>9</v>
      </c>
      <c r="G6" s="2">
        <v>9</v>
      </c>
      <c r="H6" s="2">
        <v>9</v>
      </c>
      <c r="I6" s="2">
        <v>9</v>
      </c>
      <c r="J6" s="34">
        <f xml:space="preserve"> H6 +  (G6 - ((I6 + F6) / 2))</f>
        <v>9</v>
      </c>
      <c r="K6" s="2">
        <v>1</v>
      </c>
      <c r="L6" s="34">
        <f>10 - (K6*(1/10))</f>
        <v>9.9</v>
      </c>
      <c r="M6" s="33">
        <f>Q6+P6</f>
        <v>6.378000000000001</v>
      </c>
      <c r="N6" s="2">
        <f>H30</f>
        <v>1.04</v>
      </c>
      <c r="O6" s="2">
        <f>O3</f>
        <v>-0.34499999999999997</v>
      </c>
      <c r="P6" s="2">
        <f>-(((N6 - O6) - J6) * S3)</f>
        <v>6.0920000000000005</v>
      </c>
      <c r="Q6" s="2">
        <f>-(R6-(L6 * T3))</f>
        <v>0.28600000000000025</v>
      </c>
      <c r="R6" s="2">
        <f>R3</f>
        <v>1.694</v>
      </c>
      <c r="S6" s="50"/>
      <c r="T6" s="50"/>
      <c r="U6" s="50"/>
      <c r="V6" s="50"/>
    </row>
    <row r="7" spans="1:22">
      <c r="A7" s="50"/>
      <c r="B7" s="50"/>
      <c r="C7" s="50"/>
      <c r="D7" s="50"/>
      <c r="E7" s="51"/>
      <c r="F7" s="50"/>
      <c r="G7" s="50"/>
      <c r="H7" s="50"/>
      <c r="I7" s="50"/>
      <c r="K7" s="50"/>
      <c r="M7" s="49"/>
      <c r="N7" s="50"/>
      <c r="O7" s="50"/>
      <c r="P7" s="50"/>
      <c r="Q7" s="50"/>
      <c r="R7" s="50"/>
      <c r="S7" s="50"/>
      <c r="T7" s="50"/>
      <c r="U7" s="50"/>
      <c r="V7" s="50"/>
    </row>
    <row r="8" spans="1:22" ht="16" thickBot="1">
      <c r="A8" s="50"/>
      <c r="B8" s="50"/>
      <c r="C8" s="50"/>
      <c r="D8" s="50"/>
      <c r="E8" s="51"/>
      <c r="F8" s="50" t="s">
        <v>6</v>
      </c>
      <c r="G8" s="50" t="s">
        <v>5</v>
      </c>
      <c r="H8" s="50" t="s">
        <v>4</v>
      </c>
      <c r="I8" s="50" t="s">
        <v>3</v>
      </c>
      <c r="J8" s="4" t="s">
        <v>2</v>
      </c>
      <c r="K8" s="50" t="s">
        <v>1</v>
      </c>
      <c r="L8" s="34" t="s">
        <v>0</v>
      </c>
      <c r="M8" s="49"/>
      <c r="N8" s="50"/>
      <c r="O8" s="50"/>
      <c r="P8" s="50"/>
      <c r="Q8" s="50"/>
      <c r="R8" s="50"/>
      <c r="S8" s="50"/>
      <c r="T8" s="50"/>
      <c r="U8" s="50"/>
      <c r="V8" s="50"/>
    </row>
    <row r="9" spans="1:22" s="26" customFormat="1" ht="16" thickTop="1">
      <c r="B9" s="26">
        <v>1</v>
      </c>
      <c r="C9" s="30" t="s">
        <v>28</v>
      </c>
      <c r="D9" s="30" t="s">
        <v>30</v>
      </c>
      <c r="E9" s="32" t="s">
        <v>27</v>
      </c>
      <c r="F9" s="30">
        <v>1</v>
      </c>
      <c r="G9" s="30">
        <v>1.1000000000000001</v>
      </c>
      <c r="H9" s="30">
        <v>1.1299999999999999</v>
      </c>
      <c r="I9" s="30">
        <v>1.54</v>
      </c>
      <c r="J9" s="31">
        <f t="shared" ref="J9:J28" si="0">((F9+I9) / 2) + (H9 - G9)</f>
        <v>1.2999999999999998</v>
      </c>
      <c r="K9" s="30">
        <v>15.3</v>
      </c>
      <c r="L9" s="47">
        <f t="shared" ref="L9:L29" si="1">10 - (K9*(1/10))</f>
        <v>8.4699999999999989</v>
      </c>
      <c r="M9" s="29">
        <f t="shared" ref="M9:M29" si="2">(Q9+P9)</f>
        <v>-6.8000000000000158E-2</v>
      </c>
      <c r="N9" s="27">
        <f>H30</f>
        <v>1.04</v>
      </c>
      <c r="O9" s="27">
        <f>O3</f>
        <v>-0.34499999999999997</v>
      </c>
      <c r="P9" s="28">
        <f>-(((N9 - O9) - J9) * S3)</f>
        <v>-6.8000000000000158E-2</v>
      </c>
      <c r="Q9" s="27">
        <f>-(R9-(L9 * T3))</f>
        <v>0</v>
      </c>
      <c r="R9" s="27">
        <f>R3</f>
        <v>1.694</v>
      </c>
    </row>
    <row r="10" spans="1:22">
      <c r="A10" s="50"/>
      <c r="B10" s="50">
        <v>2</v>
      </c>
      <c r="C10" s="11" t="s">
        <v>29</v>
      </c>
      <c r="D10" s="11" t="s">
        <v>31</v>
      </c>
      <c r="E10" s="13" t="s">
        <v>27</v>
      </c>
      <c r="F10" s="11">
        <v>1.01</v>
      </c>
      <c r="G10" s="11">
        <v>1.18</v>
      </c>
      <c r="H10" s="11">
        <v>1.19</v>
      </c>
      <c r="I10" s="11">
        <v>1.62</v>
      </c>
      <c r="J10" s="12">
        <f t="shared" si="0"/>
        <v>1.325</v>
      </c>
      <c r="K10" s="11">
        <v>15.3</v>
      </c>
      <c r="L10" s="34">
        <f t="shared" si="1"/>
        <v>8.4699999999999989</v>
      </c>
      <c r="M10" s="49">
        <f t="shared" si="2"/>
        <v>-4.8000000000000043E-2</v>
      </c>
      <c r="N10" s="2">
        <f>H30</f>
        <v>1.04</v>
      </c>
      <c r="O10" s="2">
        <f>O3</f>
        <v>-0.34499999999999997</v>
      </c>
      <c r="P10" s="2">
        <f>-(((N10 - O10) - J10) * S3)</f>
        <v>-4.8000000000000043E-2</v>
      </c>
      <c r="Q10" s="2">
        <f>-(R10-(L10 * T3))</f>
        <v>0</v>
      </c>
      <c r="R10" s="2">
        <f>R3</f>
        <v>1.694</v>
      </c>
      <c r="S10" s="50"/>
      <c r="T10" s="50"/>
      <c r="U10" s="50"/>
      <c r="V10" s="50"/>
    </row>
    <row r="11" spans="1:22">
      <c r="A11" s="50"/>
      <c r="B11" s="50">
        <v>3</v>
      </c>
      <c r="C11" s="11"/>
      <c r="D11" s="11"/>
      <c r="E11" s="13"/>
      <c r="F11" s="11"/>
      <c r="G11" s="11"/>
      <c r="H11" s="11"/>
      <c r="I11" s="11"/>
      <c r="J11" s="12">
        <f t="shared" si="0"/>
        <v>0</v>
      </c>
      <c r="K11" s="11"/>
      <c r="L11" s="34">
        <f t="shared" si="1"/>
        <v>10</v>
      </c>
      <c r="M11" s="49">
        <f t="shared" si="2"/>
        <v>-0.80200000000000005</v>
      </c>
      <c r="N11" s="2">
        <f>H30</f>
        <v>1.04</v>
      </c>
      <c r="O11" s="2">
        <f>O3</f>
        <v>-0.34499999999999997</v>
      </c>
      <c r="P11" s="2">
        <f>-(((N11 - O11) - J11) * S3)</f>
        <v>-1.1080000000000001</v>
      </c>
      <c r="Q11" s="2">
        <f>-(R11-(L11 * T3))</f>
        <v>0.30600000000000005</v>
      </c>
      <c r="R11" s="2">
        <f>R3</f>
        <v>1.694</v>
      </c>
      <c r="S11" s="50"/>
      <c r="T11" s="50"/>
      <c r="U11" s="50"/>
      <c r="V11" s="50"/>
    </row>
    <row r="12" spans="1:22">
      <c r="A12" s="50"/>
      <c r="B12" s="50">
        <v>4</v>
      </c>
      <c r="C12" s="11"/>
      <c r="D12" s="11"/>
      <c r="E12" s="13"/>
      <c r="F12" s="11"/>
      <c r="G12" s="11"/>
      <c r="H12" s="11"/>
      <c r="I12" s="11"/>
      <c r="J12" s="12">
        <f t="shared" si="0"/>
        <v>0</v>
      </c>
      <c r="K12" s="11"/>
      <c r="L12" s="34">
        <f t="shared" si="1"/>
        <v>10</v>
      </c>
      <c r="M12" s="49">
        <f t="shared" si="2"/>
        <v>-0.80200000000000005</v>
      </c>
      <c r="N12" s="2">
        <f>H30</f>
        <v>1.04</v>
      </c>
      <c r="O12" s="2">
        <f>O3</f>
        <v>-0.34499999999999997</v>
      </c>
      <c r="P12" s="2">
        <f>-(((N12 - O12) - J12) * S3)</f>
        <v>-1.1080000000000001</v>
      </c>
      <c r="Q12" s="2">
        <f>-(R12-(L12 * T3))</f>
        <v>0.30600000000000005</v>
      </c>
      <c r="R12" s="2">
        <f>R3</f>
        <v>1.694</v>
      </c>
      <c r="S12" s="50"/>
      <c r="T12" s="50"/>
      <c r="U12" s="50"/>
      <c r="V12" s="50"/>
    </row>
    <row r="13" spans="1:22">
      <c r="A13" s="50"/>
      <c r="B13" s="50">
        <v>5</v>
      </c>
      <c r="C13" s="11"/>
      <c r="D13" s="11"/>
      <c r="E13" s="13"/>
      <c r="F13" s="11"/>
      <c r="G13" s="11"/>
      <c r="H13" s="11"/>
      <c r="I13" s="11"/>
      <c r="J13" s="12">
        <f t="shared" si="0"/>
        <v>0</v>
      </c>
      <c r="K13" s="11"/>
      <c r="L13" s="34">
        <f t="shared" si="1"/>
        <v>10</v>
      </c>
      <c r="M13" s="49">
        <f t="shared" si="2"/>
        <v>-0.80200000000000005</v>
      </c>
      <c r="N13" s="2">
        <f>H30</f>
        <v>1.04</v>
      </c>
      <c r="O13" s="2">
        <f>O3</f>
        <v>-0.34499999999999997</v>
      </c>
      <c r="P13" s="2">
        <f>-(((N13 - O13) - J13) * S3)</f>
        <v>-1.1080000000000001</v>
      </c>
      <c r="Q13" s="2">
        <f>-(R13-(L13 * T3))</f>
        <v>0.30600000000000005</v>
      </c>
      <c r="R13" s="2">
        <f>R3</f>
        <v>1.694</v>
      </c>
      <c r="S13" s="50"/>
      <c r="T13" s="50"/>
      <c r="U13" s="50"/>
      <c r="V13" s="50"/>
    </row>
    <row r="14" spans="1:22" s="14" customFormat="1">
      <c r="B14" s="14">
        <v>6</v>
      </c>
      <c r="C14" s="16"/>
      <c r="D14" s="16"/>
      <c r="E14" s="18"/>
      <c r="F14" s="16"/>
      <c r="G14" s="16"/>
      <c r="H14" s="16"/>
      <c r="I14" s="16"/>
      <c r="J14" s="17">
        <f t="shared" si="0"/>
        <v>0</v>
      </c>
      <c r="K14" s="16"/>
      <c r="L14" s="48">
        <f t="shared" si="1"/>
        <v>10</v>
      </c>
      <c r="M14" s="25">
        <f t="shared" si="2"/>
        <v>-0.80200000000000005</v>
      </c>
      <c r="N14" s="15">
        <f>H30</f>
        <v>1.04</v>
      </c>
      <c r="O14" s="15">
        <f>O3</f>
        <v>-0.34499999999999997</v>
      </c>
      <c r="P14" s="15">
        <f>-(((N14 - O14) - J14) * S3)</f>
        <v>-1.1080000000000001</v>
      </c>
      <c r="Q14" s="15">
        <f>-(R14-(L14 * T3))</f>
        <v>0.30600000000000005</v>
      </c>
      <c r="R14" s="15">
        <f>R3</f>
        <v>1.694</v>
      </c>
    </row>
    <row r="15" spans="1:22">
      <c r="A15" s="50"/>
      <c r="B15" s="50">
        <v>7</v>
      </c>
      <c r="C15" s="11"/>
      <c r="D15" s="11"/>
      <c r="E15" s="13"/>
      <c r="F15" s="11"/>
      <c r="G15" s="11"/>
      <c r="H15" s="11"/>
      <c r="I15" s="11"/>
      <c r="J15" s="12">
        <f t="shared" si="0"/>
        <v>0</v>
      </c>
      <c r="K15" s="11"/>
      <c r="L15" s="34">
        <f t="shared" si="1"/>
        <v>10</v>
      </c>
      <c r="M15" s="49">
        <f t="shared" si="2"/>
        <v>-0.80200000000000005</v>
      </c>
      <c r="N15" s="2">
        <f>H30</f>
        <v>1.04</v>
      </c>
      <c r="O15" s="2">
        <f>O3</f>
        <v>-0.34499999999999997</v>
      </c>
      <c r="P15" s="2">
        <f>-(((N15 - O15) - J15) * S3)</f>
        <v>-1.1080000000000001</v>
      </c>
      <c r="Q15" s="2">
        <f>-(R15-(L15 * T3))</f>
        <v>0.30600000000000005</v>
      </c>
      <c r="R15" s="2">
        <f>R3</f>
        <v>1.694</v>
      </c>
      <c r="S15" s="50"/>
      <c r="T15" s="50"/>
      <c r="U15" s="50"/>
      <c r="V15" s="50"/>
    </row>
    <row r="16" spans="1:22">
      <c r="A16" s="50"/>
      <c r="B16" s="50">
        <v>8</v>
      </c>
      <c r="C16" s="11"/>
      <c r="D16" s="11"/>
      <c r="E16" s="13"/>
      <c r="F16" s="11"/>
      <c r="G16" s="11"/>
      <c r="H16" s="11"/>
      <c r="I16" s="11"/>
      <c r="J16" s="12">
        <f t="shared" si="0"/>
        <v>0</v>
      </c>
      <c r="K16" s="11"/>
      <c r="L16" s="34">
        <f t="shared" si="1"/>
        <v>10</v>
      </c>
      <c r="M16" s="49">
        <f t="shared" si="2"/>
        <v>-0.80200000000000005</v>
      </c>
      <c r="N16" s="2">
        <f>H30</f>
        <v>1.04</v>
      </c>
      <c r="O16" s="2">
        <f>O3</f>
        <v>-0.34499999999999997</v>
      </c>
      <c r="P16" s="2">
        <f>-(((N16 - O16) - J16) * S3)</f>
        <v>-1.1080000000000001</v>
      </c>
      <c r="Q16" s="2">
        <f>-(R16-(L16 * T3))</f>
        <v>0.30600000000000005</v>
      </c>
      <c r="R16" s="2">
        <f>R3</f>
        <v>1.694</v>
      </c>
      <c r="S16" s="50"/>
      <c r="T16" s="50"/>
      <c r="U16" s="50"/>
      <c r="V16" s="50"/>
    </row>
    <row r="17" spans="1:22">
      <c r="A17" s="50"/>
      <c r="B17" s="50">
        <v>9</v>
      </c>
      <c r="C17" s="11"/>
      <c r="D17" s="11"/>
      <c r="E17" s="13"/>
      <c r="F17" s="11"/>
      <c r="G17" s="11"/>
      <c r="H17" s="11"/>
      <c r="I17" s="11"/>
      <c r="J17" s="12">
        <f t="shared" si="0"/>
        <v>0</v>
      </c>
      <c r="K17" s="11"/>
      <c r="L17" s="34">
        <f t="shared" si="1"/>
        <v>10</v>
      </c>
      <c r="M17" s="49">
        <f t="shared" si="2"/>
        <v>-0.80200000000000005</v>
      </c>
      <c r="N17" s="2">
        <f>H30</f>
        <v>1.04</v>
      </c>
      <c r="O17" s="2">
        <f>O3</f>
        <v>-0.34499999999999997</v>
      </c>
      <c r="P17" s="2">
        <f>-(((N17 - O17) - J17) * S3)</f>
        <v>-1.1080000000000001</v>
      </c>
      <c r="Q17" s="2">
        <f>-(R17-(L17 * T3))</f>
        <v>0.30600000000000005</v>
      </c>
      <c r="R17" s="2">
        <f>R3</f>
        <v>1.694</v>
      </c>
      <c r="S17" s="50"/>
      <c r="T17" s="50"/>
      <c r="U17" s="50"/>
      <c r="V17" s="50"/>
    </row>
    <row r="18" spans="1:22" ht="16" thickBot="1">
      <c r="A18" s="50"/>
      <c r="B18" s="50">
        <v>10</v>
      </c>
      <c r="C18" s="11"/>
      <c r="D18" s="11"/>
      <c r="E18" s="13"/>
      <c r="F18" s="11"/>
      <c r="G18" s="11"/>
      <c r="H18" s="11"/>
      <c r="I18" s="11"/>
      <c r="J18" s="24">
        <f t="shared" si="0"/>
        <v>0</v>
      </c>
      <c r="K18" s="11"/>
      <c r="L18" s="34">
        <f t="shared" si="1"/>
        <v>10</v>
      </c>
      <c r="M18" s="23">
        <f t="shared" si="2"/>
        <v>-0.80200000000000005</v>
      </c>
      <c r="N18" s="2">
        <f>H30</f>
        <v>1.04</v>
      </c>
      <c r="O18" s="2">
        <f>O3</f>
        <v>-0.34499999999999997</v>
      </c>
      <c r="P18" s="2">
        <f>-(((N18 - O18) - J18) * S3)</f>
        <v>-1.1080000000000001</v>
      </c>
      <c r="Q18" s="22">
        <f>-(R18-(L18 * T3))</f>
        <v>0.30600000000000005</v>
      </c>
      <c r="R18" s="2">
        <f>R3</f>
        <v>1.694</v>
      </c>
      <c r="S18" s="50"/>
      <c r="T18" s="50"/>
      <c r="U18" s="50"/>
      <c r="V18" s="50"/>
    </row>
    <row r="19" spans="1:22" s="6" customFormat="1">
      <c r="B19" s="6">
        <v>11</v>
      </c>
      <c r="C19" s="20"/>
      <c r="D19" s="20"/>
      <c r="E19" s="21"/>
      <c r="F19" s="20"/>
      <c r="G19" s="20"/>
      <c r="H19" s="20"/>
      <c r="I19" s="20"/>
      <c r="J19" s="12">
        <f t="shared" si="0"/>
        <v>0</v>
      </c>
      <c r="K19" s="20"/>
      <c r="L19" s="9">
        <f t="shared" si="1"/>
        <v>10</v>
      </c>
      <c r="M19" s="49">
        <f t="shared" si="2"/>
        <v>-0.80200000000000005</v>
      </c>
      <c r="N19" s="7">
        <f>H30</f>
        <v>1.04</v>
      </c>
      <c r="O19" s="7">
        <f>O3</f>
        <v>-0.34499999999999997</v>
      </c>
      <c r="P19" s="7">
        <f>-(((N19 - O19) - J19) * S3)</f>
        <v>-1.1080000000000001</v>
      </c>
      <c r="Q19" s="2">
        <f>-(R19-(L19 * T3))</f>
        <v>0.30600000000000005</v>
      </c>
      <c r="R19" s="7">
        <f>R3</f>
        <v>1.694</v>
      </c>
    </row>
    <row r="20" spans="1:22">
      <c r="A20" s="50"/>
      <c r="B20" s="50">
        <v>12</v>
      </c>
      <c r="C20" s="11"/>
      <c r="D20" s="11"/>
      <c r="E20" s="13"/>
      <c r="F20" s="11"/>
      <c r="G20" s="11"/>
      <c r="H20" s="11"/>
      <c r="I20" s="11"/>
      <c r="J20" s="12">
        <f t="shared" si="0"/>
        <v>0</v>
      </c>
      <c r="K20" s="11"/>
      <c r="L20" s="34">
        <f t="shared" si="1"/>
        <v>10</v>
      </c>
      <c r="M20" s="49">
        <f t="shared" si="2"/>
        <v>-0.80200000000000005</v>
      </c>
      <c r="N20" s="2">
        <f>H30</f>
        <v>1.04</v>
      </c>
      <c r="O20" s="2">
        <f>O3</f>
        <v>-0.34499999999999997</v>
      </c>
      <c r="P20" s="2">
        <f>-(((N20 - O20) - J20) * S3)</f>
        <v>-1.1080000000000001</v>
      </c>
      <c r="Q20" s="2">
        <f>-(R20-(L20 * T3))</f>
        <v>0.30600000000000005</v>
      </c>
      <c r="R20" s="2">
        <f>R3</f>
        <v>1.694</v>
      </c>
      <c r="S20" s="50"/>
      <c r="T20" s="50"/>
      <c r="U20" s="50"/>
      <c r="V20" s="50"/>
    </row>
    <row r="21" spans="1:22">
      <c r="A21" s="50"/>
      <c r="B21" s="50">
        <v>13</v>
      </c>
      <c r="C21" s="11"/>
      <c r="D21" s="11"/>
      <c r="E21" s="13"/>
      <c r="F21" s="11"/>
      <c r="G21" s="11"/>
      <c r="H21" s="11"/>
      <c r="I21" s="11"/>
      <c r="J21" s="12">
        <f t="shared" si="0"/>
        <v>0</v>
      </c>
      <c r="K21" s="11"/>
      <c r="L21" s="34">
        <f t="shared" si="1"/>
        <v>10</v>
      </c>
      <c r="M21" s="49">
        <f t="shared" si="2"/>
        <v>-0.80200000000000005</v>
      </c>
      <c r="N21" s="2">
        <f>H30</f>
        <v>1.04</v>
      </c>
      <c r="O21" s="2">
        <f>O3</f>
        <v>-0.34499999999999997</v>
      </c>
      <c r="P21" s="2">
        <f>-(((N21 - O21) - J21) * S3)</f>
        <v>-1.1080000000000001</v>
      </c>
      <c r="Q21" s="2">
        <f>-(R21-(L21 * T3))</f>
        <v>0.30600000000000005</v>
      </c>
      <c r="R21" s="2">
        <f>R3</f>
        <v>1.694</v>
      </c>
      <c r="S21" s="50"/>
      <c r="T21" s="50"/>
      <c r="U21" s="50"/>
      <c r="V21" s="50"/>
    </row>
    <row r="22" spans="1:22">
      <c r="A22" s="50"/>
      <c r="B22" s="50">
        <v>14</v>
      </c>
      <c r="C22" s="11"/>
      <c r="D22" s="11"/>
      <c r="E22" s="13"/>
      <c r="F22" s="11"/>
      <c r="G22" s="11"/>
      <c r="H22" s="11"/>
      <c r="I22" s="11"/>
      <c r="J22" s="12">
        <f t="shared" si="0"/>
        <v>0</v>
      </c>
      <c r="K22" s="11"/>
      <c r="L22" s="34">
        <f t="shared" si="1"/>
        <v>10</v>
      </c>
      <c r="M22" s="49">
        <f t="shared" si="2"/>
        <v>-0.80200000000000005</v>
      </c>
      <c r="N22" s="2">
        <f>H30</f>
        <v>1.04</v>
      </c>
      <c r="O22" s="2">
        <f>O3</f>
        <v>-0.34499999999999997</v>
      </c>
      <c r="P22" s="2">
        <f>-(((N22 - O22) - J22) * S3)</f>
        <v>-1.1080000000000001</v>
      </c>
      <c r="Q22" s="2">
        <f>-(R22-(L22 * T3))</f>
        <v>0.30600000000000005</v>
      </c>
      <c r="R22" s="2">
        <f>R3</f>
        <v>1.694</v>
      </c>
      <c r="S22" s="50"/>
      <c r="T22" s="50"/>
      <c r="U22" s="50"/>
      <c r="V22" s="50"/>
    </row>
    <row r="23" spans="1:22">
      <c r="A23" s="50"/>
      <c r="B23" s="50">
        <v>15</v>
      </c>
      <c r="C23" s="11"/>
      <c r="D23" s="11"/>
      <c r="E23" s="13"/>
      <c r="F23" s="11"/>
      <c r="G23" s="11"/>
      <c r="H23" s="11"/>
      <c r="I23" s="11"/>
      <c r="J23" s="12">
        <f t="shared" si="0"/>
        <v>0</v>
      </c>
      <c r="K23" s="11"/>
      <c r="L23" s="34">
        <f t="shared" si="1"/>
        <v>10</v>
      </c>
      <c r="M23" s="19">
        <f t="shared" si="2"/>
        <v>-0.80200000000000005</v>
      </c>
      <c r="N23" s="2">
        <f>H30</f>
        <v>1.04</v>
      </c>
      <c r="O23" s="2">
        <f>O3</f>
        <v>-0.34499999999999997</v>
      </c>
      <c r="P23" s="2">
        <f>-(((N23 - O23) - J23) * S3)</f>
        <v>-1.1080000000000001</v>
      </c>
      <c r="Q23" s="2">
        <f>-(R23-(L23 * T3))</f>
        <v>0.30600000000000005</v>
      </c>
      <c r="R23" s="2">
        <f>R3</f>
        <v>1.694</v>
      </c>
      <c r="S23" s="50"/>
      <c r="T23" s="50"/>
      <c r="U23" s="50"/>
      <c r="V23" s="50"/>
    </row>
    <row r="24" spans="1:22" s="14" customFormat="1">
      <c r="B24" s="14">
        <v>16</v>
      </c>
      <c r="C24" s="16"/>
      <c r="D24" s="16"/>
      <c r="E24" s="18"/>
      <c r="F24" s="16"/>
      <c r="G24" s="16"/>
      <c r="H24" s="16"/>
      <c r="I24" s="16"/>
      <c r="J24" s="17">
        <f t="shared" si="0"/>
        <v>0</v>
      </c>
      <c r="K24" s="16"/>
      <c r="L24" s="48">
        <f t="shared" si="1"/>
        <v>10</v>
      </c>
      <c r="M24" s="49">
        <f t="shared" si="2"/>
        <v>-0.80200000000000005</v>
      </c>
      <c r="N24" s="15">
        <f>H30</f>
        <v>1.04</v>
      </c>
      <c r="O24" s="15">
        <f>O3</f>
        <v>-0.34499999999999997</v>
      </c>
      <c r="P24" s="15">
        <f>-(((N24 - O24) - J24) * S3)</f>
        <v>-1.1080000000000001</v>
      </c>
      <c r="Q24" s="15">
        <f>-(R24-(L24 * T3))</f>
        <v>0.30600000000000005</v>
      </c>
      <c r="R24" s="15">
        <f>R3</f>
        <v>1.694</v>
      </c>
    </row>
    <row r="25" spans="1:22">
      <c r="A25" s="50"/>
      <c r="B25" s="50">
        <v>17</v>
      </c>
      <c r="C25" s="11"/>
      <c r="D25" s="11"/>
      <c r="E25" s="13"/>
      <c r="F25" s="11"/>
      <c r="G25" s="11"/>
      <c r="H25" s="11"/>
      <c r="I25" s="11"/>
      <c r="J25" s="12">
        <f t="shared" si="0"/>
        <v>0</v>
      </c>
      <c r="K25" s="11"/>
      <c r="L25" s="34">
        <f t="shared" si="1"/>
        <v>10</v>
      </c>
      <c r="M25" s="49">
        <f t="shared" si="2"/>
        <v>-0.80200000000000005</v>
      </c>
      <c r="N25" s="2">
        <f>H30</f>
        <v>1.04</v>
      </c>
      <c r="O25" s="2">
        <f>O3</f>
        <v>-0.34499999999999997</v>
      </c>
      <c r="P25" s="2">
        <f>-(((N25 - O25) - J25) * S3)</f>
        <v>-1.1080000000000001</v>
      </c>
      <c r="Q25" s="2">
        <f>-(R25-(L25 * T3))</f>
        <v>0.30600000000000005</v>
      </c>
      <c r="R25" s="2">
        <f>R3</f>
        <v>1.694</v>
      </c>
      <c r="S25" s="50"/>
      <c r="T25" s="50"/>
      <c r="U25" s="50"/>
      <c r="V25" s="50"/>
    </row>
    <row r="26" spans="1:22">
      <c r="A26" s="50"/>
      <c r="B26" s="50">
        <v>18</v>
      </c>
      <c r="C26" s="11"/>
      <c r="D26" s="11"/>
      <c r="E26" s="13"/>
      <c r="F26" s="11"/>
      <c r="G26" s="11"/>
      <c r="H26" s="11"/>
      <c r="I26" s="11"/>
      <c r="J26" s="12">
        <f t="shared" si="0"/>
        <v>0</v>
      </c>
      <c r="K26" s="11"/>
      <c r="L26" s="34">
        <f t="shared" si="1"/>
        <v>10</v>
      </c>
      <c r="M26" s="49">
        <f t="shared" si="2"/>
        <v>-0.80200000000000005</v>
      </c>
      <c r="N26" s="2">
        <f>H30</f>
        <v>1.04</v>
      </c>
      <c r="O26" s="2">
        <f>O3</f>
        <v>-0.34499999999999997</v>
      </c>
      <c r="P26" s="2">
        <f>-(((N26-O26)-J26)*S3)</f>
        <v>-1.1080000000000001</v>
      </c>
      <c r="Q26" s="2">
        <f>-(R26-(L26 * T3))</f>
        <v>0.30600000000000005</v>
      </c>
      <c r="R26" s="2">
        <f>R3</f>
        <v>1.694</v>
      </c>
      <c r="S26" s="50"/>
      <c r="T26" s="50"/>
      <c r="U26" s="50"/>
      <c r="V26" s="50"/>
    </row>
    <row r="27" spans="1:22">
      <c r="A27" s="50"/>
      <c r="B27" s="50">
        <v>19</v>
      </c>
      <c r="C27" s="11"/>
      <c r="D27" s="11"/>
      <c r="E27" s="13"/>
      <c r="F27" s="11"/>
      <c r="G27" s="11"/>
      <c r="H27" s="11"/>
      <c r="I27" s="11"/>
      <c r="J27" s="12">
        <f t="shared" si="0"/>
        <v>0</v>
      </c>
      <c r="K27" s="11"/>
      <c r="L27" s="34">
        <f t="shared" si="1"/>
        <v>10</v>
      </c>
      <c r="M27" s="49">
        <f t="shared" si="2"/>
        <v>-0.80200000000000005</v>
      </c>
      <c r="N27" s="2">
        <f>H30</f>
        <v>1.04</v>
      </c>
      <c r="O27" s="2">
        <f>O3</f>
        <v>-0.34499999999999997</v>
      </c>
      <c r="P27" s="2">
        <f>-(((N27 - O27) - J27) * S3)</f>
        <v>-1.1080000000000001</v>
      </c>
      <c r="Q27" s="2">
        <f>-(R27-(L27 * T3))</f>
        <v>0.30600000000000005</v>
      </c>
      <c r="R27" s="2">
        <f>R3</f>
        <v>1.694</v>
      </c>
      <c r="S27" s="50"/>
      <c r="T27" s="50"/>
      <c r="U27" s="50"/>
      <c r="V27" s="50"/>
    </row>
    <row r="28" spans="1:22" ht="16" thickBot="1">
      <c r="A28" s="50"/>
      <c r="B28" s="50">
        <v>20</v>
      </c>
      <c r="C28" s="11"/>
      <c r="D28" s="11"/>
      <c r="E28" s="13"/>
      <c r="F28" s="11"/>
      <c r="G28" s="11"/>
      <c r="H28" s="11"/>
      <c r="I28" s="11"/>
      <c r="J28" s="12">
        <f t="shared" si="0"/>
        <v>0</v>
      </c>
      <c r="K28" s="11"/>
      <c r="L28" s="34">
        <f t="shared" si="1"/>
        <v>10</v>
      </c>
      <c r="M28" s="49">
        <f t="shared" si="2"/>
        <v>-0.80200000000000005</v>
      </c>
      <c r="N28" s="2">
        <f>H30</f>
        <v>1.04</v>
      </c>
      <c r="O28" s="2">
        <f>O3</f>
        <v>-0.34499999999999997</v>
      </c>
      <c r="P28" s="2">
        <f>-(((N28 - O28) - J28) * S3)</f>
        <v>-1.1080000000000001</v>
      </c>
      <c r="Q28" s="2">
        <f>-(R28-(L28 * T3))</f>
        <v>0.30600000000000005</v>
      </c>
      <c r="R28" s="2">
        <f>R3</f>
        <v>1.694</v>
      </c>
      <c r="S28" s="50"/>
      <c r="T28" s="50"/>
      <c r="U28" s="50"/>
      <c r="V28" s="50"/>
    </row>
    <row r="29" spans="1:22" s="6" customFormat="1">
      <c r="E29" s="10"/>
      <c r="J29" s="9">
        <f xml:space="preserve"> H29 +  (G29 - ((I29 + F29) / 2))</f>
        <v>0</v>
      </c>
      <c r="L29" s="9">
        <f t="shared" si="1"/>
        <v>10</v>
      </c>
      <c r="M29" s="8">
        <f t="shared" si="2"/>
        <v>-0.80200000000000005</v>
      </c>
      <c r="N29" s="7">
        <f>H30</f>
        <v>1.04</v>
      </c>
      <c r="O29" s="7">
        <f>O3</f>
        <v>-0.34499999999999997</v>
      </c>
      <c r="P29" s="7">
        <f>-(((N29 - O29) - J29) * S3)</f>
        <v>-1.1080000000000001</v>
      </c>
      <c r="Q29" s="7">
        <f>-(R29-(L29 * T3))</f>
        <v>0.30600000000000005</v>
      </c>
      <c r="R29" s="7">
        <f>R3</f>
        <v>1.694</v>
      </c>
    </row>
    <row r="30" spans="1:22">
      <c r="A30" s="50"/>
      <c r="B30" s="50"/>
      <c r="C30" s="54" t="s">
        <v>20</v>
      </c>
      <c r="D30" s="54"/>
      <c r="E30" s="51" t="s">
        <v>21</v>
      </c>
      <c r="F30" s="50"/>
      <c r="G30" s="50" t="s">
        <v>13</v>
      </c>
      <c r="H30" s="11">
        <v>1.04</v>
      </c>
      <c r="I30" s="50"/>
      <c r="K30" s="50"/>
      <c r="M30" s="52" t="s">
        <v>18</v>
      </c>
      <c r="N30" s="53"/>
      <c r="O30" s="53"/>
      <c r="P30" s="50"/>
      <c r="Q30" s="50"/>
      <c r="R30" s="50"/>
      <c r="S30" s="50"/>
      <c r="T30" s="50"/>
      <c r="U30" s="50"/>
      <c r="V30" s="50"/>
    </row>
    <row r="31" spans="1:22">
      <c r="A31" s="50"/>
      <c r="B31" s="50"/>
      <c r="C31" s="54" t="s">
        <v>22</v>
      </c>
      <c r="D31" s="54"/>
      <c r="E31" s="51" t="s">
        <v>23</v>
      </c>
      <c r="F31" s="50"/>
      <c r="G31" s="50"/>
      <c r="H31" s="50"/>
      <c r="I31" s="50"/>
      <c r="K31" s="50"/>
      <c r="M31" s="52" t="str">
        <f>M6 &amp; " ~ (" &amp; M5 &amp; ")"</f>
        <v>6.378 ~ (-1.982)</v>
      </c>
      <c r="N31" s="53"/>
      <c r="O31" s="53"/>
      <c r="P31" s="50"/>
      <c r="Q31" s="50"/>
      <c r="R31" s="50"/>
      <c r="S31" s="50"/>
      <c r="T31" s="50"/>
      <c r="U31" s="50"/>
      <c r="V31" s="50"/>
    </row>
    <row r="32" spans="1:22" ht="15" customHeight="1">
      <c r="A32" s="50"/>
      <c r="B32" s="50"/>
      <c r="C32" s="55" t="s">
        <v>24</v>
      </c>
      <c r="D32" s="55"/>
      <c r="E32" s="56"/>
      <c r="F32" s="50"/>
      <c r="G32" s="50" t="s">
        <v>1</v>
      </c>
      <c r="H32" s="50" t="s">
        <v>32</v>
      </c>
      <c r="I32" s="50"/>
      <c r="K32" s="50"/>
      <c r="M32" s="49"/>
      <c r="N32" s="50"/>
      <c r="O32" s="50"/>
      <c r="P32" s="50"/>
      <c r="Q32" s="50"/>
      <c r="R32" s="50"/>
      <c r="S32" s="50"/>
      <c r="T32" s="50"/>
      <c r="U32" s="50"/>
      <c r="V32" s="50"/>
    </row>
    <row r="33" spans="1:22">
      <c r="A33" s="50"/>
      <c r="B33" s="50"/>
      <c r="C33" s="55"/>
      <c r="D33" s="55"/>
      <c r="E33" s="56"/>
      <c r="F33" s="50"/>
      <c r="G33" s="11">
        <v>80</v>
      </c>
      <c r="H33" s="50">
        <f>100-G33</f>
        <v>20</v>
      </c>
      <c r="I33" s="50"/>
      <c r="K33" s="50"/>
      <c r="M33" s="49"/>
      <c r="N33" s="50"/>
      <c r="O33" s="50"/>
      <c r="P33" s="50"/>
      <c r="Q33" s="50"/>
      <c r="R33" s="50"/>
      <c r="S33" s="50"/>
      <c r="T33" s="50"/>
      <c r="U33" s="50"/>
      <c r="V33" s="50"/>
    </row>
    <row r="34" spans="1:22">
      <c r="A34" s="50"/>
      <c r="B34" s="50"/>
      <c r="C34" s="55"/>
      <c r="D34" s="55"/>
      <c r="E34" s="56"/>
      <c r="F34" s="50"/>
      <c r="G34" s="50"/>
      <c r="H34" s="50"/>
      <c r="I34" s="50"/>
      <c r="K34" s="50"/>
      <c r="M34" s="49"/>
      <c r="N34" s="50"/>
      <c r="O34" s="50"/>
      <c r="P34" s="50"/>
      <c r="Q34" s="50"/>
      <c r="R34" s="50"/>
      <c r="S34" s="50"/>
      <c r="T34" s="50"/>
      <c r="U34" s="50"/>
      <c r="V34" s="50"/>
    </row>
    <row r="35" spans="1:22">
      <c r="A35" s="50"/>
      <c r="B35" s="50"/>
      <c r="C35" s="50"/>
      <c r="D35" s="50"/>
      <c r="E35" s="51"/>
      <c r="F35" s="50"/>
      <c r="G35" s="50"/>
      <c r="H35" s="50"/>
      <c r="I35" s="50"/>
      <c r="K35" s="50"/>
      <c r="M35" s="49"/>
      <c r="N35" s="50"/>
      <c r="O35" s="50"/>
      <c r="P35" s="50"/>
      <c r="Q35" s="50"/>
      <c r="R35" s="50"/>
      <c r="S35" s="50"/>
      <c r="T35" s="50"/>
      <c r="U35" s="50"/>
      <c r="V35" s="50"/>
    </row>
    <row r="40220" spans="3:3">
      <c r="C40220" s="57" t="s">
        <v>19</v>
      </c>
    </row>
  </sheetData>
  <sheetProtection algorithmName="SHA-512" hashValue="U/KO9nXR1JcaEXiGuXBYC08TYL70IdoO/ii1L+R1schNzAAkJkHotSUz3pPAHC/wIwe98bvSWtGByoOIgTIiHg==" saltValue="5OtZPgG/ko8+cV+s/rP6ZQ==" spinCount="100000" sheet="1" objects="1" scenarios="1" selectLockedCells="1"/>
  <mergeCells count="5">
    <mergeCell ref="M30:O30"/>
    <mergeCell ref="M31:O31"/>
    <mergeCell ref="C30:D30"/>
    <mergeCell ref="C31:D31"/>
    <mergeCell ref="C32:E34"/>
  </mergeCells>
  <phoneticPr fontId="2" type="noConversion"/>
  <conditionalFormatting sqref="M8:M29">
    <cfRule type="cellIs" dxfId="3" priority="4" operator="greaterThan">
      <formula>0</formula>
    </cfRule>
  </conditionalFormatting>
  <conditionalFormatting sqref="M9:M29">
    <cfRule type="cellIs" dxfId="2" priority="1" operator="equal">
      <formula>$M$29</formula>
    </cfRule>
    <cfRule type="cellIs" dxfId="1" priority="2" operator="lessThan">
      <formula>-0.1</formula>
    </cfRule>
    <cfRule type="cellIs" dxfId="0" priority="3" operator="between">
      <formula>0</formula>
      <formula>-0.1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바이브온 계산기 (v.N22w074a)</vt:lpstr>
      <vt:lpstr>ㅁ1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2022-07-29T20:21:35Z</dcterms:created>
  <dcterms:modified xsi:type="dcterms:W3CDTF">2022-07-30T00:55:30Z</dcterms:modified>
</cp:coreProperties>
</file>