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30" windowWidth="15300" windowHeight="9285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152511"/>
</workbook>
</file>

<file path=xl/calcChain.xml><?xml version="1.0" encoding="utf-8"?>
<calcChain xmlns="http://schemas.openxmlformats.org/spreadsheetml/2006/main">
  <c r="B8" i="52" l="1"/>
  <c r="D8" i="52" s="1"/>
  <c r="F8" i="52" s="1"/>
  <c r="G8" i="52"/>
  <c r="B9" i="52"/>
  <c r="D9" i="52"/>
  <c r="F9" i="52"/>
  <c r="G9" i="52"/>
  <c r="B10" i="52"/>
  <c r="D10" i="52" s="1"/>
  <c r="F10" i="52" s="1"/>
  <c r="G10" i="52"/>
  <c r="B11" i="52"/>
  <c r="D11" i="52"/>
  <c r="F11" i="52"/>
  <c r="G11" i="52"/>
  <c r="B12" i="52"/>
  <c r="D12" i="52" s="1"/>
  <c r="F12" i="52" s="1"/>
  <c r="G12" i="52"/>
  <c r="B13" i="52"/>
  <c r="D13" i="52"/>
  <c r="F13" i="52" s="1"/>
  <c r="G13" i="52"/>
  <c r="B14" i="52"/>
  <c r="D14" i="52" s="1"/>
  <c r="F14" i="52" s="1"/>
  <c r="G14" i="52"/>
  <c r="B15" i="52"/>
  <c r="D15" i="52"/>
  <c r="F15" i="52"/>
  <c r="G15" i="52"/>
  <c r="B16" i="52"/>
  <c r="D16" i="52" s="1"/>
  <c r="F16" i="52" s="1"/>
  <c r="G16" i="52"/>
  <c r="B17" i="52"/>
  <c r="D17" i="52"/>
  <c r="F17" i="52"/>
  <c r="G17" i="52"/>
  <c r="B18" i="52"/>
  <c r="D18" i="52" s="1"/>
  <c r="F18" i="52" s="1"/>
  <c r="G18" i="52"/>
  <c r="B19" i="52"/>
  <c r="D19" i="52"/>
  <c r="F19" i="52"/>
  <c r="G19" i="52"/>
  <c r="B20" i="52"/>
  <c r="D20" i="52" s="1"/>
  <c r="F20" i="52" s="1"/>
  <c r="G20" i="52"/>
  <c r="B21" i="52"/>
  <c r="D21" i="52"/>
  <c r="F21" i="52" s="1"/>
  <c r="G21" i="52"/>
  <c r="B22" i="52"/>
  <c r="D22" i="52" s="1"/>
  <c r="F22" i="52" s="1"/>
  <c r="G22" i="52"/>
  <c r="B23" i="52"/>
  <c r="D23" i="52"/>
  <c r="F23" i="52"/>
  <c r="G23" i="52"/>
  <c r="B24" i="52"/>
  <c r="D24" i="52" s="1"/>
  <c r="F24" i="52" s="1"/>
  <c r="G24" i="52"/>
  <c r="B25" i="52"/>
  <c r="D25" i="52"/>
  <c r="F25" i="52" s="1"/>
  <c r="G25" i="52"/>
  <c r="B26" i="52"/>
  <c r="D26" i="52" s="1"/>
  <c r="F26" i="52" s="1"/>
  <c r="G26" i="52"/>
  <c r="B27" i="52"/>
  <c r="D27" i="52"/>
  <c r="F27" i="52"/>
  <c r="G27" i="52"/>
  <c r="B28" i="52"/>
  <c r="D28" i="52" s="1"/>
  <c r="F28" i="52" s="1"/>
  <c r="G28" i="52"/>
  <c r="B29" i="52"/>
  <c r="D29" i="52"/>
  <c r="F29" i="52" s="1"/>
  <c r="G29" i="52"/>
  <c r="B30" i="52"/>
  <c r="D30" i="52" s="1"/>
  <c r="F30" i="52" s="1"/>
  <c r="G30" i="52"/>
  <c r="B31" i="52"/>
  <c r="D31" i="52"/>
  <c r="F31" i="52"/>
  <c r="G31" i="52"/>
  <c r="B32" i="52"/>
  <c r="C32" i="52"/>
  <c r="B33" i="52"/>
  <c r="C33" i="52"/>
  <c r="V1" i="51"/>
  <c r="Z6" i="51" s="1"/>
  <c r="N3" i="51"/>
  <c r="O3" i="51"/>
  <c r="N4" i="51"/>
  <c r="O4" i="51"/>
  <c r="N5" i="51"/>
  <c r="O5" i="51"/>
  <c r="N6" i="51"/>
  <c r="O6" i="51"/>
  <c r="U6" i="51"/>
  <c r="S6" i="51" s="1"/>
  <c r="W6" i="51"/>
  <c r="X6" i="51"/>
  <c r="Y6" i="51"/>
  <c r="AA6" i="51"/>
  <c r="AC6" i="51"/>
  <c r="AE6" i="51"/>
  <c r="AF6" i="51"/>
  <c r="AG6" i="51"/>
  <c r="AI6" i="51"/>
  <c r="AK6" i="51"/>
  <c r="AM6" i="51"/>
  <c r="AN6" i="51"/>
  <c r="AO6" i="51"/>
  <c r="AQ6" i="51"/>
  <c r="AS6" i="51"/>
  <c r="AU6" i="51"/>
  <c r="AV6" i="51"/>
  <c r="AW6" i="51"/>
  <c r="AY6" i="51"/>
  <c r="BA6" i="51"/>
  <c r="BC6" i="51"/>
  <c r="N7" i="51"/>
  <c r="O7" i="51"/>
  <c r="U7" i="51"/>
  <c r="S7" i="51" s="1"/>
  <c r="W7" i="51"/>
  <c r="Y7" i="51"/>
  <c r="Z7" i="51"/>
  <c r="AA7" i="51"/>
  <c r="AC7" i="51"/>
  <c r="AE7" i="51"/>
  <c r="AG7" i="51"/>
  <c r="AH7" i="51"/>
  <c r="AI7" i="51"/>
  <c r="AK7" i="51"/>
  <c r="AM7" i="51"/>
  <c r="AO7" i="51"/>
  <c r="AP7" i="51"/>
  <c r="AQ7" i="51"/>
  <c r="AS7" i="51"/>
  <c r="AU7" i="51"/>
  <c r="AW7" i="51"/>
  <c r="AX7" i="51"/>
  <c r="AY7" i="51"/>
  <c r="BA7" i="51"/>
  <c r="O9" i="48" s="1"/>
  <c r="BC7" i="51"/>
  <c r="N8" i="51"/>
  <c r="O8" i="51"/>
  <c r="U8" i="51"/>
  <c r="S8" i="51" s="1"/>
  <c r="W8" i="51"/>
  <c r="Y8" i="51"/>
  <c r="AA8" i="51"/>
  <c r="AB8" i="51"/>
  <c r="AC8" i="51"/>
  <c r="I10" i="48" s="1"/>
  <c r="AE8" i="51"/>
  <c r="AG8" i="51"/>
  <c r="AI8" i="51"/>
  <c r="AJ8" i="51"/>
  <c r="AK8" i="51"/>
  <c r="AM8" i="51"/>
  <c r="AO8" i="51"/>
  <c r="AQ8" i="51"/>
  <c r="AR8" i="51"/>
  <c r="AS8" i="51"/>
  <c r="AU8" i="51"/>
  <c r="AW8" i="51"/>
  <c r="AY8" i="51"/>
  <c r="AZ8" i="51"/>
  <c r="BA8" i="51"/>
  <c r="BC8" i="51"/>
  <c r="N9" i="51"/>
  <c r="O9" i="51"/>
  <c r="U9" i="51"/>
  <c r="S9" i="51" s="1"/>
  <c r="V9" i="51"/>
  <c r="W9" i="51"/>
  <c r="Y9" i="51"/>
  <c r="AA9" i="51"/>
  <c r="AC9" i="51"/>
  <c r="AD9" i="51"/>
  <c r="AE9" i="51"/>
  <c r="AG9" i="51"/>
  <c r="AI9" i="51"/>
  <c r="AK9" i="51"/>
  <c r="AL9" i="51"/>
  <c r="AM9" i="51"/>
  <c r="AO9" i="51"/>
  <c r="AQ9" i="51"/>
  <c r="AS9" i="51"/>
  <c r="AT9" i="51"/>
  <c r="AU9" i="51"/>
  <c r="AW9" i="51"/>
  <c r="AY9" i="51"/>
  <c r="BA9" i="51"/>
  <c r="O11" i="48" s="1"/>
  <c r="BB9" i="51"/>
  <c r="BC9" i="51"/>
  <c r="Q11" i="48" s="1"/>
  <c r="N10" i="51"/>
  <c r="O10" i="51"/>
  <c r="W10" i="51"/>
  <c r="X10" i="51"/>
  <c r="G12" i="48" s="1"/>
  <c r="AZ12" i="48" s="1"/>
  <c r="Y10" i="51"/>
  <c r="AA10" i="51"/>
  <c r="AC10" i="51"/>
  <c r="AE10" i="51"/>
  <c r="AF10" i="51"/>
  <c r="AG10" i="51"/>
  <c r="AI10" i="51"/>
  <c r="AK10" i="51"/>
  <c r="B12" i="48" s="1"/>
  <c r="AM10" i="51"/>
  <c r="AN10" i="51"/>
  <c r="AO10" i="51"/>
  <c r="AQ10" i="51"/>
  <c r="AS10" i="51"/>
  <c r="AU10" i="51"/>
  <c r="AV10" i="51"/>
  <c r="AW10" i="51"/>
  <c r="AY10" i="51"/>
  <c r="BA10" i="51"/>
  <c r="BC10" i="51"/>
  <c r="N11" i="51"/>
  <c r="O11" i="51"/>
  <c r="W11" i="51"/>
  <c r="Y11" i="51"/>
  <c r="Z11" i="51"/>
  <c r="AA11" i="51"/>
  <c r="AC11" i="51"/>
  <c r="AE11" i="51"/>
  <c r="AG11" i="51"/>
  <c r="AH11" i="51"/>
  <c r="AI11" i="51"/>
  <c r="AK11" i="51"/>
  <c r="AM11" i="51"/>
  <c r="D13" i="48" s="1"/>
  <c r="AY13" i="48" s="1"/>
  <c r="AO11" i="51"/>
  <c r="AP11" i="51"/>
  <c r="AQ11" i="51"/>
  <c r="AS11" i="51"/>
  <c r="AU11" i="51"/>
  <c r="AW11" i="51"/>
  <c r="AX11" i="51"/>
  <c r="AY11" i="51"/>
  <c r="BA11" i="51"/>
  <c r="O13" i="48" s="1"/>
  <c r="BC11" i="51"/>
  <c r="N12" i="51"/>
  <c r="O12" i="51"/>
  <c r="W12" i="51"/>
  <c r="Y12" i="51"/>
  <c r="AA12" i="51"/>
  <c r="AB12" i="51"/>
  <c r="H14" i="48" s="1"/>
  <c r="M14" i="48" s="1"/>
  <c r="AC12" i="51"/>
  <c r="AE12" i="51"/>
  <c r="AG12" i="51"/>
  <c r="AI12" i="51"/>
  <c r="AJ12" i="51"/>
  <c r="AK12" i="51"/>
  <c r="B14" i="48" s="1"/>
  <c r="AM12" i="51"/>
  <c r="AO12" i="51"/>
  <c r="AQ12" i="51"/>
  <c r="AR12" i="51"/>
  <c r="AS12" i="51"/>
  <c r="AU12" i="51"/>
  <c r="AW12" i="51"/>
  <c r="AY12" i="51"/>
  <c r="AZ12" i="51"/>
  <c r="BA12" i="51"/>
  <c r="O14" i="48" s="1"/>
  <c r="BC12" i="51"/>
  <c r="N13" i="51"/>
  <c r="O13" i="51"/>
  <c r="V13" i="51"/>
  <c r="E15" i="48" s="1"/>
  <c r="W13" i="51"/>
  <c r="Y13" i="51"/>
  <c r="AA13" i="51"/>
  <c r="AC13" i="51"/>
  <c r="AD13" i="51"/>
  <c r="AE13" i="51"/>
  <c r="AG13" i="51"/>
  <c r="AI13" i="51"/>
  <c r="AK13" i="51"/>
  <c r="AL13" i="51"/>
  <c r="AM13" i="51"/>
  <c r="AO13" i="51"/>
  <c r="AQ13" i="51"/>
  <c r="AS13" i="51"/>
  <c r="AT13" i="51"/>
  <c r="AU13" i="51"/>
  <c r="AW13" i="51"/>
  <c r="AY13" i="51"/>
  <c r="BA13" i="51"/>
  <c r="O15" i="48" s="1"/>
  <c r="BB13" i="51"/>
  <c r="BC13" i="51"/>
  <c r="N14" i="51"/>
  <c r="O14" i="51"/>
  <c r="W14" i="51"/>
  <c r="X14" i="51"/>
  <c r="Y14" i="51"/>
  <c r="AA14" i="51"/>
  <c r="AC14" i="51"/>
  <c r="AE14" i="51"/>
  <c r="AF14" i="51"/>
  <c r="AG14" i="51"/>
  <c r="AI14" i="51"/>
  <c r="AK14" i="51"/>
  <c r="AM14" i="51"/>
  <c r="AN14" i="51"/>
  <c r="AO14" i="51"/>
  <c r="AQ14" i="51"/>
  <c r="AS14" i="51"/>
  <c r="AU14" i="51"/>
  <c r="AV14" i="51"/>
  <c r="AW14" i="51"/>
  <c r="AY14" i="51"/>
  <c r="BA14" i="51"/>
  <c r="BC14" i="51"/>
  <c r="N15" i="51"/>
  <c r="O15" i="51"/>
  <c r="W15" i="51"/>
  <c r="Y15" i="51"/>
  <c r="Z15" i="51"/>
  <c r="AA15" i="51"/>
  <c r="AC15" i="51"/>
  <c r="AE15" i="51"/>
  <c r="AG15" i="51"/>
  <c r="AH15" i="51"/>
  <c r="AI15" i="51"/>
  <c r="AK15" i="51"/>
  <c r="B17" i="48" s="1"/>
  <c r="AM15" i="51"/>
  <c r="D17" i="48" s="1"/>
  <c r="AO15" i="51"/>
  <c r="AP15" i="51"/>
  <c r="AQ15" i="51"/>
  <c r="AS15" i="51"/>
  <c r="AU15" i="51"/>
  <c r="AW15" i="51"/>
  <c r="AX15" i="51"/>
  <c r="AY15" i="51"/>
  <c r="BA15" i="51"/>
  <c r="BC15" i="51"/>
  <c r="N16" i="51"/>
  <c r="O16" i="51"/>
  <c r="W16" i="51"/>
  <c r="Y16" i="51"/>
  <c r="AA16" i="51"/>
  <c r="AB16" i="51"/>
  <c r="AC16" i="51"/>
  <c r="AE16" i="51"/>
  <c r="AG16" i="51"/>
  <c r="AI16" i="51"/>
  <c r="AJ16" i="51"/>
  <c r="AK16" i="51"/>
  <c r="AM16" i="51"/>
  <c r="AO16" i="51"/>
  <c r="AQ16" i="51"/>
  <c r="AR16" i="51"/>
  <c r="AS16" i="51"/>
  <c r="AU16" i="51"/>
  <c r="AW16" i="51"/>
  <c r="AY16" i="51"/>
  <c r="AZ16" i="51"/>
  <c r="BA16" i="51"/>
  <c r="BC16" i="51"/>
  <c r="N17" i="51"/>
  <c r="O17" i="51"/>
  <c r="V17" i="51"/>
  <c r="W17" i="51"/>
  <c r="F19" i="48" s="1"/>
  <c r="Y17" i="51"/>
  <c r="AA17" i="51"/>
  <c r="AC17" i="51"/>
  <c r="AD17" i="51"/>
  <c r="AE17" i="51"/>
  <c r="AG17" i="51"/>
  <c r="AI17" i="51"/>
  <c r="AK17" i="51"/>
  <c r="AL17" i="51"/>
  <c r="AM17" i="51"/>
  <c r="AO17" i="51"/>
  <c r="AQ17" i="51"/>
  <c r="AS17" i="51"/>
  <c r="AT17" i="51"/>
  <c r="AU17" i="51"/>
  <c r="AW17" i="51"/>
  <c r="AY17" i="51"/>
  <c r="BA17" i="51"/>
  <c r="BB17" i="51"/>
  <c r="BC17" i="51"/>
  <c r="N18" i="51"/>
  <c r="O18" i="51"/>
  <c r="W18" i="51"/>
  <c r="X18" i="51"/>
  <c r="Y18" i="51"/>
  <c r="AA18" i="51"/>
  <c r="AC18" i="51"/>
  <c r="AE18" i="51"/>
  <c r="AF18" i="51"/>
  <c r="AG18" i="51"/>
  <c r="AI18" i="51"/>
  <c r="AK18" i="51"/>
  <c r="AM18" i="51"/>
  <c r="AN18" i="51"/>
  <c r="AO18" i="51"/>
  <c r="AQ18" i="51"/>
  <c r="AS18" i="51"/>
  <c r="AU18" i="51"/>
  <c r="AV18" i="51"/>
  <c r="AW18" i="51"/>
  <c r="AY18" i="51"/>
  <c r="BA18" i="51"/>
  <c r="BC18" i="51"/>
  <c r="N19" i="51"/>
  <c r="O19" i="51"/>
  <c r="W19" i="51"/>
  <c r="F21" i="48" s="1"/>
  <c r="Y19" i="51"/>
  <c r="Z19" i="51"/>
  <c r="AA19" i="51"/>
  <c r="AC19" i="51"/>
  <c r="AE19" i="51"/>
  <c r="AG19" i="51"/>
  <c r="AH19" i="51"/>
  <c r="AI19" i="51"/>
  <c r="AK19" i="51"/>
  <c r="AM19" i="51"/>
  <c r="AO19" i="51"/>
  <c r="AP19" i="51"/>
  <c r="AQ19" i="51"/>
  <c r="AS19" i="51"/>
  <c r="AU19" i="51"/>
  <c r="AW19" i="51"/>
  <c r="AX19" i="51"/>
  <c r="AY19" i="51"/>
  <c r="BA19" i="51"/>
  <c r="BC19" i="51"/>
  <c r="N20" i="51"/>
  <c r="O20" i="51"/>
  <c r="W20" i="51"/>
  <c r="Y20" i="51"/>
  <c r="AA20" i="51"/>
  <c r="AB20" i="51"/>
  <c r="AC20" i="51"/>
  <c r="AE20" i="51"/>
  <c r="AG20" i="51"/>
  <c r="AI20" i="51"/>
  <c r="AJ20" i="51"/>
  <c r="AK20" i="51"/>
  <c r="AM20" i="51"/>
  <c r="AO20" i="51"/>
  <c r="AQ20" i="51"/>
  <c r="AR20" i="51"/>
  <c r="AS20" i="51"/>
  <c r="AU20" i="51"/>
  <c r="AW20" i="51"/>
  <c r="AY20" i="51"/>
  <c r="AZ20" i="51"/>
  <c r="BA20" i="51"/>
  <c r="BC20" i="51"/>
  <c r="N21" i="51"/>
  <c r="O21" i="51"/>
  <c r="V21" i="51"/>
  <c r="W21" i="51"/>
  <c r="Y21" i="51"/>
  <c r="AA21" i="51"/>
  <c r="AC21" i="51"/>
  <c r="AD21" i="51"/>
  <c r="AE21" i="51"/>
  <c r="AG21" i="51"/>
  <c r="AI21" i="51"/>
  <c r="AK21" i="51"/>
  <c r="AL21" i="51"/>
  <c r="AM21" i="51"/>
  <c r="AO21" i="51"/>
  <c r="AQ21" i="51"/>
  <c r="AS21" i="51"/>
  <c r="AT21" i="51"/>
  <c r="AU21" i="51"/>
  <c r="AW21" i="51"/>
  <c r="AY21" i="51"/>
  <c r="BA21" i="51"/>
  <c r="BB21" i="51"/>
  <c r="BC21" i="51"/>
  <c r="N22" i="51"/>
  <c r="O22" i="51"/>
  <c r="W22" i="51"/>
  <c r="X22" i="51"/>
  <c r="Y22" i="51"/>
  <c r="AA22" i="51"/>
  <c r="AB22" i="51"/>
  <c r="AC22" i="51"/>
  <c r="AE22" i="51"/>
  <c r="AF22" i="51"/>
  <c r="AG22" i="51"/>
  <c r="AI22" i="51"/>
  <c r="AJ22" i="51"/>
  <c r="AK22" i="51"/>
  <c r="B24" i="48" s="1"/>
  <c r="AM22" i="51"/>
  <c r="AN22" i="51"/>
  <c r="AO22" i="51"/>
  <c r="AQ22" i="51"/>
  <c r="AR22" i="51"/>
  <c r="AS22" i="51"/>
  <c r="AU22" i="51"/>
  <c r="AV22" i="51"/>
  <c r="AW22" i="51"/>
  <c r="AX22" i="51"/>
  <c r="AY22" i="51"/>
  <c r="AZ22" i="51"/>
  <c r="BA22" i="51"/>
  <c r="BC22" i="51"/>
  <c r="N23" i="51"/>
  <c r="O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N25" i="48" s="1"/>
  <c r="BA23" i="51"/>
  <c r="BB23" i="51"/>
  <c r="BC23" i="51"/>
  <c r="N24" i="51"/>
  <c r="O24" i="51"/>
  <c r="V24" i="51"/>
  <c r="W24" i="51"/>
  <c r="X24" i="51"/>
  <c r="Y24" i="51"/>
  <c r="Z24" i="51"/>
  <c r="AA24" i="51"/>
  <c r="AB24" i="51"/>
  <c r="AC24" i="51"/>
  <c r="AD24" i="51"/>
  <c r="J26" i="48" s="1"/>
  <c r="AE24" i="51"/>
  <c r="AF24" i="51"/>
  <c r="AG24" i="51"/>
  <c r="AH24" i="51"/>
  <c r="AI24" i="51"/>
  <c r="AJ24" i="51"/>
  <c r="AK24" i="51"/>
  <c r="B26" i="48" s="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P26" i="48" s="1"/>
  <c r="BC24" i="51"/>
  <c r="N25" i="51"/>
  <c r="O25" i="51"/>
  <c r="V25" i="51"/>
  <c r="E27" i="48" s="1"/>
  <c r="L27" i="48" s="1"/>
  <c r="W25" i="51"/>
  <c r="X25" i="51"/>
  <c r="Y25" i="51"/>
  <c r="Z25" i="51"/>
  <c r="AA25" i="51"/>
  <c r="AB25" i="51"/>
  <c r="AC25" i="51"/>
  <c r="AD25" i="51"/>
  <c r="J27" i="48" s="1"/>
  <c r="BA27" i="48" s="1"/>
  <c r="AE25" i="51"/>
  <c r="AF25" i="51"/>
  <c r="AG25" i="51"/>
  <c r="AH25" i="51"/>
  <c r="AI25" i="51"/>
  <c r="AJ25" i="51"/>
  <c r="AK25" i="51"/>
  <c r="AL25" i="51"/>
  <c r="C27" i="48" s="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N29" i="48" s="1"/>
  <c r="BA27" i="51"/>
  <c r="BB27" i="51"/>
  <c r="BC27" i="51"/>
  <c r="N28" i="51"/>
  <c r="O28" i="51"/>
  <c r="V28" i="51"/>
  <c r="W28" i="51"/>
  <c r="X28" i="51"/>
  <c r="Y28" i="51"/>
  <c r="Z28" i="51"/>
  <c r="AA28" i="51"/>
  <c r="AB28" i="51"/>
  <c r="AC28" i="51"/>
  <c r="AD28" i="51"/>
  <c r="J30" i="48" s="1"/>
  <c r="AE28" i="51"/>
  <c r="AF28" i="51"/>
  <c r="AG28" i="51"/>
  <c r="AH28" i="51"/>
  <c r="AI28" i="51"/>
  <c r="AJ28" i="51"/>
  <c r="AK28" i="51"/>
  <c r="B30" i="48" s="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N33" i="48" s="1"/>
  <c r="BA31" i="51"/>
  <c r="BB31" i="51"/>
  <c r="BC31" i="51"/>
  <c r="N32" i="51"/>
  <c r="O32" i="51"/>
  <c r="V32" i="51"/>
  <c r="W32" i="51"/>
  <c r="X32" i="51"/>
  <c r="Y32" i="51"/>
  <c r="Z32" i="51"/>
  <c r="AA32" i="51"/>
  <c r="AB32" i="51"/>
  <c r="AC32" i="51"/>
  <c r="AD32" i="51"/>
  <c r="J34" i="48" s="1"/>
  <c r="AE32" i="51"/>
  <c r="AF32" i="51"/>
  <c r="AG32" i="51"/>
  <c r="AH32" i="51"/>
  <c r="AI32" i="51"/>
  <c r="AJ32" i="51"/>
  <c r="AK32" i="51"/>
  <c r="B34" i="48" s="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V35" i="51"/>
  <c r="W35" i="51"/>
  <c r="X35" i="51"/>
  <c r="Y35" i="51"/>
  <c r="Z35" i="51"/>
  <c r="AA35" i="51"/>
  <c r="AB35" i="51"/>
  <c r="H37" i="48" s="1"/>
  <c r="M37" i="48" s="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N37" i="48" s="1"/>
  <c r="BA35" i="51"/>
  <c r="BB35" i="51"/>
  <c r="BC35" i="51"/>
  <c r="N36" i="51"/>
  <c r="O36" i="51"/>
  <c r="V36" i="51"/>
  <c r="W36" i="51"/>
  <c r="X36" i="51"/>
  <c r="Y36" i="51"/>
  <c r="Z36" i="51"/>
  <c r="AA36" i="51"/>
  <c r="AB36" i="51"/>
  <c r="AC36" i="51"/>
  <c r="AD36" i="51"/>
  <c r="J38" i="48" s="1"/>
  <c r="AE36" i="51"/>
  <c r="AF36" i="51"/>
  <c r="AG36" i="51"/>
  <c r="AH36" i="51"/>
  <c r="AI36" i="51"/>
  <c r="AJ36" i="51"/>
  <c r="AK36" i="51"/>
  <c r="B38" i="48" s="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A9" i="48" s="1"/>
  <c r="A10" i="48" s="1"/>
  <c r="A11" i="48" s="1"/>
  <c r="A12" i="48" s="1"/>
  <c r="B8" i="48"/>
  <c r="D8" i="48"/>
  <c r="F8" i="48"/>
  <c r="G8" i="48"/>
  <c r="AZ8" i="48" s="1"/>
  <c r="I8" i="48"/>
  <c r="AG8" i="48" s="1"/>
  <c r="O8" i="48"/>
  <c r="Q8" i="48"/>
  <c r="W8" i="48"/>
  <c r="Z8" i="48"/>
  <c r="AA8" i="48"/>
  <c r="AC8" i="48"/>
  <c r="AD8" i="48"/>
  <c r="AE8" i="48"/>
  <c r="AH8" i="48"/>
  <c r="AI8" i="48"/>
  <c r="AK8" i="48"/>
  <c r="AL8" i="48"/>
  <c r="AM8" i="48"/>
  <c r="AO8" i="48"/>
  <c r="AP8" i="48"/>
  <c r="AS8" i="48"/>
  <c r="AU8" i="48"/>
  <c r="AV8" i="48"/>
  <c r="AY8" i="48"/>
  <c r="B9" i="48"/>
  <c r="D9" i="48"/>
  <c r="F9" i="48"/>
  <c r="I9" i="48"/>
  <c r="Q9" i="48"/>
  <c r="W9" i="48"/>
  <c r="AA9" i="48"/>
  <c r="AD9" i="48"/>
  <c r="AG9" i="48"/>
  <c r="AK9" i="48"/>
  <c r="AL9" i="48"/>
  <c r="AM9" i="48"/>
  <c r="AS9" i="48"/>
  <c r="AY9" i="48"/>
  <c r="B10" i="48"/>
  <c r="D10" i="48"/>
  <c r="AY10" i="48" s="1"/>
  <c r="F10" i="48"/>
  <c r="H10" i="48"/>
  <c r="N10" i="48"/>
  <c r="O10" i="48"/>
  <c r="Q10" i="48"/>
  <c r="W10" i="48"/>
  <c r="Z10" i="48"/>
  <c r="AA10" i="48"/>
  <c r="AD10" i="48"/>
  <c r="AE10" i="48"/>
  <c r="AG10" i="48"/>
  <c r="AH10" i="48"/>
  <c r="AI10" i="48"/>
  <c r="AO10" i="48"/>
  <c r="AS10" i="48"/>
  <c r="AV10" i="48"/>
  <c r="B11" i="48"/>
  <c r="C11" i="48"/>
  <c r="D11" i="48"/>
  <c r="AY11" i="48" s="1"/>
  <c r="E11" i="48"/>
  <c r="F11" i="48"/>
  <c r="I11" i="48"/>
  <c r="J11" i="48"/>
  <c r="P11" i="48"/>
  <c r="W11" i="48"/>
  <c r="Y11" i="48"/>
  <c r="Z11" i="48"/>
  <c r="AA11" i="48"/>
  <c r="AG11" i="48"/>
  <c r="AH11" i="48"/>
  <c r="AI11" i="48"/>
  <c r="AK11" i="48"/>
  <c r="AL11" i="48"/>
  <c r="AM11" i="48"/>
  <c r="AR11" i="48"/>
  <c r="AS11" i="48"/>
  <c r="AU11" i="48"/>
  <c r="BA11" i="48"/>
  <c r="D12" i="48"/>
  <c r="F12" i="48"/>
  <c r="I12" i="48"/>
  <c r="O12" i="48"/>
  <c r="Q12" i="48"/>
  <c r="AY12" i="48"/>
  <c r="A13" i="48"/>
  <c r="A14" i="48" s="1"/>
  <c r="A15" i="48" s="1"/>
  <c r="A16" i="48" s="1"/>
  <c r="A17" i="48" s="1"/>
  <c r="A18" i="48" s="1"/>
  <c r="A19" i="48" s="1"/>
  <c r="A20" i="48" s="1"/>
  <c r="A21" i="48" s="1"/>
  <c r="A22" i="48" s="1"/>
  <c r="A23" i="48" s="1"/>
  <c r="B13" i="48"/>
  <c r="F13" i="48"/>
  <c r="I13" i="48"/>
  <c r="Q13" i="48"/>
  <c r="D14" i="48"/>
  <c r="AY14" i="48" s="1"/>
  <c r="F14" i="48"/>
  <c r="I14" i="48"/>
  <c r="N14" i="48"/>
  <c r="Q14" i="48"/>
  <c r="B15" i="48"/>
  <c r="C15" i="48"/>
  <c r="D15" i="48"/>
  <c r="F15" i="48"/>
  <c r="I15" i="48"/>
  <c r="J15" i="48"/>
  <c r="P15" i="48"/>
  <c r="Q15" i="48"/>
  <c r="AY15" i="48"/>
  <c r="BA15" i="48"/>
  <c r="B16" i="48"/>
  <c r="D16" i="48"/>
  <c r="AY16" i="48" s="1"/>
  <c r="F16" i="48"/>
  <c r="G16" i="48"/>
  <c r="AZ16" i="48" s="1"/>
  <c r="I16" i="48"/>
  <c r="O16" i="48"/>
  <c r="Q16" i="48"/>
  <c r="F17" i="48"/>
  <c r="I17" i="48"/>
  <c r="O17" i="48"/>
  <c r="Q17" i="48"/>
  <c r="AY17" i="48"/>
  <c r="B18" i="48"/>
  <c r="D18" i="48"/>
  <c r="F18" i="48"/>
  <c r="H18" i="48"/>
  <c r="I18" i="48"/>
  <c r="N18" i="48"/>
  <c r="O18" i="48"/>
  <c r="Q18" i="48"/>
  <c r="AY18" i="48"/>
  <c r="B19" i="48"/>
  <c r="C19" i="48"/>
  <c r="D19" i="48"/>
  <c r="AY19" i="48" s="1"/>
  <c r="E19" i="48"/>
  <c r="I19" i="48"/>
  <c r="J19" i="48"/>
  <c r="O19" i="48"/>
  <c r="P19" i="48"/>
  <c r="Q19" i="48"/>
  <c r="BA19" i="48"/>
  <c r="B20" i="48"/>
  <c r="D20" i="48"/>
  <c r="AY20" i="48" s="1"/>
  <c r="F20" i="48"/>
  <c r="G20" i="48"/>
  <c r="I20" i="48"/>
  <c r="O20" i="48"/>
  <c r="Q20" i="48"/>
  <c r="AZ20" i="48"/>
  <c r="B21" i="48"/>
  <c r="D21" i="48"/>
  <c r="I21" i="48"/>
  <c r="O21" i="48"/>
  <c r="Q21" i="48"/>
  <c r="AY21" i="48"/>
  <c r="B22" i="48"/>
  <c r="D22" i="48"/>
  <c r="AY22" i="48" s="1"/>
  <c r="F22" i="48"/>
  <c r="H22" i="48"/>
  <c r="I22" i="48"/>
  <c r="M22" i="48"/>
  <c r="N22" i="48"/>
  <c r="O22" i="48"/>
  <c r="Q22" i="48"/>
  <c r="B23" i="48"/>
  <c r="C23" i="48"/>
  <c r="D23" i="48"/>
  <c r="E23" i="48"/>
  <c r="K23" i="48" s="1"/>
  <c r="F23" i="48"/>
  <c r="I23" i="48"/>
  <c r="J23" i="48"/>
  <c r="O23" i="48"/>
  <c r="P23" i="48"/>
  <c r="Q23" i="48"/>
  <c r="AY23" i="48"/>
  <c r="BA23" i="48"/>
  <c r="A24" i="48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D24" i="48"/>
  <c r="AY24" i="48" s="1"/>
  <c r="F24" i="48"/>
  <c r="G24" i="48"/>
  <c r="H24" i="48"/>
  <c r="I24" i="48"/>
  <c r="N24" i="48"/>
  <c r="O24" i="48"/>
  <c r="Q24" i="48"/>
  <c r="AZ24" i="48"/>
  <c r="B25" i="48"/>
  <c r="M25" i="48" s="1"/>
  <c r="C25" i="48"/>
  <c r="D25" i="48"/>
  <c r="AY25" i="48" s="1"/>
  <c r="E25" i="48"/>
  <c r="F25" i="48"/>
  <c r="G25" i="48"/>
  <c r="AZ25" i="48" s="1"/>
  <c r="H25" i="48"/>
  <c r="I25" i="48"/>
  <c r="J25" i="48"/>
  <c r="K25" i="48"/>
  <c r="L25" i="48"/>
  <c r="O25" i="48"/>
  <c r="P25" i="48"/>
  <c r="Q25" i="48"/>
  <c r="BA25" i="48"/>
  <c r="C26" i="48"/>
  <c r="D26" i="48"/>
  <c r="AY26" i="48" s="1"/>
  <c r="E26" i="48"/>
  <c r="F26" i="48"/>
  <c r="G26" i="48"/>
  <c r="H26" i="48"/>
  <c r="M26" i="48" s="1"/>
  <c r="I26" i="48"/>
  <c r="K26" i="48"/>
  <c r="L26" i="48"/>
  <c r="N26" i="48"/>
  <c r="O26" i="48"/>
  <c r="Q26" i="48"/>
  <c r="AZ26" i="48"/>
  <c r="BA26" i="48"/>
  <c r="B27" i="48"/>
  <c r="M27" i="48" s="1"/>
  <c r="D27" i="48"/>
  <c r="F27" i="48"/>
  <c r="G27" i="48"/>
  <c r="AZ27" i="48" s="1"/>
  <c r="H27" i="48"/>
  <c r="I27" i="48"/>
  <c r="N27" i="48"/>
  <c r="O27" i="48"/>
  <c r="P27" i="48"/>
  <c r="Q27" i="48"/>
  <c r="AY27" i="48"/>
  <c r="B28" i="48"/>
  <c r="C28" i="48"/>
  <c r="D28" i="48"/>
  <c r="AY28" i="48" s="1"/>
  <c r="E28" i="48"/>
  <c r="F28" i="48"/>
  <c r="G28" i="48"/>
  <c r="AZ28" i="48" s="1"/>
  <c r="H28" i="48"/>
  <c r="I28" i="48"/>
  <c r="J28" i="48"/>
  <c r="M28" i="48"/>
  <c r="N28" i="48"/>
  <c r="O28" i="48"/>
  <c r="P28" i="48"/>
  <c r="Q28" i="48"/>
  <c r="BA28" i="48"/>
  <c r="B29" i="48"/>
  <c r="M29" i="48" s="1"/>
  <c r="C29" i="48"/>
  <c r="D29" i="48"/>
  <c r="E29" i="48"/>
  <c r="F29" i="48"/>
  <c r="G29" i="48"/>
  <c r="H29" i="48"/>
  <c r="I29" i="48"/>
  <c r="J29" i="48"/>
  <c r="K29" i="48"/>
  <c r="L29" i="48"/>
  <c r="O29" i="48"/>
  <c r="P29" i="48"/>
  <c r="Q29" i="48"/>
  <c r="AY29" i="48"/>
  <c r="AZ29" i="48"/>
  <c r="BA29" i="48"/>
  <c r="C30" i="48"/>
  <c r="D30" i="48"/>
  <c r="AY30" i="48" s="1"/>
  <c r="E30" i="48"/>
  <c r="F30" i="48"/>
  <c r="G30" i="48"/>
  <c r="AZ30" i="48" s="1"/>
  <c r="H30" i="48"/>
  <c r="M30" i="48" s="1"/>
  <c r="I30" i="48"/>
  <c r="K30" i="48"/>
  <c r="N30" i="48"/>
  <c r="O30" i="48"/>
  <c r="P30" i="48"/>
  <c r="Q30" i="48"/>
  <c r="BA30" i="48"/>
  <c r="B31" i="48"/>
  <c r="C31" i="48"/>
  <c r="D31" i="48"/>
  <c r="AY31" i="48" s="1"/>
  <c r="E31" i="48"/>
  <c r="F31" i="48"/>
  <c r="G31" i="48"/>
  <c r="H31" i="48"/>
  <c r="L31" i="48" s="1"/>
  <c r="I31" i="48"/>
  <c r="J31" i="48"/>
  <c r="K31" i="48"/>
  <c r="N31" i="48"/>
  <c r="O31" i="48"/>
  <c r="P31" i="48"/>
  <c r="Q31" i="48"/>
  <c r="AZ31" i="48"/>
  <c r="BA31" i="48"/>
  <c r="B32" i="48"/>
  <c r="C32" i="48"/>
  <c r="D32" i="48"/>
  <c r="AY32" i="48" s="1"/>
  <c r="E32" i="48"/>
  <c r="F32" i="48"/>
  <c r="G32" i="48"/>
  <c r="AZ32" i="48" s="1"/>
  <c r="H32" i="48"/>
  <c r="M32" i="48" s="1"/>
  <c r="I32" i="48"/>
  <c r="J32" i="48"/>
  <c r="K32" i="48"/>
  <c r="L32" i="48"/>
  <c r="N32" i="48"/>
  <c r="O32" i="48"/>
  <c r="P32" i="48"/>
  <c r="Q32" i="48"/>
  <c r="BA32" i="48"/>
  <c r="B33" i="48"/>
  <c r="C33" i="48"/>
  <c r="D33" i="48"/>
  <c r="E33" i="48"/>
  <c r="K33" i="48" s="1"/>
  <c r="F33" i="48"/>
  <c r="G33" i="48"/>
  <c r="H33" i="48"/>
  <c r="I33" i="48"/>
  <c r="J33" i="48"/>
  <c r="BA33" i="48" s="1"/>
  <c r="M33" i="48"/>
  <c r="O33" i="48"/>
  <c r="P33" i="48"/>
  <c r="Q33" i="48"/>
  <c r="AY33" i="48"/>
  <c r="AZ33" i="48"/>
  <c r="C34" i="48"/>
  <c r="D34" i="48"/>
  <c r="AY34" i="48" s="1"/>
  <c r="E34" i="48"/>
  <c r="F34" i="48"/>
  <c r="G34" i="48"/>
  <c r="H34" i="48"/>
  <c r="I34" i="48"/>
  <c r="M34" i="48"/>
  <c r="N34" i="48"/>
  <c r="O34" i="48"/>
  <c r="P34" i="48"/>
  <c r="Q34" i="48"/>
  <c r="AZ34" i="48"/>
  <c r="BA34" i="48"/>
  <c r="B35" i="48"/>
  <c r="K35" i="48" s="1"/>
  <c r="C35" i="48"/>
  <c r="D35" i="48"/>
  <c r="E35" i="48"/>
  <c r="F35" i="48"/>
  <c r="G35" i="48"/>
  <c r="AZ35" i="48" s="1"/>
  <c r="H35" i="48"/>
  <c r="I35" i="48"/>
  <c r="J35" i="48"/>
  <c r="M35" i="48"/>
  <c r="N35" i="48"/>
  <c r="O35" i="48"/>
  <c r="P35" i="48"/>
  <c r="Q35" i="48"/>
  <c r="AY35" i="48"/>
  <c r="BA35" i="48"/>
  <c r="B36" i="48"/>
  <c r="C36" i="48"/>
  <c r="D36" i="48"/>
  <c r="AY36" i="48" s="1"/>
  <c r="E36" i="48"/>
  <c r="F36" i="48"/>
  <c r="G36" i="48"/>
  <c r="H36" i="48"/>
  <c r="I36" i="48"/>
  <c r="J36" i="48"/>
  <c r="M36" i="48"/>
  <c r="N36" i="48"/>
  <c r="O36" i="48"/>
  <c r="P36" i="48"/>
  <c r="Q36" i="48"/>
  <c r="AZ36" i="48"/>
  <c r="BA36" i="48"/>
  <c r="B37" i="48"/>
  <c r="C37" i="48"/>
  <c r="D37" i="48"/>
  <c r="E37" i="48"/>
  <c r="F37" i="48"/>
  <c r="G37" i="48"/>
  <c r="AZ37" i="48" s="1"/>
  <c r="I37" i="48"/>
  <c r="J37" i="48"/>
  <c r="O37" i="48"/>
  <c r="P37" i="48"/>
  <c r="Q37" i="48"/>
  <c r="AY37" i="48"/>
  <c r="BA37" i="48"/>
  <c r="C38" i="48"/>
  <c r="D38" i="48"/>
  <c r="AY38" i="48" s="1"/>
  <c r="E38" i="48"/>
  <c r="F38" i="48"/>
  <c r="G38" i="48"/>
  <c r="AZ38" i="48" s="1"/>
  <c r="H38" i="48"/>
  <c r="I38" i="48"/>
  <c r="K38" i="48"/>
  <c r="L38" i="48"/>
  <c r="M38" i="48"/>
  <c r="N38" i="48"/>
  <c r="O38" i="48"/>
  <c r="P38" i="48"/>
  <c r="Q38" i="48"/>
  <c r="BA38" i="48"/>
  <c r="K39" i="48"/>
  <c r="L39" i="48"/>
  <c r="M39" i="48"/>
  <c r="R39" i="48"/>
  <c r="J46" i="48"/>
  <c r="J49" i="48"/>
  <c r="G4" i="50"/>
  <c r="I4" i="50"/>
  <c r="J4" i="50"/>
  <c r="R8" i="48" s="1"/>
  <c r="R45" i="48" s="1" a="1"/>
  <c r="R45" i="48" s="1"/>
  <c r="K4" i="50"/>
  <c r="S8" i="48" s="1"/>
  <c r="R46" i="48" s="1"/>
  <c r="G5" i="50"/>
  <c r="G6" i="50"/>
  <c r="G7" i="50"/>
  <c r="P46" i="48" l="1" a="1"/>
  <c r="P46" i="48" s="1"/>
  <c r="P4" i="50"/>
  <c r="Q4" i="50" s="1"/>
  <c r="T8" i="48" s="1"/>
  <c r="AW8" i="48" s="1"/>
  <c r="T45" i="48" s="1"/>
  <c r="I5" i="50"/>
  <c r="M24" i="48"/>
  <c r="K36" i="48"/>
  <c r="L36" i="48"/>
  <c r="K13" i="48"/>
  <c r="X10" i="48"/>
  <c r="D32" i="52"/>
  <c r="X8" i="48"/>
  <c r="S39" i="48"/>
  <c r="K10" i="48"/>
  <c r="AN10" i="48" s="1"/>
  <c r="M10" i="48"/>
  <c r="AT10" i="48" s="1"/>
  <c r="L11" i="48"/>
  <c r="AB11" i="48"/>
  <c r="M9" i="48"/>
  <c r="AT9" i="48" s="1"/>
  <c r="F32" i="52"/>
  <c r="K34" i="48"/>
  <c r="L34" i="48"/>
  <c r="L28" i="48"/>
  <c r="K28" i="48"/>
  <c r="K27" i="48"/>
  <c r="L33" i="48"/>
  <c r="K37" i="48"/>
  <c r="M31" i="48"/>
  <c r="L35" i="48"/>
  <c r="K15" i="48"/>
  <c r="AJ9" i="48"/>
  <c r="D33" i="52"/>
  <c r="L37" i="48"/>
  <c r="L30" i="48"/>
  <c r="K11" i="48"/>
  <c r="M21" i="48"/>
  <c r="L23" i="48"/>
  <c r="K19" i="48"/>
  <c r="X11" i="48"/>
  <c r="AN11" i="48"/>
  <c r="AV11" i="48"/>
  <c r="AE11" i="48"/>
  <c r="AO11" i="48"/>
  <c r="AD11" i="48"/>
  <c r="AP11" i="48"/>
  <c r="AC11" i="48"/>
  <c r="AQ11" i="48"/>
  <c r="AM10" i="48"/>
  <c r="X9" i="48"/>
  <c r="AF9" i="48"/>
  <c r="AV9" i="48"/>
  <c r="Z9" i="48"/>
  <c r="AI9" i="48"/>
  <c r="AR9" i="48"/>
  <c r="AE9" i="48"/>
  <c r="AP9" i="48"/>
  <c r="AC9" i="48"/>
  <c r="AO9" i="48"/>
  <c r="B51" i="48"/>
  <c r="M18" i="48"/>
  <c r="AB10" i="48"/>
  <c r="AJ10" i="48"/>
  <c r="AR10" i="48"/>
  <c r="AC10" i="48"/>
  <c r="AL10" i="48"/>
  <c r="AU10" i="48"/>
  <c r="AF10" i="48"/>
  <c r="AP10" i="48"/>
  <c r="AK10" i="48"/>
  <c r="AU9" i="48"/>
  <c r="AH9" i="48"/>
  <c r="K17" i="48"/>
  <c r="AB8" i="48"/>
  <c r="AR8" i="48"/>
  <c r="G32" i="52"/>
  <c r="U10" i="51"/>
  <c r="G33" i="52"/>
  <c r="BB22" i="51"/>
  <c r="P24" i="48" s="1"/>
  <c r="AT22" i="51"/>
  <c r="AL22" i="51"/>
  <c r="C24" i="48" s="1"/>
  <c r="AD22" i="51"/>
  <c r="J24" i="48" s="1"/>
  <c r="BA24" i="48" s="1"/>
  <c r="V22" i="51"/>
  <c r="E24" i="48" s="1"/>
  <c r="L24" i="48" s="1"/>
  <c r="AZ21" i="51"/>
  <c r="N23" i="48" s="1"/>
  <c r="AR21" i="51"/>
  <c r="AJ21" i="51"/>
  <c r="AB21" i="51"/>
  <c r="H23" i="48" s="1"/>
  <c r="M23" i="48" s="1"/>
  <c r="AX20" i="51"/>
  <c r="AP20" i="51"/>
  <c r="AH20" i="51"/>
  <c r="Z20" i="51"/>
  <c r="AV19" i="51"/>
  <c r="AN19" i="51"/>
  <c r="AF19" i="51"/>
  <c r="X19" i="51"/>
  <c r="G21" i="48" s="1"/>
  <c r="AZ21" i="48" s="1"/>
  <c r="BB18" i="51"/>
  <c r="P20" i="48" s="1"/>
  <c r="AT18" i="51"/>
  <c r="AL18" i="51"/>
  <c r="C20" i="48" s="1"/>
  <c r="AD18" i="51"/>
  <c r="J20" i="48" s="1"/>
  <c r="BA20" i="48" s="1"/>
  <c r="V18" i="51"/>
  <c r="E20" i="48" s="1"/>
  <c r="K20" i="48" s="1"/>
  <c r="AZ17" i="51"/>
  <c r="N19" i="48" s="1"/>
  <c r="AR17" i="51"/>
  <c r="AJ17" i="51"/>
  <c r="AB17" i="51"/>
  <c r="H19" i="48" s="1"/>
  <c r="L19" i="48" s="1"/>
  <c r="AX16" i="51"/>
  <c r="AP16" i="51"/>
  <c r="AH16" i="51"/>
  <c r="Z16" i="51"/>
  <c r="AV15" i="51"/>
  <c r="AN15" i="51"/>
  <c r="AF15" i="51"/>
  <c r="X15" i="51"/>
  <c r="G17" i="48" s="1"/>
  <c r="AZ17" i="48" s="1"/>
  <c r="BB14" i="51"/>
  <c r="P16" i="48" s="1"/>
  <c r="AT14" i="51"/>
  <c r="AL14" i="51"/>
  <c r="C16" i="48" s="1"/>
  <c r="AD14" i="51"/>
  <c r="J16" i="48" s="1"/>
  <c r="BA16" i="48" s="1"/>
  <c r="V14" i="51"/>
  <c r="E16" i="48" s="1"/>
  <c r="AZ13" i="51"/>
  <c r="N15" i="48" s="1"/>
  <c r="AR13" i="51"/>
  <c r="AJ13" i="51"/>
  <c r="AB13" i="51"/>
  <c r="H15" i="48" s="1"/>
  <c r="L15" i="48" s="1"/>
  <c r="AX12" i="51"/>
  <c r="AP12" i="51"/>
  <c r="AH12" i="51"/>
  <c r="Z12" i="51"/>
  <c r="AV11" i="51"/>
  <c r="AN11" i="51"/>
  <c r="AF11" i="51"/>
  <c r="X11" i="51"/>
  <c r="G13" i="48" s="1"/>
  <c r="AZ13" i="48" s="1"/>
  <c r="BB10" i="51"/>
  <c r="P12" i="48" s="1"/>
  <c r="AT10" i="51"/>
  <c r="AL10" i="51"/>
  <c r="C12" i="48" s="1"/>
  <c r="AD10" i="51"/>
  <c r="J12" i="48" s="1"/>
  <c r="BA12" i="48" s="1"/>
  <c r="V10" i="51"/>
  <c r="E12" i="48" s="1"/>
  <c r="L12" i="48" s="1"/>
  <c r="AZ9" i="51"/>
  <c r="N11" i="48" s="1"/>
  <c r="AJ11" i="48" s="1"/>
  <c r="AR9" i="51"/>
  <c r="AJ9" i="51"/>
  <c r="AB9" i="51"/>
  <c r="H11" i="48" s="1"/>
  <c r="AF11" i="48" s="1"/>
  <c r="AX8" i="51"/>
  <c r="AP8" i="51"/>
  <c r="AH8" i="51"/>
  <c r="Z8" i="51"/>
  <c r="AV7" i="51"/>
  <c r="AN7" i="51"/>
  <c r="AF7" i="51"/>
  <c r="X7" i="51"/>
  <c r="G9" i="48" s="1"/>
  <c r="AZ9" i="48" s="1"/>
  <c r="BB6" i="51"/>
  <c r="P8" i="48" s="1"/>
  <c r="AT6" i="51"/>
  <c r="AL6" i="51"/>
  <c r="C8" i="48" s="1"/>
  <c r="Y8" i="48" s="1"/>
  <c r="AD6" i="51"/>
  <c r="J8" i="48" s="1"/>
  <c r="BA8" i="48" s="1"/>
  <c r="V6" i="51"/>
  <c r="E8" i="48" s="1"/>
  <c r="L8" i="48" s="1"/>
  <c r="AQ8" i="48" s="1"/>
  <c r="AX21" i="51"/>
  <c r="AP21" i="51"/>
  <c r="AH21" i="51"/>
  <c r="Z21" i="51"/>
  <c r="AV20" i="51"/>
  <c r="AN20" i="51"/>
  <c r="AF20" i="51"/>
  <c r="X20" i="51"/>
  <c r="G22" i="48" s="1"/>
  <c r="AZ22" i="48" s="1"/>
  <c r="BB19" i="51"/>
  <c r="P21" i="48" s="1"/>
  <c r="AT19" i="51"/>
  <c r="AL19" i="51"/>
  <c r="C21" i="48" s="1"/>
  <c r="AD19" i="51"/>
  <c r="J21" i="48" s="1"/>
  <c r="BA21" i="48" s="1"/>
  <c r="V19" i="51"/>
  <c r="E21" i="48" s="1"/>
  <c r="AZ18" i="51"/>
  <c r="N20" i="48" s="1"/>
  <c r="AR18" i="51"/>
  <c r="AJ18" i="51"/>
  <c r="AB18" i="51"/>
  <c r="H20" i="48" s="1"/>
  <c r="M20" i="48" s="1"/>
  <c r="AX17" i="51"/>
  <c r="AP17" i="51"/>
  <c r="AH17" i="51"/>
  <c r="Z17" i="51"/>
  <c r="AV16" i="51"/>
  <c r="AN16" i="51"/>
  <c r="AF16" i="51"/>
  <c r="X16" i="51"/>
  <c r="G18" i="48" s="1"/>
  <c r="AZ18" i="48" s="1"/>
  <c r="BB15" i="51"/>
  <c r="P17" i="48" s="1"/>
  <c r="AT15" i="51"/>
  <c r="AL15" i="51"/>
  <c r="C17" i="48" s="1"/>
  <c r="AD15" i="51"/>
  <c r="J17" i="48" s="1"/>
  <c r="BA17" i="48" s="1"/>
  <c r="V15" i="51"/>
  <c r="E17" i="48" s="1"/>
  <c r="L17" i="48" s="1"/>
  <c r="AZ14" i="51"/>
  <c r="N16" i="48" s="1"/>
  <c r="AR14" i="51"/>
  <c r="AJ14" i="51"/>
  <c r="AB14" i="51"/>
  <c r="H16" i="48" s="1"/>
  <c r="M16" i="48" s="1"/>
  <c r="AX13" i="51"/>
  <c r="AP13" i="51"/>
  <c r="AH13" i="51"/>
  <c r="Z13" i="51"/>
  <c r="AV12" i="51"/>
  <c r="AN12" i="51"/>
  <c r="AF12" i="51"/>
  <c r="X12" i="51"/>
  <c r="G14" i="48" s="1"/>
  <c r="AZ14" i="48" s="1"/>
  <c r="BB11" i="51"/>
  <c r="P13" i="48" s="1"/>
  <c r="AT11" i="51"/>
  <c r="AL11" i="51"/>
  <c r="C13" i="48" s="1"/>
  <c r="AD11" i="51"/>
  <c r="J13" i="48" s="1"/>
  <c r="BA13" i="48" s="1"/>
  <c r="V11" i="51"/>
  <c r="E13" i="48" s="1"/>
  <c r="L13" i="48" s="1"/>
  <c r="AZ10" i="51"/>
  <c r="N12" i="48" s="1"/>
  <c r="AR10" i="51"/>
  <c r="AJ10" i="51"/>
  <c r="AB10" i="51"/>
  <c r="H12" i="48" s="1"/>
  <c r="M12" i="48" s="1"/>
  <c r="AX9" i="51"/>
  <c r="AP9" i="51"/>
  <c r="AH9" i="51"/>
  <c r="Z9" i="51"/>
  <c r="AV8" i="51"/>
  <c r="AN8" i="51"/>
  <c r="AF8" i="51"/>
  <c r="X8" i="51"/>
  <c r="G10" i="48" s="1"/>
  <c r="AZ10" i="48" s="1"/>
  <c r="BB7" i="51"/>
  <c r="P9" i="48" s="1"/>
  <c r="AT7" i="51"/>
  <c r="AL7" i="51"/>
  <c r="C9" i="48" s="1"/>
  <c r="Y9" i="48" s="1"/>
  <c r="AD7" i="51"/>
  <c r="J9" i="48" s="1"/>
  <c r="BA9" i="48" s="1"/>
  <c r="V7" i="51"/>
  <c r="E9" i="48" s="1"/>
  <c r="K9" i="48" s="1"/>
  <c r="AN9" i="48" s="1"/>
  <c r="AZ6" i="51"/>
  <c r="N8" i="48" s="1"/>
  <c r="AJ8" i="48" s="1"/>
  <c r="AR6" i="51"/>
  <c r="AJ6" i="51"/>
  <c r="AB6" i="51"/>
  <c r="H8" i="48" s="1"/>
  <c r="AF8" i="48" s="1"/>
  <c r="AP22" i="51"/>
  <c r="AH22" i="51"/>
  <c r="Z22" i="51"/>
  <c r="AV21" i="51"/>
  <c r="AN21" i="51"/>
  <c r="AF21" i="51"/>
  <c r="X21" i="51"/>
  <c r="G23" i="48" s="1"/>
  <c r="AZ23" i="48" s="1"/>
  <c r="BB20" i="51"/>
  <c r="P22" i="48" s="1"/>
  <c r="AT20" i="51"/>
  <c r="AL20" i="51"/>
  <c r="C22" i="48" s="1"/>
  <c r="AD20" i="51"/>
  <c r="J22" i="48" s="1"/>
  <c r="BA22" i="48" s="1"/>
  <c r="V20" i="51"/>
  <c r="E22" i="48" s="1"/>
  <c r="AZ19" i="51"/>
  <c r="N21" i="48" s="1"/>
  <c r="AR19" i="51"/>
  <c r="AJ19" i="51"/>
  <c r="AB19" i="51"/>
  <c r="H21" i="48" s="1"/>
  <c r="AX18" i="51"/>
  <c r="AP18" i="51"/>
  <c r="AH18" i="51"/>
  <c r="Z18" i="51"/>
  <c r="AV17" i="51"/>
  <c r="AN17" i="51"/>
  <c r="AF17" i="51"/>
  <c r="X17" i="51"/>
  <c r="G19" i="48" s="1"/>
  <c r="AZ19" i="48" s="1"/>
  <c r="BB16" i="51"/>
  <c r="P18" i="48" s="1"/>
  <c r="AT16" i="51"/>
  <c r="AL16" i="51"/>
  <c r="C18" i="48" s="1"/>
  <c r="AD16" i="51"/>
  <c r="J18" i="48" s="1"/>
  <c r="BA18" i="48" s="1"/>
  <c r="V16" i="51"/>
  <c r="E18" i="48" s="1"/>
  <c r="L18" i="48" s="1"/>
  <c r="AZ15" i="51"/>
  <c r="N17" i="48" s="1"/>
  <c r="AR15" i="51"/>
  <c r="AJ15" i="51"/>
  <c r="AB15" i="51"/>
  <c r="H17" i="48" s="1"/>
  <c r="M17" i="48" s="1"/>
  <c r="AX14" i="51"/>
  <c r="AP14" i="51"/>
  <c r="AH14" i="51"/>
  <c r="Z14" i="51"/>
  <c r="AV13" i="51"/>
  <c r="AN13" i="51"/>
  <c r="AF13" i="51"/>
  <c r="X13" i="51"/>
  <c r="G15" i="48" s="1"/>
  <c r="AZ15" i="48" s="1"/>
  <c r="BB12" i="51"/>
  <c r="P14" i="48" s="1"/>
  <c r="AT12" i="51"/>
  <c r="AL12" i="51"/>
  <c r="C14" i="48" s="1"/>
  <c r="AD12" i="51"/>
  <c r="J14" i="48" s="1"/>
  <c r="BA14" i="48" s="1"/>
  <c r="V12" i="51"/>
  <c r="E14" i="48" s="1"/>
  <c r="L14" i="48" s="1"/>
  <c r="AZ11" i="51"/>
  <c r="N13" i="48" s="1"/>
  <c r="AR11" i="51"/>
  <c r="AJ11" i="51"/>
  <c r="AB11" i="51"/>
  <c r="H13" i="48" s="1"/>
  <c r="M13" i="48" s="1"/>
  <c r="AX10" i="51"/>
  <c r="AP10" i="51"/>
  <c r="AH10" i="51"/>
  <c r="Z10" i="51"/>
  <c r="AV9" i="51"/>
  <c r="AN9" i="51"/>
  <c r="AF9" i="51"/>
  <c r="X9" i="51"/>
  <c r="G11" i="48" s="1"/>
  <c r="AZ11" i="48" s="1"/>
  <c r="BB8" i="51"/>
  <c r="P10" i="48" s="1"/>
  <c r="AT8" i="51"/>
  <c r="AL8" i="51"/>
  <c r="C10" i="48" s="1"/>
  <c r="Y10" i="48" s="1"/>
  <c r="AD8" i="51"/>
  <c r="J10" i="48" s="1"/>
  <c r="BA10" i="48" s="1"/>
  <c r="V8" i="51"/>
  <c r="E10" i="48" s="1"/>
  <c r="L10" i="48" s="1"/>
  <c r="AQ10" i="48" s="1"/>
  <c r="AZ7" i="51"/>
  <c r="N9" i="48" s="1"/>
  <c r="AR7" i="51"/>
  <c r="AJ7" i="51"/>
  <c r="AB7" i="51"/>
  <c r="H9" i="48" s="1"/>
  <c r="AX6" i="51"/>
  <c r="AP6" i="51"/>
  <c r="AH6" i="51"/>
  <c r="I6" i="50" l="1"/>
  <c r="J5" i="50"/>
  <c r="R9" i="48" s="1"/>
  <c r="P5" i="50"/>
  <c r="Q5" i="50" s="1"/>
  <c r="T9" i="48" s="1"/>
  <c r="K5" i="50"/>
  <c r="S9" i="48" s="1"/>
  <c r="K14" i="48"/>
  <c r="M15" i="48"/>
  <c r="P45" i="48"/>
  <c r="K12" i="48"/>
  <c r="K8" i="48"/>
  <c r="AN8" i="48" s="1"/>
  <c r="H51" i="48"/>
  <c r="E51" i="48"/>
  <c r="M11" i="48"/>
  <c r="AT11" i="48" s="1"/>
  <c r="L22" i="48"/>
  <c r="K22" i="48"/>
  <c r="M19" i="48"/>
  <c r="L9" i="48"/>
  <c r="AQ9" i="48" s="1"/>
  <c r="AB9" i="48"/>
  <c r="U8" i="48"/>
  <c r="AX8" i="48" s="1"/>
  <c r="T47" i="48" s="1"/>
  <c r="L16" i="48"/>
  <c r="S10" i="51"/>
  <c r="U11" i="51"/>
  <c r="L21" i="48"/>
  <c r="K21" i="48"/>
  <c r="L20" i="48"/>
  <c r="K18" i="48"/>
  <c r="K16" i="48"/>
  <c r="M8" i="48"/>
  <c r="AT8" i="48" s="1"/>
  <c r="K24" i="48"/>
  <c r="I7" i="50" l="1"/>
  <c r="K6" i="50"/>
  <c r="S10" i="48" s="1"/>
  <c r="P6" i="50"/>
  <c r="Q6" i="50" s="1"/>
  <c r="T10" i="48" s="1"/>
  <c r="J6" i="50"/>
  <c r="R10" i="48" s="1"/>
  <c r="S11" i="51"/>
  <c r="U12" i="51"/>
  <c r="U9" i="48"/>
  <c r="AX9" i="48" s="1"/>
  <c r="AW9" i="48"/>
  <c r="W12" i="48"/>
  <c r="G8" i="50"/>
  <c r="S12" i="51" l="1"/>
  <c r="U13" i="51"/>
  <c r="W13" i="48"/>
  <c r="G9" i="50"/>
  <c r="AW10" i="48"/>
  <c r="U10" i="48"/>
  <c r="AX10" i="48" s="1"/>
  <c r="AB12" i="48"/>
  <c r="AJ12" i="48"/>
  <c r="AR12" i="48"/>
  <c r="Y12" i="48"/>
  <c r="AH12" i="48"/>
  <c r="AQ12" i="48"/>
  <c r="AC12" i="48"/>
  <c r="AM12" i="48"/>
  <c r="AW12" i="48"/>
  <c r="AG12" i="48"/>
  <c r="AT12" i="48"/>
  <c r="AF12" i="48"/>
  <c r="AU12" i="48"/>
  <c r="AI12" i="48"/>
  <c r="AV12" i="48"/>
  <c r="AK12" i="48"/>
  <c r="AX12" i="48"/>
  <c r="Z12" i="48"/>
  <c r="AA12" i="48"/>
  <c r="AN12" i="48"/>
  <c r="AO12" i="48"/>
  <c r="X12" i="48"/>
  <c r="AP12" i="48"/>
  <c r="AS12" i="48"/>
  <c r="AE12" i="48"/>
  <c r="AD12" i="48"/>
  <c r="AL12" i="48"/>
  <c r="J7" i="50"/>
  <c r="R11" i="48" s="1"/>
  <c r="K7" i="50"/>
  <c r="S11" i="48" s="1"/>
  <c r="I8" i="50"/>
  <c r="P7" i="50"/>
  <c r="Q7" i="50" s="1"/>
  <c r="T11" i="48" s="1"/>
  <c r="AW11" i="48" l="1"/>
  <c r="U11" i="48"/>
  <c r="AX11" i="48" s="1"/>
  <c r="P8" i="50"/>
  <c r="Q8" i="50" s="1"/>
  <c r="T12" i="48" s="1"/>
  <c r="U12" i="48" s="1"/>
  <c r="K8" i="50"/>
  <c r="S12" i="48" s="1"/>
  <c r="I9" i="50"/>
  <c r="J8" i="50"/>
  <c r="R12" i="48" s="1"/>
  <c r="X13" i="48"/>
  <c r="AF13" i="48"/>
  <c r="AN13" i="48"/>
  <c r="AV13" i="48"/>
  <c r="AB13" i="48"/>
  <c r="AK13" i="48"/>
  <c r="AT13" i="48"/>
  <c r="AA13" i="48"/>
  <c r="AL13" i="48"/>
  <c r="AW13" i="48"/>
  <c r="Z13" i="48"/>
  <c r="AM13" i="48"/>
  <c r="AG13" i="48"/>
  <c r="AS13" i="48"/>
  <c r="AH13" i="48"/>
  <c r="AU13" i="48"/>
  <c r="AI13" i="48"/>
  <c r="AX13" i="48"/>
  <c r="AE13" i="48"/>
  <c r="AD13" i="48"/>
  <c r="AQ13" i="48"/>
  <c r="Y13" i="48"/>
  <c r="AR13" i="48"/>
  <c r="AC13" i="48"/>
  <c r="AP13" i="48"/>
  <c r="AJ13" i="48"/>
  <c r="AO13" i="48"/>
  <c r="S13" i="51"/>
  <c r="U14" i="51"/>
  <c r="G10" i="50"/>
  <c r="W14" i="48"/>
  <c r="I10" i="50" l="1"/>
  <c r="J9" i="50"/>
  <c r="R13" i="48" s="1"/>
  <c r="K9" i="50"/>
  <c r="S13" i="48" s="1"/>
  <c r="P9" i="50"/>
  <c r="Q9" i="50" s="1"/>
  <c r="T13" i="48" s="1"/>
  <c r="U13" i="48" s="1"/>
  <c r="S14" i="51"/>
  <c r="U15" i="51"/>
  <c r="G11" i="50"/>
  <c r="W15" i="48"/>
  <c r="AB14" i="48"/>
  <c r="AJ14" i="48"/>
  <c r="AR14" i="48"/>
  <c r="AE14" i="48"/>
  <c r="AN14" i="48"/>
  <c r="AA14" i="48"/>
  <c r="AL14" i="48"/>
  <c r="AV14" i="48"/>
  <c r="AG14" i="48"/>
  <c r="AS14" i="48"/>
  <c r="AH14" i="48"/>
  <c r="AU14" i="48"/>
  <c r="AI14" i="48"/>
  <c r="X14" i="48"/>
  <c r="AK14" i="48"/>
  <c r="AM14" i="48"/>
  <c r="AC14" i="48"/>
  <c r="AD14" i="48"/>
  <c r="AF14" i="48"/>
  <c r="AO14" i="48"/>
  <c r="Z14" i="48"/>
  <c r="AP14" i="48"/>
  <c r="AQ14" i="48"/>
  <c r="AT14" i="48"/>
  <c r="Y14" i="48"/>
  <c r="P10" i="50" l="1"/>
  <c r="Q10" i="50" s="1"/>
  <c r="T14" i="48" s="1"/>
  <c r="J10" i="50"/>
  <c r="R14" i="48" s="1"/>
  <c r="K10" i="50"/>
  <c r="S14" i="48" s="1"/>
  <c r="I11" i="50"/>
  <c r="X15" i="48"/>
  <c r="AF15" i="48"/>
  <c r="AN15" i="48"/>
  <c r="AV15" i="48"/>
  <c r="Y15" i="48"/>
  <c r="AH15" i="48"/>
  <c r="AQ15" i="48"/>
  <c r="AB15" i="48"/>
  <c r="AL15" i="48"/>
  <c r="Z15" i="48"/>
  <c r="AK15" i="48"/>
  <c r="AE15" i="48"/>
  <c r="AS15" i="48"/>
  <c r="AG15" i="48"/>
  <c r="AT15" i="48"/>
  <c r="AI15" i="48"/>
  <c r="AU15" i="48"/>
  <c r="AM15" i="48"/>
  <c r="AP15" i="48"/>
  <c r="AD15" i="48"/>
  <c r="AJ15" i="48"/>
  <c r="AO15" i="48"/>
  <c r="AA15" i="48"/>
  <c r="AC15" i="48"/>
  <c r="AR15" i="48"/>
  <c r="S15" i="51"/>
  <c r="U16" i="51"/>
  <c r="G12" i="50"/>
  <c r="W16" i="48"/>
  <c r="U14" i="48" l="1"/>
  <c r="AX14" i="48" s="1"/>
  <c r="AW14" i="48"/>
  <c r="U17" i="51"/>
  <c r="S16" i="51"/>
  <c r="J11" i="50"/>
  <c r="R15" i="48" s="1"/>
  <c r="K11" i="50"/>
  <c r="S15" i="48" s="1"/>
  <c r="I12" i="50"/>
  <c r="P11" i="50"/>
  <c r="Q11" i="50" s="1"/>
  <c r="T15" i="48" s="1"/>
  <c r="W17" i="48"/>
  <c r="G13" i="50"/>
  <c r="AB16" i="48"/>
  <c r="AJ16" i="48"/>
  <c r="AR16" i="48"/>
  <c r="AA16" i="48"/>
  <c r="AK16" i="48"/>
  <c r="AT16" i="48"/>
  <c r="Z16" i="48"/>
  <c r="AL16" i="48"/>
  <c r="AV16" i="48"/>
  <c r="AE16" i="48"/>
  <c r="AP16" i="48"/>
  <c r="AD16" i="48"/>
  <c r="AQ16" i="48"/>
  <c r="AF16" i="48"/>
  <c r="AS16" i="48"/>
  <c r="AG16" i="48"/>
  <c r="AU16" i="48"/>
  <c r="AN16" i="48"/>
  <c r="AM16" i="48"/>
  <c r="AC16" i="48"/>
  <c r="AH16" i="48"/>
  <c r="AI16" i="48"/>
  <c r="Y16" i="48"/>
  <c r="AO16" i="48"/>
  <c r="X16" i="48"/>
  <c r="W18" i="48" l="1"/>
  <c r="G14" i="50"/>
  <c r="S17" i="51"/>
  <c r="U18" i="51"/>
  <c r="P12" i="50"/>
  <c r="Q12" i="50" s="1"/>
  <c r="T16" i="48" s="1"/>
  <c r="J12" i="50"/>
  <c r="R16" i="48" s="1"/>
  <c r="K12" i="50"/>
  <c r="S16" i="48" s="1"/>
  <c r="I13" i="50"/>
  <c r="X17" i="48"/>
  <c r="AF17" i="48"/>
  <c r="AN17" i="48"/>
  <c r="AV17" i="48"/>
  <c r="AC17" i="48"/>
  <c r="AL17" i="48"/>
  <c r="AU17" i="48"/>
  <c r="Z17" i="48"/>
  <c r="AJ17" i="48"/>
  <c r="AT17" i="48"/>
  <c r="AI17" i="48"/>
  <c r="AD17" i="48"/>
  <c r="AQ17" i="48"/>
  <c r="AE17" i="48"/>
  <c r="AR17" i="48"/>
  <c r="AG17" i="48"/>
  <c r="AS17" i="48"/>
  <c r="AO17" i="48"/>
  <c r="AP17" i="48"/>
  <c r="Y17" i="48"/>
  <c r="AK17" i="48"/>
  <c r="AM17" i="48"/>
  <c r="AA17" i="48"/>
  <c r="AH17" i="48"/>
  <c r="AB17" i="48"/>
  <c r="U15" i="48"/>
  <c r="AX15" i="48" s="1"/>
  <c r="AW15" i="48"/>
  <c r="U16" i="48" l="1"/>
  <c r="AX16" i="48" s="1"/>
  <c r="AW16" i="48"/>
  <c r="W19" i="48"/>
  <c r="G15" i="50"/>
  <c r="I14" i="50"/>
  <c r="K13" i="50"/>
  <c r="S17" i="48" s="1"/>
  <c r="P13" i="50"/>
  <c r="Q13" i="50" s="1"/>
  <c r="T17" i="48" s="1"/>
  <c r="J13" i="50"/>
  <c r="R17" i="48" s="1"/>
  <c r="S18" i="51"/>
  <c r="U19" i="51"/>
  <c r="AB18" i="48"/>
  <c r="AJ18" i="48"/>
  <c r="AR18" i="48"/>
  <c r="AF18" i="48"/>
  <c r="AO18" i="48"/>
  <c r="Y18" i="48"/>
  <c r="AI18" i="48"/>
  <c r="AT18" i="48"/>
  <c r="AA18" i="48"/>
  <c r="AM18" i="48"/>
  <c r="Z18" i="48"/>
  <c r="AN18" i="48"/>
  <c r="AC18" i="48"/>
  <c r="AP18" i="48"/>
  <c r="AD18" i="48"/>
  <c r="AQ18" i="48"/>
  <c r="AL18" i="48"/>
  <c r="AE18" i="48"/>
  <c r="AG18" i="48"/>
  <c r="AH18" i="48"/>
  <c r="AK18" i="48"/>
  <c r="AS18" i="48"/>
  <c r="X18" i="48"/>
  <c r="AU18" i="48"/>
  <c r="AV18" i="48"/>
  <c r="U17" i="48" l="1"/>
  <c r="AX17" i="48" s="1"/>
  <c r="AW17" i="48"/>
  <c r="K14" i="50"/>
  <c r="S18" i="48" s="1"/>
  <c r="I15" i="50"/>
  <c r="J14" i="50"/>
  <c r="R18" i="48" s="1"/>
  <c r="P14" i="50"/>
  <c r="Q14" i="50" s="1"/>
  <c r="T18" i="48" s="1"/>
  <c r="X19" i="48"/>
  <c r="AF19" i="48"/>
  <c r="AN19" i="48"/>
  <c r="AV19" i="48"/>
  <c r="Y19" i="48"/>
  <c r="AH19" i="48"/>
  <c r="AQ19" i="48"/>
  <c r="AG19" i="48"/>
  <c r="AR19" i="48"/>
  <c r="AD19" i="48"/>
  <c r="AP19" i="48"/>
  <c r="AJ19" i="48"/>
  <c r="AW19" i="48"/>
  <c r="Z19" i="48"/>
  <c r="AK19" i="48"/>
  <c r="AX19" i="48"/>
  <c r="AL19" i="48"/>
  <c r="AI19" i="48"/>
  <c r="AC19" i="48"/>
  <c r="AE19" i="48"/>
  <c r="AM19" i="48"/>
  <c r="AO19" i="48"/>
  <c r="AU19" i="48"/>
  <c r="AS19" i="48"/>
  <c r="AT19" i="48"/>
  <c r="AA19" i="48"/>
  <c r="AB19" i="48"/>
  <c r="S19" i="51"/>
  <c r="U20" i="51"/>
  <c r="W20" i="48"/>
  <c r="G16" i="50"/>
  <c r="W21" i="48" l="1"/>
  <c r="G17" i="50"/>
  <c r="AA20" i="48"/>
  <c r="AI20" i="48"/>
  <c r="AQ20" i="48"/>
  <c r="AE20" i="48"/>
  <c r="AN20" i="48"/>
  <c r="AW20" i="48"/>
  <c r="Y20" i="48"/>
  <c r="AJ20" i="48"/>
  <c r="AT20" i="48"/>
  <c r="AG20" i="48"/>
  <c r="AS20" i="48"/>
  <c r="X20" i="48"/>
  <c r="AK20" i="48"/>
  <c r="AV20" i="48"/>
  <c r="AH20" i="48"/>
  <c r="AU20" i="48"/>
  <c r="AM20" i="48"/>
  <c r="AO20" i="48"/>
  <c r="AP20" i="48"/>
  <c r="AF20" i="48"/>
  <c r="AL20" i="48"/>
  <c r="Z20" i="48"/>
  <c r="AC20" i="48"/>
  <c r="AX20" i="48"/>
  <c r="AB20" i="48"/>
  <c r="AD20" i="48"/>
  <c r="AR20" i="48"/>
  <c r="J15" i="50"/>
  <c r="R19" i="48" s="1"/>
  <c r="K15" i="50"/>
  <c r="S19" i="48" s="1"/>
  <c r="I16" i="50"/>
  <c r="P15" i="50"/>
  <c r="Q15" i="50" s="1"/>
  <c r="T19" i="48" s="1"/>
  <c r="U19" i="48" s="1"/>
  <c r="U18" i="48"/>
  <c r="AX18" i="48" s="1"/>
  <c r="AW18" i="48"/>
  <c r="U21" i="51"/>
  <c r="S20" i="51"/>
  <c r="P16" i="50" l="1"/>
  <c r="Q16" i="50" s="1"/>
  <c r="T20" i="48" s="1"/>
  <c r="U20" i="48" s="1"/>
  <c r="I17" i="50"/>
  <c r="J16" i="50"/>
  <c r="R20" i="48" s="1"/>
  <c r="K16" i="50"/>
  <c r="S20" i="48" s="1"/>
  <c r="W22" i="48"/>
  <c r="G18" i="50"/>
  <c r="S21" i="51"/>
  <c r="U22" i="51"/>
  <c r="AE21" i="48"/>
  <c r="AM21" i="48"/>
  <c r="AU21" i="48"/>
  <c r="Y21" i="48"/>
  <c r="AH21" i="48"/>
  <c r="AQ21" i="48"/>
  <c r="X21" i="48"/>
  <c r="AI21" i="48"/>
  <c r="AS21" i="48"/>
  <c r="AB21" i="48"/>
  <c r="AN21" i="48"/>
  <c r="AD21" i="48"/>
  <c r="AP21" i="48"/>
  <c r="AC21" i="48"/>
  <c r="AO21" i="48"/>
  <c r="AL21" i="48"/>
  <c r="AR21" i="48"/>
  <c r="AG21" i="48"/>
  <c r="AJ21" i="48"/>
  <c r="AK21" i="48"/>
  <c r="AT21" i="48"/>
  <c r="AV21" i="48"/>
  <c r="Z21" i="48"/>
  <c r="AA21" i="48"/>
  <c r="AF21" i="48"/>
  <c r="S22" i="51" l="1"/>
  <c r="U23" i="51"/>
  <c r="W23" i="48"/>
  <c r="G19" i="50"/>
  <c r="I18" i="50"/>
  <c r="K17" i="50"/>
  <c r="S21" i="48" s="1"/>
  <c r="J17" i="50"/>
  <c r="R21" i="48" s="1"/>
  <c r="P17" i="50"/>
  <c r="Q17" i="50" s="1"/>
  <c r="T21" i="48" s="1"/>
  <c r="AA22" i="48"/>
  <c r="AI22" i="48"/>
  <c r="AQ22" i="48"/>
  <c r="Z22" i="48"/>
  <c r="AJ22" i="48"/>
  <c r="AS22" i="48"/>
  <c r="AG22" i="48"/>
  <c r="AR22" i="48"/>
  <c r="AF22" i="48"/>
  <c r="AT22" i="48"/>
  <c r="X22" i="48"/>
  <c r="AK22" i="48"/>
  <c r="AH22" i="48"/>
  <c r="AU22" i="48"/>
  <c r="AV22" i="48"/>
  <c r="AE22" i="48"/>
  <c r="AL22" i="48"/>
  <c r="AM22" i="48"/>
  <c r="AC22" i="48"/>
  <c r="AD22" i="48"/>
  <c r="AB22" i="48"/>
  <c r="AP22" i="48"/>
  <c r="Y22" i="48"/>
  <c r="AN22" i="48"/>
  <c r="AO22" i="48"/>
  <c r="U21" i="48" l="1"/>
  <c r="AX21" i="48" s="1"/>
  <c r="AW21" i="48"/>
  <c r="I19" i="50"/>
  <c r="K18" i="50"/>
  <c r="S22" i="48" s="1"/>
  <c r="P18" i="50"/>
  <c r="Q18" i="50" s="1"/>
  <c r="T22" i="48" s="1"/>
  <c r="J18" i="50"/>
  <c r="R22" i="48" s="1"/>
  <c r="AE23" i="48"/>
  <c r="AM23" i="48"/>
  <c r="AU23" i="48"/>
  <c r="AB23" i="48"/>
  <c r="AK23" i="48"/>
  <c r="AT23" i="48"/>
  <c r="AF23" i="48"/>
  <c r="AP23" i="48"/>
  <c r="X23" i="48"/>
  <c r="AI23" i="48"/>
  <c r="AV23" i="48"/>
  <c r="Y23" i="48"/>
  <c r="AJ23" i="48"/>
  <c r="Z23" i="48"/>
  <c r="AL23" i="48"/>
  <c r="AC23" i="48"/>
  <c r="AS23" i="48"/>
  <c r="AO23" i="48"/>
  <c r="AQ23" i="48"/>
  <c r="AA23" i="48"/>
  <c r="AR23" i="48"/>
  <c r="AD23" i="48"/>
  <c r="AN23" i="48"/>
  <c r="AG23" i="48"/>
  <c r="AH23" i="48"/>
  <c r="S23" i="51"/>
  <c r="U24" i="51"/>
  <c r="W24" i="48"/>
  <c r="G20" i="50"/>
  <c r="U22" i="48" l="1"/>
  <c r="AX22" i="48" s="1"/>
  <c r="AW22" i="48"/>
  <c r="AA24" i="48"/>
  <c r="AI24" i="48"/>
  <c r="AQ24" i="48"/>
  <c r="AE24" i="48"/>
  <c r="AN24" i="48"/>
  <c r="AF24" i="48"/>
  <c r="AP24" i="48"/>
  <c r="AC24" i="48"/>
  <c r="AO24" i="48"/>
  <c r="AD24" i="48"/>
  <c r="AR24" i="48"/>
  <c r="AG24" i="48"/>
  <c r="AS24" i="48"/>
  <c r="AM24" i="48"/>
  <c r="X24" i="48"/>
  <c r="Y24" i="48"/>
  <c r="AJ24" i="48"/>
  <c r="AK24" i="48"/>
  <c r="AL24" i="48"/>
  <c r="AT24" i="48"/>
  <c r="AH24" i="48"/>
  <c r="AV24" i="48"/>
  <c r="AU24" i="48"/>
  <c r="Z24" i="48"/>
  <c r="AB24" i="48"/>
  <c r="U25" i="51"/>
  <c r="S24" i="51"/>
  <c r="J19" i="50"/>
  <c r="R23" i="48" s="1"/>
  <c r="K19" i="50"/>
  <c r="S23" i="48" s="1"/>
  <c r="P19" i="50"/>
  <c r="Q19" i="50" s="1"/>
  <c r="T23" i="48" s="1"/>
  <c r="I20" i="50"/>
  <c r="W25" i="48"/>
  <c r="G21" i="50"/>
  <c r="G22" i="50" l="1"/>
  <c r="W26" i="48"/>
  <c r="U26" i="51"/>
  <c r="S25" i="51"/>
  <c r="AE25" i="48"/>
  <c r="AM25" i="48"/>
  <c r="AU25" i="48"/>
  <c r="X25" i="48"/>
  <c r="AG25" i="48"/>
  <c r="AP25" i="48"/>
  <c r="AC25" i="48"/>
  <c r="AN25" i="48"/>
  <c r="AH25" i="48"/>
  <c r="AS25" i="48"/>
  <c r="AJ25" i="48"/>
  <c r="AI25" i="48"/>
  <c r="AT25" i="48"/>
  <c r="Y25" i="48"/>
  <c r="AV25" i="48"/>
  <c r="AF25" i="48"/>
  <c r="Z25" i="48"/>
  <c r="AQ25" i="48"/>
  <c r="AA25" i="48"/>
  <c r="AR25" i="48"/>
  <c r="AB25" i="48"/>
  <c r="AD25" i="48"/>
  <c r="AK25" i="48"/>
  <c r="AL25" i="48"/>
  <c r="AO25" i="48"/>
  <c r="U23" i="48"/>
  <c r="AX23" i="48" s="1"/>
  <c r="AW23" i="48"/>
  <c r="P20" i="50"/>
  <c r="Q20" i="50" s="1"/>
  <c r="T24" i="48" s="1"/>
  <c r="I21" i="50"/>
  <c r="K20" i="50"/>
  <c r="S24" i="48" s="1"/>
  <c r="J20" i="50"/>
  <c r="R24" i="48" s="1"/>
  <c r="U24" i="48" l="1"/>
  <c r="AX24" i="48" s="1"/>
  <c r="AW24" i="48"/>
  <c r="W27" i="48"/>
  <c r="G23" i="50"/>
  <c r="I22" i="50"/>
  <c r="J21" i="50"/>
  <c r="R25" i="48" s="1"/>
  <c r="K21" i="50"/>
  <c r="S25" i="48" s="1"/>
  <c r="P21" i="50"/>
  <c r="Q21" i="50" s="1"/>
  <c r="T25" i="48" s="1"/>
  <c r="S26" i="51"/>
  <c r="U27" i="51"/>
  <c r="AA26" i="48"/>
  <c r="AI26" i="48"/>
  <c r="AQ26" i="48"/>
  <c r="Z26" i="48"/>
  <c r="AJ26" i="48"/>
  <c r="AC26" i="48"/>
  <c r="AM26" i="48"/>
  <c r="AV26" i="48"/>
  <c r="X26" i="48"/>
  <c r="AK26" i="48"/>
  <c r="AU26" i="48"/>
  <c r="AB26" i="48"/>
  <c r="Y26" i="48"/>
  <c r="AL26" i="48"/>
  <c r="AN26" i="48"/>
  <c r="AH26" i="48"/>
  <c r="AP26" i="48"/>
  <c r="AF26" i="48"/>
  <c r="AG26" i="48"/>
  <c r="AO26" i="48"/>
  <c r="AR26" i="48"/>
  <c r="AT26" i="48"/>
  <c r="AD26" i="48"/>
  <c r="AE26" i="48"/>
  <c r="AS26" i="48"/>
  <c r="W28" i="48" l="1"/>
  <c r="G24" i="50"/>
  <c r="U25" i="48"/>
  <c r="AX25" i="48" s="1"/>
  <c r="AW25" i="48"/>
  <c r="I23" i="50"/>
  <c r="K22" i="50"/>
  <c r="S26" i="48" s="1"/>
  <c r="P22" i="50"/>
  <c r="Q22" i="50" s="1"/>
  <c r="T26" i="48" s="1"/>
  <c r="J22" i="50"/>
  <c r="R26" i="48" s="1"/>
  <c r="U28" i="51"/>
  <c r="S27" i="51"/>
  <c r="AE27" i="48"/>
  <c r="AM27" i="48"/>
  <c r="AU27" i="48"/>
  <c r="AD27" i="48"/>
  <c r="AN27" i="48"/>
  <c r="X27" i="48"/>
  <c r="AH27" i="48"/>
  <c r="AR27" i="48"/>
  <c r="Z27" i="48"/>
  <c r="Y27" i="48"/>
  <c r="AI27" i="48"/>
  <c r="AS27" i="48"/>
  <c r="AJ27" i="48"/>
  <c r="AT27" i="48"/>
  <c r="AP27" i="48"/>
  <c r="AB27" i="48"/>
  <c r="AQ27" i="48"/>
  <c r="AK27" i="48"/>
  <c r="AL27" i="48"/>
  <c r="AO27" i="48"/>
  <c r="AA27" i="48"/>
  <c r="AF27" i="48"/>
  <c r="AV27" i="48"/>
  <c r="AC27" i="48"/>
  <c r="AG27" i="48"/>
  <c r="J23" i="50" l="1"/>
  <c r="R27" i="48" s="1"/>
  <c r="K23" i="50"/>
  <c r="S27" i="48" s="1"/>
  <c r="I24" i="50"/>
  <c r="P23" i="50"/>
  <c r="Q23" i="50" s="1"/>
  <c r="T27" i="48" s="1"/>
  <c r="U26" i="48"/>
  <c r="AX26" i="48" s="1"/>
  <c r="AW26" i="48"/>
  <c r="W29" i="48"/>
  <c r="G25" i="50"/>
  <c r="U29" i="51"/>
  <c r="S28" i="51"/>
  <c r="AA28" i="48"/>
  <c r="AI28" i="48"/>
  <c r="AQ28" i="48"/>
  <c r="AE28" i="48"/>
  <c r="AN28" i="48"/>
  <c r="AD28" i="48"/>
  <c r="AO28" i="48"/>
  <c r="AF28" i="48"/>
  <c r="AP28" i="48"/>
  <c r="AG28" i="48"/>
  <c r="AR28" i="48"/>
  <c r="AS28" i="48"/>
  <c r="AB28" i="48"/>
  <c r="AU28" i="48"/>
  <c r="X28" i="48"/>
  <c r="AL28" i="48"/>
  <c r="Y28" i="48"/>
  <c r="AM28" i="48"/>
  <c r="Z28" i="48"/>
  <c r="AT28" i="48"/>
  <c r="AC28" i="48"/>
  <c r="AH28" i="48"/>
  <c r="AK28" i="48"/>
  <c r="AJ28" i="48"/>
  <c r="AV28" i="48"/>
  <c r="AE29" i="48" l="1"/>
  <c r="AM29" i="48"/>
  <c r="AU29" i="48"/>
  <c r="X29" i="48"/>
  <c r="AB29" i="48"/>
  <c r="AK29" i="48"/>
  <c r="AT29" i="48"/>
  <c r="AC29" i="48"/>
  <c r="AL29" i="48"/>
  <c r="AV29" i="48"/>
  <c r="AD29" i="48"/>
  <c r="AN29" i="48"/>
  <c r="AA29" i="48"/>
  <c r="AQ29" i="48"/>
  <c r="AF29" i="48"/>
  <c r="AR29" i="48"/>
  <c r="AS29" i="48"/>
  <c r="Y29" i="48"/>
  <c r="AO29" i="48"/>
  <c r="Z29" i="48"/>
  <c r="AP29" i="48"/>
  <c r="AG29" i="48"/>
  <c r="AI29" i="48"/>
  <c r="AJ29" i="48"/>
  <c r="AH29" i="48"/>
  <c r="U27" i="48"/>
  <c r="AX27" i="48" s="1"/>
  <c r="AW27" i="48"/>
  <c r="P24" i="50"/>
  <c r="Q24" i="50" s="1"/>
  <c r="T28" i="48" s="1"/>
  <c r="J24" i="50"/>
  <c r="R28" i="48" s="1"/>
  <c r="K24" i="50"/>
  <c r="S28" i="48" s="1"/>
  <c r="I25" i="50"/>
  <c r="G26" i="50"/>
  <c r="W30" i="48"/>
  <c r="U30" i="51"/>
  <c r="S29" i="51"/>
  <c r="U28" i="48" l="1"/>
  <c r="AX28" i="48" s="1"/>
  <c r="AW28" i="48"/>
  <c r="W31" i="48"/>
  <c r="G27" i="50"/>
  <c r="S30" i="51"/>
  <c r="U31" i="51"/>
  <c r="AA30" i="48"/>
  <c r="AI30" i="48"/>
  <c r="AQ30" i="48"/>
  <c r="AE30" i="48"/>
  <c r="AN30" i="48"/>
  <c r="AF30" i="48"/>
  <c r="AO30" i="48"/>
  <c r="X30" i="48"/>
  <c r="AG30" i="48"/>
  <c r="AP30" i="48"/>
  <c r="AB30" i="48"/>
  <c r="AR30" i="48"/>
  <c r="AC30" i="48"/>
  <c r="AS30" i="48"/>
  <c r="AD30" i="48"/>
  <c r="AT30" i="48"/>
  <c r="Y30" i="48"/>
  <c r="AL30" i="48"/>
  <c r="Z30" i="48"/>
  <c r="AM30" i="48"/>
  <c r="AK30" i="48"/>
  <c r="AV30" i="48"/>
  <c r="AH30" i="48"/>
  <c r="AJ30" i="48"/>
  <c r="AU30" i="48"/>
  <c r="I26" i="50"/>
  <c r="K25" i="50"/>
  <c r="S29" i="48" s="1"/>
  <c r="P25" i="50"/>
  <c r="Q25" i="50" s="1"/>
  <c r="T29" i="48" s="1"/>
  <c r="J25" i="50"/>
  <c r="R29" i="48" s="1"/>
  <c r="S31" i="51" l="1"/>
  <c r="U32" i="51"/>
  <c r="W32" i="48"/>
  <c r="G28" i="50"/>
  <c r="U29" i="48"/>
  <c r="AX29" i="48" s="1"/>
  <c r="AW29" i="48"/>
  <c r="AE31" i="48"/>
  <c r="AM31" i="48"/>
  <c r="AU31" i="48"/>
  <c r="AF31" i="48"/>
  <c r="AO31" i="48"/>
  <c r="X31" i="48"/>
  <c r="AG31" i="48"/>
  <c r="AP31" i="48"/>
  <c r="Y31" i="48"/>
  <c r="AH31" i="48"/>
  <c r="AQ31" i="48"/>
  <c r="AK31" i="48"/>
  <c r="AA31" i="48"/>
  <c r="AI31" i="48"/>
  <c r="AV31" i="48"/>
  <c r="AJ31" i="48"/>
  <c r="Z31" i="48"/>
  <c r="AL31" i="48"/>
  <c r="AN31" i="48"/>
  <c r="AR31" i="48"/>
  <c r="AD31" i="48"/>
  <c r="AS31" i="48"/>
  <c r="AT31" i="48"/>
  <c r="AB31" i="48"/>
  <c r="AC31" i="48"/>
  <c r="K26" i="50"/>
  <c r="S30" i="48" s="1"/>
  <c r="J26" i="50"/>
  <c r="R30" i="48" s="1"/>
  <c r="P26" i="50"/>
  <c r="Q26" i="50" s="1"/>
  <c r="T30" i="48" s="1"/>
  <c r="I27" i="50"/>
  <c r="J27" i="50" l="1"/>
  <c r="R31" i="48" s="1"/>
  <c r="K27" i="50"/>
  <c r="S31" i="48" s="1"/>
  <c r="I28" i="50"/>
  <c r="P27" i="50"/>
  <c r="Q27" i="50" s="1"/>
  <c r="T31" i="48" s="1"/>
  <c r="W33" i="48"/>
  <c r="G29" i="50"/>
  <c r="U30" i="48"/>
  <c r="AX30" i="48" s="1"/>
  <c r="AW30" i="48"/>
  <c r="AA32" i="48"/>
  <c r="AI32" i="48"/>
  <c r="AQ32" i="48"/>
  <c r="AF32" i="48"/>
  <c r="AO32" i="48"/>
  <c r="Y32" i="48"/>
  <c r="AR32" i="48"/>
  <c r="X32" i="48"/>
  <c r="AG32" i="48"/>
  <c r="AP32" i="48"/>
  <c r="AH32" i="48"/>
  <c r="AT32" i="48"/>
  <c r="AE32" i="48"/>
  <c r="AU32" i="48"/>
  <c r="AV32" i="48"/>
  <c r="AB32" i="48"/>
  <c r="AN32" i="48"/>
  <c r="AC32" i="48"/>
  <c r="AS32" i="48"/>
  <c r="AD32" i="48"/>
  <c r="AJ32" i="48"/>
  <c r="AL32" i="48"/>
  <c r="Z32" i="48"/>
  <c r="AM32" i="48"/>
  <c r="AK32" i="48"/>
  <c r="U33" i="51"/>
  <c r="S32" i="51"/>
  <c r="U31" i="48" l="1"/>
  <c r="AX31" i="48" s="1"/>
  <c r="AW31" i="48"/>
  <c r="G30" i="50"/>
  <c r="W34" i="48"/>
  <c r="AE33" i="48"/>
  <c r="AM33" i="48"/>
  <c r="AU33" i="48"/>
  <c r="Y33" i="48"/>
  <c r="AH33" i="48"/>
  <c r="AQ33" i="48"/>
  <c r="Z33" i="48"/>
  <c r="AI33" i="48"/>
  <c r="AR33" i="48"/>
  <c r="AA33" i="48"/>
  <c r="AJ33" i="48"/>
  <c r="AS33" i="48"/>
  <c r="X33" i="48"/>
  <c r="AN33" i="48"/>
  <c r="AB33" i="48"/>
  <c r="AG33" i="48"/>
  <c r="AK33" i="48"/>
  <c r="AL33" i="48"/>
  <c r="AO33" i="48"/>
  <c r="AC33" i="48"/>
  <c r="AT33" i="48"/>
  <c r="AV33" i="48"/>
  <c r="AD33" i="48"/>
  <c r="AF33" i="48"/>
  <c r="AP33" i="48"/>
  <c r="U34" i="51"/>
  <c r="S33" i="51"/>
  <c r="P28" i="50"/>
  <c r="Q28" i="50" s="1"/>
  <c r="T32" i="48" s="1"/>
  <c r="J28" i="50"/>
  <c r="R32" i="48" s="1"/>
  <c r="K28" i="50"/>
  <c r="S32" i="48" s="1"/>
  <c r="I29" i="50"/>
  <c r="S34" i="51" l="1"/>
  <c r="U35" i="51"/>
  <c r="I30" i="50"/>
  <c r="K29" i="50"/>
  <c r="S33" i="48" s="1"/>
  <c r="P29" i="50"/>
  <c r="Q29" i="50" s="1"/>
  <c r="T33" i="48" s="1"/>
  <c r="J29" i="50"/>
  <c r="R33" i="48" s="1"/>
  <c r="AA34" i="48"/>
  <c r="AI34" i="48"/>
  <c r="AQ34" i="48"/>
  <c r="AB34" i="48"/>
  <c r="AK34" i="48"/>
  <c r="AT34" i="48"/>
  <c r="AD34" i="48"/>
  <c r="AC34" i="48"/>
  <c r="AL34" i="48"/>
  <c r="AU34" i="48"/>
  <c r="AM34" i="48"/>
  <c r="AV34" i="48"/>
  <c r="AN34" i="48"/>
  <c r="AO34" i="48"/>
  <c r="AG34" i="48"/>
  <c r="AH34" i="48"/>
  <c r="AJ34" i="48"/>
  <c r="X34" i="48"/>
  <c r="Y34" i="48"/>
  <c r="AR34" i="48"/>
  <c r="AS34" i="48"/>
  <c r="AE34" i="48"/>
  <c r="AF34" i="48"/>
  <c r="Z34" i="48"/>
  <c r="AP34" i="48"/>
  <c r="U32" i="48"/>
  <c r="AX32" i="48" s="1"/>
  <c r="AW32" i="48"/>
  <c r="W35" i="48"/>
  <c r="G31" i="50"/>
  <c r="AE35" i="48" l="1"/>
  <c r="AM35" i="48"/>
  <c r="AU35" i="48"/>
  <c r="AB35" i="48"/>
  <c r="AK35" i="48"/>
  <c r="AT35" i="48"/>
  <c r="AC35" i="48"/>
  <c r="AL35" i="48"/>
  <c r="AV35" i="48"/>
  <c r="AF35" i="48"/>
  <c r="AQ35" i="48"/>
  <c r="AG35" i="48"/>
  <c r="AR35" i="48"/>
  <c r="AS35" i="48"/>
  <c r="AH35" i="48"/>
  <c r="AA35" i="48"/>
  <c r="AO35" i="48"/>
  <c r="AD35" i="48"/>
  <c r="AP35" i="48"/>
  <c r="Y35" i="48"/>
  <c r="AI35" i="48"/>
  <c r="Z35" i="48"/>
  <c r="AJ35" i="48"/>
  <c r="AN35" i="48"/>
  <c r="X35" i="48"/>
  <c r="W36" i="48"/>
  <c r="G32" i="50"/>
  <c r="U33" i="48"/>
  <c r="AX33" i="48" s="1"/>
  <c r="AW33" i="48"/>
  <c r="I31" i="50"/>
  <c r="J30" i="50"/>
  <c r="R34" i="48" s="1"/>
  <c r="K30" i="50"/>
  <c r="S34" i="48" s="1"/>
  <c r="P30" i="50"/>
  <c r="Q30" i="50" s="1"/>
  <c r="T34" i="48" s="1"/>
  <c r="S35" i="51"/>
  <c r="U36" i="51"/>
  <c r="S36" i="51" s="1"/>
  <c r="J31" i="50" l="1"/>
  <c r="R35" i="48" s="1"/>
  <c r="K31" i="50"/>
  <c r="S35" i="48" s="1"/>
  <c r="P31" i="50"/>
  <c r="Q31" i="50" s="1"/>
  <c r="T35" i="48" s="1"/>
  <c r="I32" i="50"/>
  <c r="G34" i="50"/>
  <c r="W38" i="48"/>
  <c r="W37" i="48"/>
  <c r="G33" i="50"/>
  <c r="AA36" i="48"/>
  <c r="AI36" i="48"/>
  <c r="AQ36" i="48"/>
  <c r="AC36" i="48"/>
  <c r="AL36" i="48"/>
  <c r="AU36" i="48"/>
  <c r="AD36" i="48"/>
  <c r="AM36" i="48"/>
  <c r="AV36" i="48"/>
  <c r="AS36" i="48"/>
  <c r="AT36" i="48"/>
  <c r="AJ36" i="48"/>
  <c r="AH36" i="48"/>
  <c r="AE36" i="48"/>
  <c r="AP36" i="48"/>
  <c r="AF36" i="48"/>
  <c r="AR36" i="48"/>
  <c r="AG36" i="48"/>
  <c r="X36" i="48"/>
  <c r="AK36" i="48"/>
  <c r="AN36" i="48"/>
  <c r="AO36" i="48"/>
  <c r="Y36" i="48"/>
  <c r="Z36" i="48"/>
  <c r="AB36" i="48"/>
  <c r="U34" i="48"/>
  <c r="AX34" i="48" s="1"/>
  <c r="AW34" i="48"/>
  <c r="AE37" i="48" l="1"/>
  <c r="AM37" i="48"/>
  <c r="AU37" i="48"/>
  <c r="AD37" i="48"/>
  <c r="AN37" i="48"/>
  <c r="AF37" i="48"/>
  <c r="AO37" i="48"/>
  <c r="AL37" i="48"/>
  <c r="AP37" i="48"/>
  <c r="AA37" i="48"/>
  <c r="X37" i="48"/>
  <c r="AI37" i="48"/>
  <c r="AT37" i="48"/>
  <c r="Y37" i="48"/>
  <c r="AJ37" i="48"/>
  <c r="AV37" i="48"/>
  <c r="Z37" i="48"/>
  <c r="AK37" i="48"/>
  <c r="AB37" i="48"/>
  <c r="AG37" i="48"/>
  <c r="AQ37" i="48"/>
  <c r="AR37" i="48"/>
  <c r="AS37" i="48"/>
  <c r="AC37" i="48"/>
  <c r="AH37" i="48"/>
  <c r="AA38" i="48"/>
  <c r="B49" i="48" s="1"/>
  <c r="AI38" i="48"/>
  <c r="AQ38" i="48"/>
  <c r="X38" i="48"/>
  <c r="B45" i="48" s="1"/>
  <c r="AG38" i="48"/>
  <c r="H46" i="48" s="1"/>
  <c r="AP38" i="48"/>
  <c r="Y38" i="48"/>
  <c r="AH38" i="48"/>
  <c r="H48" i="48" s="1"/>
  <c r="AR38" i="48"/>
  <c r="AC38" i="48"/>
  <c r="E46" i="48" s="1"/>
  <c r="AN38" i="48"/>
  <c r="K46" i="48" s="1"/>
  <c r="AS38" i="48"/>
  <c r="AD38" i="48"/>
  <c r="E48" i="48" s="1"/>
  <c r="E50" i="48" s="1"/>
  <c r="AO38" i="48"/>
  <c r="AE38" i="48"/>
  <c r="E49" i="48" s="1"/>
  <c r="Z38" i="48"/>
  <c r="B48" i="48" s="1"/>
  <c r="B50" i="48" s="1"/>
  <c r="AL38" i="48"/>
  <c r="N48" i="48" s="1"/>
  <c r="AB38" i="48"/>
  <c r="E45" i="48" s="1"/>
  <c r="E47" i="48" s="1"/>
  <c r="AM38" i="48"/>
  <c r="N49" i="48" s="1"/>
  <c r="AV38" i="48"/>
  <c r="AK38" i="48"/>
  <c r="N46" i="48" s="1"/>
  <c r="AF38" i="48"/>
  <c r="H45" i="48" s="1"/>
  <c r="AJ38" i="48"/>
  <c r="N45" i="48" s="1"/>
  <c r="AT38" i="48"/>
  <c r="AU38" i="48"/>
  <c r="M49" i="48" s="1"/>
  <c r="P32" i="50"/>
  <c r="Q32" i="50" s="1"/>
  <c r="T36" i="48" s="1"/>
  <c r="I33" i="50"/>
  <c r="K32" i="50"/>
  <c r="S36" i="48" s="1"/>
  <c r="J32" i="50"/>
  <c r="R36" i="48" s="1"/>
  <c r="U35" i="48"/>
  <c r="AX35" i="48" s="1"/>
  <c r="AW35" i="48"/>
  <c r="I34" i="50" l="1"/>
  <c r="K33" i="50"/>
  <c r="S37" i="48" s="1"/>
  <c r="J33" i="50"/>
  <c r="R37" i="48" s="1"/>
  <c r="P33" i="50"/>
  <c r="Q33" i="50" s="1"/>
  <c r="T37" i="48" s="1"/>
  <c r="M46" i="48"/>
  <c r="H49" i="48"/>
  <c r="U36" i="48"/>
  <c r="AX36" i="48" s="1"/>
  <c r="AW36" i="48"/>
  <c r="B47" i="48"/>
  <c r="L46" i="48"/>
  <c r="N47" i="48"/>
  <c r="N50" i="48"/>
  <c r="L49" i="48"/>
  <c r="H47" i="48"/>
  <c r="H50" i="48"/>
  <c r="B46" i="48"/>
  <c r="K49" i="48"/>
  <c r="J34" i="50" l="1"/>
  <c r="R38" i="48" s="1"/>
  <c r="K34" i="50"/>
  <c r="S38" i="48" s="1"/>
  <c r="P34" i="50"/>
  <c r="Q34" i="50" s="1"/>
  <c r="T38" i="48" s="1"/>
  <c r="U37" i="48"/>
  <c r="AX37" i="48" s="1"/>
  <c r="AW37" i="48"/>
  <c r="U38" i="48" l="1"/>
  <c r="AX38" i="48" s="1"/>
  <c r="AW38" i="48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<sst xmlns="http://schemas.openxmlformats.org/spreadsheetml/2006/main" count="13219" uniqueCount="99">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</sst>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10" xfId="1" applyFont="1" applyFill="1" applyBorder="1"/>
    <xf numFmtId="43" fontId="0" fillId="0" borderId="11" xfId="1" applyFont="1" applyFill="1" applyBorder="1"/>
    <xf numFmtId="43" fontId="0" fillId="0" borderId="10" xfId="1" applyNumberFormat="1" applyFont="1" applyFill="1" applyBorder="1"/>
    <xf numFmtId="43" fontId="0" fillId="0" borderId="11" xfId="1" applyNumberFormat="1" applyFont="1" applyFill="1" applyBorder="1"/>
    <xf numFmtId="43" fontId="0" fillId="0" borderId="13" xfId="0" applyNumberFormat="1" applyFill="1" applyBorder="1"/>
    <xf numFmtId="165" fontId="0" fillId="0" borderId="10" xfId="1" applyNumberFormat="1" applyFont="1" applyFill="1" applyBorder="1"/>
    <xf numFmtId="165" fontId="0" fillId="0" borderId="11" xfId="1" applyNumberFormat="1" applyFont="1" applyFill="1" applyBorder="1"/>
    <xf numFmtId="165" fontId="6" fillId="0" borderId="10" xfId="1" applyNumberFormat="1" applyFont="1" applyFill="1" applyBorder="1"/>
    <xf numFmtId="165" fontId="5" fillId="0" borderId="13" xfId="1" applyNumberFormat="1" applyFont="1" applyFill="1" applyBorder="1"/>
    <xf numFmtId="2" fontId="0" fillId="0" borderId="29" xfId="0" applyNumberFormat="1" applyFill="1" applyBorder="1"/>
    <xf numFmtId="165" fontId="0" fillId="0" borderId="29" xfId="1" applyNumberFormat="1" applyFont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2" fmlaLink="$B$53" fmlaRange="$A$53:$A$57" sel="1" val="0"/>
</file>

<file path=xl/ctrlProps/ctrlProp2.xml><?xml version="1.0" encoding="utf-8"?>
<formControlPr xmlns="http://schemas.microsoft.com/office/spreadsheetml/2009/9/main" objectType="Drop" dropStyle="combo" dx="22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2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2" fmlaLink="$B$55" fmlaRange="$A$53:$A$57" sel="3" val="0"/>
</file>

<file path=xl/ctrlProps/ctrlProp5.xml><?xml version="1.0" encoding="utf-8"?>
<formControlPr xmlns="http://schemas.microsoft.com/office/spreadsheetml/2009/9/main" objectType="Drop" dropLines="2" dropStyle="combo" dx="22" fmlaLink="$E$60" fmlaRange="$A$60:$A$61" sel="1" val="0"/>
</file>

<file path=xl/ctrlProps/ctrlProp6.xml><?xml version="1.0" encoding="utf-8"?>
<formControlPr xmlns="http://schemas.microsoft.com/office/spreadsheetml/2009/9/main" objectType="Drop" dropStyle="combo" dx="22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2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342900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</xdr:row>
          <xdr:rowOff>28575</xdr:rowOff>
        </xdr:from>
        <xdr:to>
          <xdr:col>2</xdr:col>
          <xdr:colOff>352425</xdr:colOff>
          <xdr:row>4</xdr:row>
          <xdr:rowOff>9525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</xdr:row>
          <xdr:rowOff>114300</xdr:rowOff>
        </xdr:from>
        <xdr:to>
          <xdr:col>5</xdr:col>
          <xdr:colOff>438150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381000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</xdr:row>
          <xdr:rowOff>9525</xdr:rowOff>
        </xdr:from>
        <xdr:to>
          <xdr:col>5</xdr:col>
          <xdr:colOff>428625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9525</xdr:rowOff>
        </xdr:from>
        <xdr:to>
          <xdr:col>8</xdr:col>
          <xdr:colOff>390525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4</xdr:row>
          <xdr:rowOff>66675</xdr:rowOff>
        </xdr:from>
        <xdr:to>
          <xdr:col>12</xdr:col>
          <xdr:colOff>209550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66675</xdr:colOff>
          <xdr:row>0</xdr:row>
          <xdr:rowOff>85725</xdr:rowOff>
        </xdr:from>
        <xdr:to>
          <xdr:col>16</xdr:col>
          <xdr:colOff>200025</xdr:colOff>
          <xdr:row>4</xdr:row>
          <xdr:rowOff>66675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F24" sqref="F24"/>
    </sheetView>
  </sheetViews>
  <sheetFormatPr defaultRowHeight="12.75" x14ac:dyDescent="0.2"/>
  <cols>
    <col min="1" max="1" width="16.42578125" bestFit="1" customWidth="1"/>
    <col min="2" max="2" width="11.42578125" customWidth="1"/>
    <col min="3" max="3" width="8.85546875" customWidth="1"/>
    <col min="4" max="4" width="8.5703125" customWidth="1"/>
    <col min="5" max="6" width="9.28515625" customWidth="1"/>
    <col min="7" max="7" width="8.5703125" customWidth="1"/>
    <col min="8" max="8" width="10.42578125" customWidth="1"/>
    <col min="9" max="9" width="8.7109375" bestFit="1" customWidth="1"/>
    <col min="10" max="10" width="8.5703125" customWidth="1"/>
    <col min="11" max="12" width="9.28515625" customWidth="1"/>
    <col min="13" max="13" width="9.42578125" bestFit="1" customWidth="1"/>
    <col min="14" max="14" width="9.7109375" bestFit="1" customWidth="1"/>
    <col min="15" max="15" width="10.5703125" bestFit="1" customWidth="1"/>
    <col min="16" max="16" width="10.140625" bestFit="1" customWidth="1"/>
    <col min="17" max="17" width="8.7109375" bestFit="1" customWidth="1"/>
    <col min="18" max="18" width="7" bestFit="1" customWidth="1"/>
    <col min="19" max="19" width="7.5703125" customWidth="1"/>
    <col min="20" max="20" width="13.85546875" customWidth="1"/>
    <col min="21" max="21" width="11.7109375" bestFit="1" customWidth="1"/>
    <col min="22" max="35" width="0" hidden="1" customWidth="1"/>
    <col min="36" max="39" width="10.28515625" hidden="1" customWidth="1"/>
    <col min="40" max="48" width="0" hidden="1" customWidth="1"/>
    <col min="49" max="49" width="5.5703125" hidden="1" customWidth="1"/>
    <col min="50" max="53" width="0" hidden="1" customWidth="1"/>
  </cols>
  <sheetData>
    <row r="1" spans="1:53" x14ac:dyDescent="0.2">
      <c r="A1" s="118" t="s">
        <v>0</v>
      </c>
      <c r="B1" s="117">
        <v>37257</v>
      </c>
      <c r="E1" s="67" t="s">
        <v>46</v>
      </c>
      <c r="K1" s="46" t="s">
        <v>63</v>
      </c>
    </row>
    <row r="2" spans="1:53" x14ac:dyDescent="0.2">
      <c r="A2" s="17"/>
      <c r="B2" s="40"/>
      <c r="K2" s="119" t="s">
        <v>64</v>
      </c>
      <c r="L2" s="119"/>
    </row>
    <row r="3" spans="1:53" ht="4.5" customHeight="1" x14ac:dyDescent="0.2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25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25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DPL</v>
      </c>
      <c r="M7" s="41" t="str">
        <f>+CONCATENATE(LOOKUP(B53,A67:A71,B67:B71)," - ",LOOKUP(B55,A67:A71,B67:B71))</f>
        <v>WH - DPL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">
      <c r="A8" s="51">
        <f>+Date</f>
        <v>37257</v>
      </c>
      <c r="B8" s="238">
        <f ca="1">IF($B$60=1,OFFSET('Raw Data'!$V$6,$V8,LOOKUP($B$53,'Raw Data'!$P$6:$P$10,'Raw Data'!$R$6:$R$10)),OFFSET('Raw Data'!$AK$6,$V8,LOOKUP($B$53,'Raw Data'!$P$6:$P$10,'Raw Data'!$R$6:$R$10)))</f>
        <v>27.008749999999999</v>
      </c>
      <c r="C8" s="239">
        <f ca="1">IF($B$60=1,OFFSET('Raw Data'!$V$6,$V8,LOOKUP($B$53,'Raw Data'!$P$6:$P$10,'Raw Data'!$R$6:$R$10)+1),OFFSET('Raw Data'!$AK$6,$V8,LOOKUP($B$53,'Raw Data'!$P$6:$P$10,'Raw Data'!$R$6:$R$10)+1))</f>
        <v>17.842499999999998</v>
      </c>
      <c r="D8" s="239">
        <f ca="1">IF($B$60=1,OFFSET('Raw Data'!$V$6,$V8,LOOKUP($B$53,'Raw Data'!$P$6:$P$10,'Raw Data'!$R$6:$R$10)+2),OFFSET('Raw Data'!$AK$6,$V8,LOOKUP($B$53,'Raw Data'!$P$6:$P$10,'Raw Data'!$R$6:$R$10)+2))</f>
        <v>23.953333333333333</v>
      </c>
      <c r="E8" s="238">
        <f ca="1">IF($E$60=1,OFFSET('Raw Data'!$V$6,$V8,LOOKUP($B$54,'Raw Data'!$P$6:$P$10,'Raw Data'!$R$6:$R$10)),OFFSET('Raw Data'!$AK$6,$V8,LOOKUP($B$54,'Raw Data'!$P$6:$P$10,'Raw Data'!$R$6:$R$10)))</f>
        <v>26.711250000000003</v>
      </c>
      <c r="F8" s="239">
        <f ca="1">IF($E$60=1,OFFSET('Raw Data'!$V$6,$V8,LOOKUP($B$54,'Raw Data'!$P$6:$P$10,'Raw Data'!$R$6:$R$10)+1),OFFSET('Raw Data'!$AK$6,$V8,LOOKUP($B$54,'Raw Data'!$P$6:$P$10,'Raw Data'!$R$6:$R$10)+1))</f>
        <v>19.880000000000003</v>
      </c>
      <c r="G8" s="239">
        <f ca="1">IF($E$60=1,OFFSET('Raw Data'!$V$6,$V8,LOOKUP($B$54,'Raw Data'!$P$6:$P$10,'Raw Data'!$R$6:$R$10)+2),OFFSET('Raw Data'!$AK$6,$V8,LOOKUP($B$54,'Raw Data'!$P$6:$P$10,'Raw Data'!$R$6:$R$10)+2))</f>
        <v>24.43416666666667</v>
      </c>
      <c r="H8" s="240">
        <f ca="1">IF($H$60=1,OFFSET('Raw Data'!$V$6,$V8,LOOKUP($B$55,'Raw Data'!$P$6:$P$10,'Raw Data'!$R$6:$R$10)),OFFSET('Raw Data'!$AK$6,$V8,LOOKUP($B$55,'Raw Data'!$P$6:$P$10,'Raw Data'!$R$6:$R$10)))</f>
        <v>28.035</v>
      </c>
      <c r="I8" s="241">
        <f ca="1">IF($H$60=1,OFFSET('Raw Data'!$V$6,$V8,LOOKUP($B$55,'Raw Data'!$P$6:$P$10,'Raw Data'!$R$6:$R$10)+1),OFFSET('Raw Data'!$AK$6,$V8,LOOKUP($B$55,'Raw Data'!$P$6:$P$10,'Raw Data'!$R$6:$R$10)+1))</f>
        <v>19.880000000000003</v>
      </c>
      <c r="J8" s="242">
        <f ca="1">IF($H$60=1,OFFSET('Raw Data'!$V$6,$V8,LOOKUP($B$55,'Raw Data'!$P$6:$P$10,'Raw Data'!$R$6:$R$10)+2),OFFSET('Raw Data'!$AK$6,$V8,LOOKUP($B$55,'Raw Data'!$P$6:$P$10,'Raw Data'!$R$6:$R$10)+2))</f>
        <v>25.316666666666666</v>
      </c>
      <c r="K8" s="239">
        <f ca="1">IF($B$63=1,B8-E8,C8-F8)</f>
        <v>0.29749999999999588</v>
      </c>
      <c r="L8" s="239">
        <f ca="1">IF($B$63=1,E8-H8,F8-I8)</f>
        <v>-1.3237499999999969</v>
      </c>
      <c r="M8" s="239">
        <f ca="1">IF($B$63=1,B8-H8,C8-I8)</f>
        <v>-1.026250000000001</v>
      </c>
      <c r="N8" s="243">
        <f ca="1">+'Raw Data'!AZ6</f>
        <v>32057.75</v>
      </c>
      <c r="O8" s="244">
        <f ca="1">+'Raw Data'!BA6</f>
        <v>28937</v>
      </c>
      <c r="P8" s="245">
        <f ca="1">+'Raw Data'!BB6</f>
        <v>35732</v>
      </c>
      <c r="Q8" s="246">
        <f ca="1">+'Raw Data'!BC6</f>
        <v>27899</v>
      </c>
      <c r="R8" s="245" t="e">
        <f>+Temp!J4</f>
        <v>#N/A</v>
      </c>
      <c r="S8" s="246" t="e">
        <f>+Temp!K4</f>
        <v>#N/A</v>
      </c>
      <c r="T8" s="247" t="e">
        <f>+Temp!Q4</f>
        <v>#N/A</v>
      </c>
      <c r="U8" s="248" t="e">
        <f ca="1">+B8/T8*1000</f>
        <v>#N/A</v>
      </c>
      <c r="V8" s="40">
        <v>0</v>
      </c>
      <c r="W8" s="63">
        <f>+'Raw Data'!S6</f>
        <v>2</v>
      </c>
      <c r="X8" s="42">
        <f t="shared" ref="X8:X38" ca="1" si="0">+IF($W8&lt;6,B8,0)</f>
        <v>27.008749999999999</v>
      </c>
      <c r="Y8" s="43">
        <f t="shared" ref="Y8:Y38" ca="1" si="1">+IF($W8&lt;6,C8,0)</f>
        <v>17.842499999999998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26.711250000000003</v>
      </c>
      <c r="AC8" s="20">
        <f t="shared" ref="AC8:AC38" ca="1" si="5">+IF($W8&lt;6,F8,0)</f>
        <v>19.880000000000003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28.035</v>
      </c>
      <c r="AG8" s="20">
        <f t="shared" ref="AG8:AG38" ca="1" si="9">+IF($W8&lt;6,I8,0)</f>
        <v>19.880000000000003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32057.75</v>
      </c>
      <c r="AK8" s="30">
        <f t="shared" ref="AK8:AK38" ca="1" si="13">+IF($W8&lt;6,O8,0)</f>
        <v>28937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0.29749999999999588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-1.3237499999999969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-1.026250000000001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23.953333333333333</v>
      </c>
      <c r="AZ8" s="136">
        <f ca="1">+IF(G8&gt;0,G8,"")</f>
        <v>24.43416666666667</v>
      </c>
      <c r="BA8" s="137">
        <f ca="1">+IF(J8&gt;0,J8,"")</f>
        <v>25.316666666666666</v>
      </c>
    </row>
    <row r="9" spans="1:53" x14ac:dyDescent="0.2">
      <c r="A9" s="51">
        <f>+A8+1</f>
        <v>37258</v>
      </c>
      <c r="B9" s="42">
        <f ca="1">IF($B$60=1,OFFSET('Raw Data'!$V$6,$V9,LOOKUP($B$53,'Raw Data'!$P$6:$P$10,'Raw Data'!$R$6:$R$10)),OFFSET('Raw Data'!$AK$6,$V9,LOOKUP($B$53,'Raw Data'!$P$6:$P$10,'Raw Data'!$R$6:$R$10)))</f>
        <v>24.675625</v>
      </c>
      <c r="C9" s="43">
        <f ca="1">IF($B$60=1,OFFSET('Raw Data'!$V$6,$V9,LOOKUP($B$53,'Raw Data'!$P$6:$P$10,'Raw Data'!$R$6:$R$10)+1),OFFSET('Raw Data'!$AK$6,$V9,LOOKUP($B$53,'Raw Data'!$P$6:$P$10,'Raw Data'!$R$6:$R$10)+1))</f>
        <v>23.506250000000001</v>
      </c>
      <c r="D9" s="43">
        <f ca="1">IF($B$60=1,OFFSET('Raw Data'!$V$6,$V9,LOOKUP($B$53,'Raw Data'!$P$6:$P$10,'Raw Data'!$R$6:$R$10)+2),OFFSET('Raw Data'!$AK$6,$V9,LOOKUP($B$53,'Raw Data'!$P$6:$P$10,'Raw Data'!$R$6:$R$10)+2))</f>
        <v>24.285833333333329</v>
      </c>
      <c r="E9" s="42">
        <f ca="1">IF($E$60=1,OFFSET('Raw Data'!$V$6,$V9,LOOKUP($B$54,'Raw Data'!$P$6:$P$10,'Raw Data'!$R$6:$R$10)),OFFSET('Raw Data'!$AK$6,$V9,LOOKUP($B$54,'Raw Data'!$P$6:$P$10,'Raw Data'!$R$6:$R$10)))</f>
        <v>28.186874999999997</v>
      </c>
      <c r="F9" s="43">
        <f ca="1">IF($E$60=1,OFFSET('Raw Data'!$V$6,$V9,LOOKUP($B$54,'Raw Data'!$P$6:$P$10,'Raw Data'!$R$6:$R$10)+1),OFFSET('Raw Data'!$AK$6,$V9,LOOKUP($B$54,'Raw Data'!$P$6:$P$10,'Raw Data'!$R$6:$R$10)+1))</f>
        <v>19.738750000000003</v>
      </c>
      <c r="G9" s="43">
        <f ca="1">IF($E$60=1,OFFSET('Raw Data'!$V$6,$V9,LOOKUP($B$54,'Raw Data'!$P$6:$P$10,'Raw Data'!$R$6:$R$10)+2),OFFSET('Raw Data'!$AK$6,$V9,LOOKUP($B$54,'Raw Data'!$P$6:$P$10,'Raw Data'!$R$6:$R$10)+2))</f>
        <v>25.370833333333337</v>
      </c>
      <c r="H9" s="154">
        <f ca="1">IF($H$60=1,OFFSET('Raw Data'!$V$6,$V9,LOOKUP($B$55,'Raw Data'!$P$6:$P$10,'Raw Data'!$R$6:$R$10)),OFFSET('Raw Data'!$AK$6,$V9,LOOKUP($B$55,'Raw Data'!$P$6:$P$10,'Raw Data'!$R$6:$R$10)))</f>
        <v>33.335625</v>
      </c>
      <c r="I9" s="155">
        <f ca="1">IF($H$60=1,OFFSET('Raw Data'!$V$6,$V9,LOOKUP($B$55,'Raw Data'!$P$6:$P$10,'Raw Data'!$R$6:$R$10)+1),OFFSET('Raw Data'!$AK$6,$V9,LOOKUP($B$55,'Raw Data'!$P$6:$P$10,'Raw Data'!$R$6:$R$10)+1))</f>
        <v>20.201250000000002</v>
      </c>
      <c r="J9" s="156">
        <f ca="1">IF($H$60=1,OFFSET('Raw Data'!$V$6,$V9,LOOKUP($B$55,'Raw Data'!$P$6:$P$10,'Raw Data'!$R$6:$R$10)+2),OFFSET('Raw Data'!$AK$6,$V9,LOOKUP($B$55,'Raw Data'!$P$6:$P$10,'Raw Data'!$R$6:$R$10)+2))</f>
        <v>28.9575</v>
      </c>
      <c r="K9" s="43">
        <f t="shared" ref="K9:K38" ca="1" si="25">IF($B$63=1,B9-E9,C9-F9)</f>
        <v>-3.5112499999999969</v>
      </c>
      <c r="L9" s="43">
        <f t="shared" ref="L9:L38" ca="1" si="26">IF($B$63=1,E9-H9,F9-I9)</f>
        <v>-5.1487500000000033</v>
      </c>
      <c r="M9" s="43">
        <f t="shared" ref="M9:M38" ca="1" si="27">IF($B$63=1,B9-H9,C9-I9)</f>
        <v>-8.66</v>
      </c>
      <c r="N9" s="44">
        <f ca="1">+'Raw Data'!AZ7</f>
        <v>36777.75</v>
      </c>
      <c r="O9" s="45">
        <f ca="1">+'Raw Data'!BA7</f>
        <v>29465.125</v>
      </c>
      <c r="P9" s="55">
        <f ca="1">+'Raw Data'!BB7</f>
        <v>40002</v>
      </c>
      <c r="Q9" s="57">
        <f ca="1">+'Raw Data'!BC7</f>
        <v>27301</v>
      </c>
      <c r="R9" s="55" t="e">
        <f>+Temp!J5</f>
        <v>#N/A</v>
      </c>
      <c r="S9" s="57" t="e">
        <f>+Temp!K5</f>
        <v>#N/A</v>
      </c>
      <c r="T9" s="126" t="e">
        <f>+Temp!Q5</f>
        <v>#N/A</v>
      </c>
      <c r="U9" s="133" t="e">
        <f t="shared" ref="U9:U38" ca="1" si="28">+B9/T9*1000</f>
        <v>#N/A</v>
      </c>
      <c r="V9" s="40">
        <v>1</v>
      </c>
      <c r="W9" s="63">
        <f>+'Raw Data'!S7</f>
        <v>3</v>
      </c>
      <c r="X9" s="42">
        <f t="shared" ca="1" si="0"/>
        <v>24.675625</v>
      </c>
      <c r="Y9" s="43">
        <f t="shared" ca="1" si="1"/>
        <v>23.506250000000001</v>
      </c>
      <c r="Z9" s="43">
        <f t="shared" si="2"/>
        <v>0</v>
      </c>
      <c r="AA9" s="20">
        <f t="shared" si="3"/>
        <v>0</v>
      </c>
      <c r="AB9" s="20">
        <f t="shared" ca="1" si="4"/>
        <v>28.186874999999997</v>
      </c>
      <c r="AC9" s="20">
        <f t="shared" ca="1" si="5"/>
        <v>19.738750000000003</v>
      </c>
      <c r="AD9" s="20">
        <f t="shared" si="6"/>
        <v>0</v>
      </c>
      <c r="AE9" s="20">
        <f t="shared" si="7"/>
        <v>0</v>
      </c>
      <c r="AF9" s="20">
        <f t="shared" ca="1" si="8"/>
        <v>33.335625</v>
      </c>
      <c r="AG9" s="20">
        <f t="shared" ca="1" si="9"/>
        <v>20.201250000000002</v>
      </c>
      <c r="AH9" s="20">
        <f t="shared" si="10"/>
        <v>0</v>
      </c>
      <c r="AI9" s="20">
        <f t="shared" si="11"/>
        <v>0</v>
      </c>
      <c r="AJ9" s="30">
        <f t="shared" ca="1" si="12"/>
        <v>36777.75</v>
      </c>
      <c r="AK9" s="30">
        <f t="shared" ca="1" si="13"/>
        <v>29465.125</v>
      </c>
      <c r="AL9" s="30">
        <f t="shared" si="14"/>
        <v>0</v>
      </c>
      <c r="AM9" s="30">
        <f t="shared" si="15"/>
        <v>0</v>
      </c>
      <c r="AN9" s="19">
        <f t="shared" ca="1" si="16"/>
        <v>-3.5112499999999969</v>
      </c>
      <c r="AO9" s="20" t="str">
        <f t="shared" si="17"/>
        <v/>
      </c>
      <c r="AP9" s="92" t="str">
        <f t="shared" si="18"/>
        <v/>
      </c>
      <c r="AQ9" s="91">
        <f t="shared" ca="1" si="19"/>
        <v>-5.1487500000000033</v>
      </c>
      <c r="AR9" s="20" t="str">
        <f t="shared" si="20"/>
        <v/>
      </c>
      <c r="AS9" s="20" t="str">
        <f t="shared" si="21"/>
        <v/>
      </c>
      <c r="AT9" s="91">
        <f t="shared" ca="1" si="22"/>
        <v>-8.66</v>
      </c>
      <c r="AU9" s="20" t="str">
        <f t="shared" si="23"/>
        <v/>
      </c>
      <c r="AV9" s="23" t="str">
        <f t="shared" si="24"/>
        <v/>
      </c>
      <c r="AW9" s="124" t="e">
        <f>+IF(W9&lt;6,T9,"")</f>
        <v>#N/A</v>
      </c>
      <c r="AX9" s="165" t="e">
        <f t="shared" ref="AX9:AX38" ca="1" si="29">+IF(W9&lt;6,U9,"")</f>
        <v>#N/A</v>
      </c>
      <c r="AY9" s="19">
        <f t="shared" ref="AY9:AY38" ca="1" si="30">+IF(D9&gt;0,D9,"")</f>
        <v>24.285833333333329</v>
      </c>
      <c r="AZ9" s="20">
        <f t="shared" ref="AZ9:AZ37" ca="1" si="31">+IF(G9&gt;0,G9,"")</f>
        <v>25.370833333333337</v>
      </c>
      <c r="BA9" s="23">
        <f t="shared" ref="BA9:BA38" ca="1" si="32">+IF(J9&gt;0,J9,"")</f>
        <v>28.9575</v>
      </c>
    </row>
    <row r="10" spans="1:53" x14ac:dyDescent="0.2">
      <c r="A10" s="51">
        <f t="shared" ref="A10:A38" si="33">+A9+1</f>
        <v>37259</v>
      </c>
      <c r="B10" s="42">
        <f ca="1">IF($B$60=1,OFFSET('Raw Data'!$V$6,$V10,LOOKUP($B$53,'Raw Data'!$P$6:$P$10,'Raw Data'!$R$6:$R$10)),OFFSET('Raw Data'!$AK$6,$V10,LOOKUP($B$53,'Raw Data'!$P$6:$P$10,'Raw Data'!$R$6:$R$10)))</f>
        <v>27.262500000000003</v>
      </c>
      <c r="C10" s="43">
        <f ca="1">IF($B$60=1,OFFSET('Raw Data'!$V$6,$V10,LOOKUP($B$53,'Raw Data'!$P$6:$P$10,'Raw Data'!$R$6:$R$10)+1),OFFSET('Raw Data'!$AK$6,$V10,LOOKUP($B$53,'Raw Data'!$P$6:$P$10,'Raw Data'!$R$6:$R$10)+1))</f>
        <v>19.81625</v>
      </c>
      <c r="D10" s="43">
        <f ca="1">IF($B$60=1,OFFSET('Raw Data'!$V$6,$V10,LOOKUP($B$53,'Raw Data'!$P$6:$P$10,'Raw Data'!$R$6:$R$10)+2),OFFSET('Raw Data'!$AK$6,$V10,LOOKUP($B$53,'Raw Data'!$P$6:$P$10,'Raw Data'!$R$6:$R$10)+2))</f>
        <v>24.780416666666667</v>
      </c>
      <c r="E10" s="42">
        <f ca="1">IF($E$60=1,OFFSET('Raw Data'!$V$6,$V10,LOOKUP($B$54,'Raw Data'!$P$6:$P$10,'Raw Data'!$R$6:$R$10)),OFFSET('Raw Data'!$AK$6,$V10,LOOKUP($B$54,'Raw Data'!$P$6:$P$10,'Raw Data'!$R$6:$R$10)))</f>
        <v>24.112500000000001</v>
      </c>
      <c r="F10" s="43">
        <f ca="1">IF($E$60=1,OFFSET('Raw Data'!$V$6,$V10,LOOKUP($B$54,'Raw Data'!$P$6:$P$10,'Raw Data'!$R$6:$R$10)+1),OFFSET('Raw Data'!$AK$6,$V10,LOOKUP($B$54,'Raw Data'!$P$6:$P$10,'Raw Data'!$R$6:$R$10)+1))</f>
        <v>17.67625</v>
      </c>
      <c r="G10" s="43">
        <f ca="1">IF($E$60=1,OFFSET('Raw Data'!$V$6,$V10,LOOKUP($B$54,'Raw Data'!$P$6:$P$10,'Raw Data'!$R$6:$R$10)+2),OFFSET('Raw Data'!$AK$6,$V10,LOOKUP($B$54,'Raw Data'!$P$6:$P$10,'Raw Data'!$R$6:$R$10)+2))</f>
        <v>21.967083333333331</v>
      </c>
      <c r="H10" s="154">
        <f ca="1">IF($H$60=1,OFFSET('Raw Data'!$V$6,$V10,LOOKUP($B$55,'Raw Data'!$P$6:$P$10,'Raw Data'!$R$6:$R$10)),OFFSET('Raw Data'!$AK$6,$V10,LOOKUP($B$55,'Raw Data'!$P$6:$P$10,'Raw Data'!$R$6:$R$10)))</f>
        <v>42.208125000000003</v>
      </c>
      <c r="I10" s="155">
        <f ca="1">IF($H$60=1,OFFSET('Raw Data'!$V$6,$V10,LOOKUP($B$55,'Raw Data'!$P$6:$P$10,'Raw Data'!$R$6:$R$10)+1),OFFSET('Raw Data'!$AK$6,$V10,LOOKUP($B$55,'Raw Data'!$P$6:$P$10,'Raw Data'!$R$6:$R$10)+1))</f>
        <v>17.78875</v>
      </c>
      <c r="J10" s="156">
        <f ca="1">IF($H$60=1,OFFSET('Raw Data'!$V$6,$V10,LOOKUP($B$55,'Raw Data'!$P$6:$P$10,'Raw Data'!$R$6:$R$10)+2),OFFSET('Raw Data'!$AK$6,$V10,LOOKUP($B$55,'Raw Data'!$P$6:$P$10,'Raw Data'!$R$6:$R$10)+2))</f>
        <v>34.068333333333342</v>
      </c>
      <c r="K10" s="43">
        <f t="shared" ca="1" si="25"/>
        <v>3.1500000000000021</v>
      </c>
      <c r="L10" s="43">
        <f t="shared" ca="1" si="26"/>
        <v>-18.095625000000002</v>
      </c>
      <c r="M10" s="43">
        <f t="shared" ca="1" si="27"/>
        <v>-14.945625</v>
      </c>
      <c r="N10" s="44">
        <f ca="1">+'Raw Data'!AZ8</f>
        <v>36071.875</v>
      </c>
      <c r="O10" s="45">
        <f ca="1">+'Raw Data'!BA8</f>
        <v>29905.75</v>
      </c>
      <c r="P10" s="55">
        <f ca="1">+'Raw Data'!BB8</f>
        <v>39662</v>
      </c>
      <c r="Q10" s="57">
        <f ca="1">+'Raw Data'!BC8</f>
        <v>28106</v>
      </c>
      <c r="R10" s="55" t="e">
        <f>+Temp!J6</f>
        <v>#N/A</v>
      </c>
      <c r="S10" s="57" t="e">
        <f>+Temp!K6</f>
        <v>#N/A</v>
      </c>
      <c r="T10" s="126" t="e">
        <f>+Temp!Q6</f>
        <v>#N/A</v>
      </c>
      <c r="U10" s="133" t="e">
        <f t="shared" ca="1" si="28"/>
        <v>#N/A</v>
      </c>
      <c r="V10" s="40">
        <v>2</v>
      </c>
      <c r="W10" s="63">
        <f>+'Raw Data'!S8</f>
        <v>4</v>
      </c>
      <c r="X10" s="42">
        <f t="shared" ca="1" si="0"/>
        <v>27.262500000000003</v>
      </c>
      <c r="Y10" s="43">
        <f t="shared" ca="1" si="1"/>
        <v>19.81625</v>
      </c>
      <c r="Z10" s="43">
        <f t="shared" si="2"/>
        <v>0</v>
      </c>
      <c r="AA10" s="20">
        <f t="shared" si="3"/>
        <v>0</v>
      </c>
      <c r="AB10" s="20">
        <f t="shared" ca="1" si="4"/>
        <v>24.112500000000001</v>
      </c>
      <c r="AC10" s="20">
        <f t="shared" ca="1" si="5"/>
        <v>17.67625</v>
      </c>
      <c r="AD10" s="20">
        <f t="shared" si="6"/>
        <v>0</v>
      </c>
      <c r="AE10" s="20">
        <f t="shared" si="7"/>
        <v>0</v>
      </c>
      <c r="AF10" s="20">
        <f t="shared" ca="1" si="8"/>
        <v>42.208125000000003</v>
      </c>
      <c r="AG10" s="20">
        <f t="shared" ca="1" si="9"/>
        <v>17.78875</v>
      </c>
      <c r="AH10" s="20">
        <f t="shared" si="10"/>
        <v>0</v>
      </c>
      <c r="AI10" s="20">
        <f t="shared" si="11"/>
        <v>0</v>
      </c>
      <c r="AJ10" s="30">
        <f t="shared" ca="1" si="12"/>
        <v>36071.875</v>
      </c>
      <c r="AK10" s="30">
        <f t="shared" ca="1" si="13"/>
        <v>29905.75</v>
      </c>
      <c r="AL10" s="30">
        <f t="shared" si="14"/>
        <v>0</v>
      </c>
      <c r="AM10" s="30">
        <f t="shared" si="15"/>
        <v>0</v>
      </c>
      <c r="AN10" s="19">
        <f t="shared" ca="1" si="16"/>
        <v>3.1500000000000021</v>
      </c>
      <c r="AO10" s="20" t="str">
        <f t="shared" si="17"/>
        <v/>
      </c>
      <c r="AP10" s="92" t="str">
        <f t="shared" si="18"/>
        <v/>
      </c>
      <c r="AQ10" s="91">
        <f t="shared" ca="1" si="19"/>
        <v>-18.095625000000002</v>
      </c>
      <c r="AR10" s="20" t="str">
        <f t="shared" si="20"/>
        <v/>
      </c>
      <c r="AS10" s="20" t="str">
        <f t="shared" si="21"/>
        <v/>
      </c>
      <c r="AT10" s="91">
        <f t="shared" ca="1" si="22"/>
        <v>-14.945625</v>
      </c>
      <c r="AU10" s="20" t="str">
        <f t="shared" si="23"/>
        <v/>
      </c>
      <c r="AV10" s="23" t="str">
        <f t="shared" si="24"/>
        <v/>
      </c>
      <c r="AW10" s="124" t="e">
        <f t="shared" ref="AW10:AW38" si="34">+IF(W10&lt;6,T10,"")</f>
        <v>#N/A</v>
      </c>
      <c r="AX10" s="165" t="e">
        <f t="shared" ca="1" si="29"/>
        <v>#N/A</v>
      </c>
      <c r="AY10" s="19">
        <f t="shared" ca="1" si="30"/>
        <v>24.780416666666667</v>
      </c>
      <c r="AZ10" s="20">
        <f t="shared" ca="1" si="31"/>
        <v>21.967083333333331</v>
      </c>
      <c r="BA10" s="23">
        <f t="shared" ca="1" si="32"/>
        <v>34.068333333333342</v>
      </c>
    </row>
    <row r="11" spans="1:53" x14ac:dyDescent="0.2">
      <c r="A11" s="51">
        <f t="shared" si="33"/>
        <v>37260</v>
      </c>
      <c r="B11" s="42">
        <f ca="1">IF($B$60=1,OFFSET('Raw Data'!$V$6,$V11,LOOKUP($B$53,'Raw Data'!$P$6:$P$10,'Raw Data'!$R$6:$R$10)),OFFSET('Raw Data'!$AK$6,$V11,LOOKUP($B$53,'Raw Data'!$P$6:$P$10,'Raw Data'!$R$6:$R$10)))</f>
        <v>24.267500000000002</v>
      </c>
      <c r="C11" s="43">
        <f ca="1">IF($B$60=1,OFFSET('Raw Data'!$V$6,$V11,LOOKUP($B$53,'Raw Data'!$P$6:$P$10,'Raw Data'!$R$6:$R$10)+1),OFFSET('Raw Data'!$AK$6,$V11,LOOKUP($B$53,'Raw Data'!$P$6:$P$10,'Raw Data'!$R$6:$R$10)+1))</f>
        <v>17.982500000000002</v>
      </c>
      <c r="D11" s="43">
        <f ca="1">IF($B$60=1,OFFSET('Raw Data'!$V$6,$V11,LOOKUP($B$53,'Raw Data'!$P$6:$P$10,'Raw Data'!$R$6:$R$10)+2),OFFSET('Raw Data'!$AK$6,$V11,LOOKUP($B$53,'Raw Data'!$P$6:$P$10,'Raw Data'!$R$6:$R$10)+2))</f>
        <v>22.172500000000003</v>
      </c>
      <c r="E11" s="42">
        <f ca="1">IF($E$60=1,OFFSET('Raw Data'!$V$6,$V11,LOOKUP($B$54,'Raw Data'!$P$6:$P$10,'Raw Data'!$R$6:$R$10)),OFFSET('Raw Data'!$AK$6,$V11,LOOKUP($B$54,'Raw Data'!$P$6:$P$10,'Raw Data'!$R$6:$R$10)))</f>
        <v>24.825624999999992</v>
      </c>
      <c r="F11" s="43">
        <f ca="1">IF($E$60=1,OFFSET('Raw Data'!$V$6,$V11,LOOKUP($B$54,'Raw Data'!$P$6:$P$10,'Raw Data'!$R$6:$R$10)+1),OFFSET('Raw Data'!$AK$6,$V11,LOOKUP($B$54,'Raw Data'!$P$6:$P$10,'Raw Data'!$R$6:$R$10)+1))</f>
        <v>20.361250000000002</v>
      </c>
      <c r="G11" s="43">
        <f ca="1">IF($E$60=1,OFFSET('Raw Data'!$V$6,$V11,LOOKUP($B$54,'Raw Data'!$P$6:$P$10,'Raw Data'!$R$6:$R$10)+2),OFFSET('Raw Data'!$AK$6,$V11,LOOKUP($B$54,'Raw Data'!$P$6:$P$10,'Raw Data'!$R$6:$R$10)+2))</f>
        <v>23.337500000000002</v>
      </c>
      <c r="H11" s="154">
        <f ca="1">IF($H$60=1,OFFSET('Raw Data'!$V$6,$V11,LOOKUP($B$55,'Raw Data'!$P$6:$P$10,'Raw Data'!$R$6:$R$10)),OFFSET('Raw Data'!$AK$6,$V11,LOOKUP($B$55,'Raw Data'!$P$6:$P$10,'Raw Data'!$R$6:$R$10)))</f>
        <v>47.756249999999994</v>
      </c>
      <c r="I11" s="155">
        <f ca="1">IF($H$60=1,OFFSET('Raw Data'!$V$6,$V11,LOOKUP($B$55,'Raw Data'!$P$6:$P$10,'Raw Data'!$R$6:$R$10)+1),OFFSET('Raw Data'!$AK$6,$V11,LOOKUP($B$55,'Raw Data'!$P$6:$P$10,'Raw Data'!$R$6:$R$10)+1))</f>
        <v>25.664999999999999</v>
      </c>
      <c r="J11" s="156">
        <f ca="1">IF($H$60=1,OFFSET('Raw Data'!$V$6,$V11,LOOKUP($B$55,'Raw Data'!$P$6:$P$10,'Raw Data'!$R$6:$R$10)+2),OFFSET('Raw Data'!$AK$6,$V11,LOOKUP($B$55,'Raw Data'!$P$6:$P$10,'Raw Data'!$R$6:$R$10)+2))</f>
        <v>40.392499999999991</v>
      </c>
      <c r="K11" s="43">
        <f t="shared" ca="1" si="25"/>
        <v>-0.55812499999998977</v>
      </c>
      <c r="L11" s="43">
        <f t="shared" ca="1" si="26"/>
        <v>-22.930625000000003</v>
      </c>
      <c r="M11" s="43">
        <f t="shared" ca="1" si="27"/>
        <v>-23.488749999999992</v>
      </c>
      <c r="N11" s="44">
        <f ca="1">+'Raw Data'!AZ9</f>
        <v>35646.9375</v>
      </c>
      <c r="O11" s="45">
        <f ca="1">+'Raw Data'!BA9</f>
        <v>29838.25</v>
      </c>
      <c r="P11" s="55">
        <f ca="1">+'Raw Data'!BB9</f>
        <v>38263</v>
      </c>
      <c r="Q11" s="57">
        <f ca="1">+'Raw Data'!BC9</f>
        <v>28122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5</v>
      </c>
      <c r="X11" s="42">
        <f t="shared" ca="1" si="0"/>
        <v>24.267500000000002</v>
      </c>
      <c r="Y11" s="43">
        <f t="shared" ca="1" si="1"/>
        <v>17.982500000000002</v>
      </c>
      <c r="Z11" s="43">
        <f t="shared" si="2"/>
        <v>0</v>
      </c>
      <c r="AA11" s="20">
        <f t="shared" si="3"/>
        <v>0</v>
      </c>
      <c r="AB11" s="20">
        <f t="shared" ca="1" si="4"/>
        <v>24.825624999999992</v>
      </c>
      <c r="AC11" s="20">
        <f t="shared" ca="1" si="5"/>
        <v>20.361250000000002</v>
      </c>
      <c r="AD11" s="20">
        <f t="shared" si="6"/>
        <v>0</v>
      </c>
      <c r="AE11" s="20">
        <f t="shared" si="7"/>
        <v>0</v>
      </c>
      <c r="AF11" s="20">
        <f t="shared" ca="1" si="8"/>
        <v>47.756249999999994</v>
      </c>
      <c r="AG11" s="20">
        <f t="shared" ca="1" si="9"/>
        <v>25.664999999999999</v>
      </c>
      <c r="AH11" s="20">
        <f t="shared" si="10"/>
        <v>0</v>
      </c>
      <c r="AI11" s="20">
        <f t="shared" si="11"/>
        <v>0</v>
      </c>
      <c r="AJ11" s="30">
        <f t="shared" ca="1" si="12"/>
        <v>35646.9375</v>
      </c>
      <c r="AK11" s="30">
        <f t="shared" ca="1" si="13"/>
        <v>29838.25</v>
      </c>
      <c r="AL11" s="30">
        <f t="shared" si="14"/>
        <v>0</v>
      </c>
      <c r="AM11" s="30">
        <f t="shared" si="15"/>
        <v>0</v>
      </c>
      <c r="AN11" s="19">
        <f t="shared" ca="1" si="16"/>
        <v>-0.55812499999998977</v>
      </c>
      <c r="AO11" s="20" t="str">
        <f t="shared" si="17"/>
        <v/>
      </c>
      <c r="AP11" s="92" t="str">
        <f t="shared" si="18"/>
        <v/>
      </c>
      <c r="AQ11" s="91">
        <f t="shared" ca="1" si="19"/>
        <v>-22.930625000000003</v>
      </c>
      <c r="AR11" s="20" t="str">
        <f t="shared" si="20"/>
        <v/>
      </c>
      <c r="AS11" s="20" t="str">
        <f t="shared" si="21"/>
        <v/>
      </c>
      <c r="AT11" s="91">
        <f t="shared" ca="1" si="22"/>
        <v>-23.488749999999992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22.172500000000003</v>
      </c>
      <c r="AZ11" s="20">
        <f t="shared" ca="1" si="31"/>
        <v>23.337500000000002</v>
      </c>
      <c r="BA11" s="23">
        <f t="shared" ca="1" si="32"/>
        <v>40.392499999999991</v>
      </c>
    </row>
    <row r="12" spans="1:53" x14ac:dyDescent="0.2">
      <c r="A12" s="51">
        <f t="shared" si="33"/>
        <v>37261</v>
      </c>
      <c r="B12" s="47">
        <f ca="1">IF($B$60=1,OFFSET('Raw Data'!$V$6,$V12,LOOKUP($B$53,'Raw Data'!$P$6:$P$10,'Raw Data'!$R$6:$R$10)),OFFSET('Raw Data'!$AK$6,$V12,LOOKUP($B$53,'Raw Data'!$P$6:$P$10,'Raw Data'!$R$6:$R$10)))</f>
        <v>21.006875000000001</v>
      </c>
      <c r="C12" s="48">
        <f ca="1">IF($B$60=1,OFFSET('Raw Data'!$V$6,$V12,LOOKUP($B$53,'Raw Data'!$P$6:$P$10,'Raw Data'!$R$6:$R$10)+1),OFFSET('Raw Data'!$AK$6,$V12,LOOKUP($B$53,'Raw Data'!$P$6:$P$10,'Raw Data'!$R$6:$R$10)+1))</f>
        <v>15.977500000000001</v>
      </c>
      <c r="D12" s="48">
        <f ca="1">IF($B$60=1,OFFSET('Raw Data'!$V$6,$V12,LOOKUP($B$53,'Raw Data'!$P$6:$P$10,'Raw Data'!$R$6:$R$10)+2),OFFSET('Raw Data'!$AK$6,$V12,LOOKUP($B$53,'Raw Data'!$P$6:$P$10,'Raw Data'!$R$6:$R$10)+2))</f>
        <v>19.330416666666668</v>
      </c>
      <c r="E12" s="47">
        <f ca="1">IF($E$60=1,OFFSET('Raw Data'!$V$6,$V12,LOOKUP($B$54,'Raw Data'!$P$6:$P$10,'Raw Data'!$R$6:$R$10)),OFFSET('Raw Data'!$AK$6,$V12,LOOKUP($B$54,'Raw Data'!$P$6:$P$10,'Raw Data'!$R$6:$R$10)))</f>
        <v>18.789374999999996</v>
      </c>
      <c r="F12" s="48">
        <f ca="1">IF($E$60=1,OFFSET('Raw Data'!$V$6,$V12,LOOKUP($B$54,'Raw Data'!$P$6:$P$10,'Raw Data'!$R$6:$R$10)+1),OFFSET('Raw Data'!$AK$6,$V12,LOOKUP($B$54,'Raw Data'!$P$6:$P$10,'Raw Data'!$R$6:$R$10)+1))</f>
        <v>17.149999999999999</v>
      </c>
      <c r="G12" s="48">
        <f ca="1">IF($E$60=1,OFFSET('Raw Data'!$V$6,$V12,LOOKUP($B$54,'Raw Data'!$P$6:$P$10,'Raw Data'!$R$6:$R$10)+2),OFFSET('Raw Data'!$AK$6,$V12,LOOKUP($B$54,'Raw Data'!$P$6:$P$10,'Raw Data'!$R$6:$R$10)+2))</f>
        <v>18.242916666666662</v>
      </c>
      <c r="H12" s="157">
        <f ca="1">IF($H$60=1,OFFSET('Raw Data'!$V$6,$V12,LOOKUP($B$55,'Raw Data'!$P$6:$P$10,'Raw Data'!$R$6:$R$10)),OFFSET('Raw Data'!$AK$6,$V12,LOOKUP($B$55,'Raw Data'!$P$6:$P$10,'Raw Data'!$R$6:$R$10)))</f>
        <v>67.03125</v>
      </c>
      <c r="I12" s="158">
        <f ca="1">IF($H$60=1,OFFSET('Raw Data'!$V$6,$V12,LOOKUP($B$55,'Raw Data'!$P$6:$P$10,'Raw Data'!$R$6:$R$10)+1),OFFSET('Raw Data'!$AK$6,$V12,LOOKUP($B$55,'Raw Data'!$P$6:$P$10,'Raw Data'!$R$6:$R$10)+1))</f>
        <v>42.35</v>
      </c>
      <c r="J12" s="159">
        <f ca="1">IF($H$60=1,OFFSET('Raw Data'!$V$6,$V12,LOOKUP($B$55,'Raw Data'!$P$6:$P$10,'Raw Data'!$R$6:$R$10)+2),OFFSET('Raw Data'!$AK$6,$V12,LOOKUP($B$55,'Raw Data'!$P$6:$P$10,'Raw Data'!$R$6:$R$10)+2))</f>
        <v>58.804166666666674</v>
      </c>
      <c r="K12" s="48">
        <f t="shared" ca="1" si="25"/>
        <v>2.2175000000000047</v>
      </c>
      <c r="L12" s="48">
        <f t="shared" ca="1" si="26"/>
        <v>-48.241875000000007</v>
      </c>
      <c r="M12" s="48">
        <f t="shared" ca="1" si="27"/>
        <v>-46.024374999999999</v>
      </c>
      <c r="N12" s="49">
        <f ca="1">+'Raw Data'!AZ10</f>
        <v>31636.375</v>
      </c>
      <c r="O12" s="50">
        <f ca="1">+'Raw Data'!BA10</f>
        <v>27703.5</v>
      </c>
      <c r="P12" s="54">
        <f ca="1">+'Raw Data'!BB10</f>
        <v>34092</v>
      </c>
      <c r="Q12" s="56">
        <f ca="1">+'Raw Data'!BC10</f>
        <v>26669</v>
      </c>
      <c r="R12" s="54" t="e">
        <f>+Temp!J8</f>
        <v>#N/A</v>
      </c>
      <c r="S12" s="56" t="e">
        <f>+Temp!K8</f>
        <v>#N/A</v>
      </c>
      <c r="T12" s="127" t="e">
        <f>+Temp!Q8</f>
        <v>#N/A</v>
      </c>
      <c r="U12" s="132" t="e">
        <f t="shared" ca="1" si="28"/>
        <v>#N/A</v>
      </c>
      <c r="V12" s="40">
        <v>4</v>
      </c>
      <c r="W12" s="63">
        <f>+'Raw Data'!S10</f>
        <v>6</v>
      </c>
      <c r="X12" s="42">
        <f t="shared" si="0"/>
        <v>0</v>
      </c>
      <c r="Y12" s="43">
        <f t="shared" si="1"/>
        <v>0</v>
      </c>
      <c r="Z12" s="43">
        <f t="shared" ca="1" si="2"/>
        <v>21.006875000000001</v>
      </c>
      <c r="AA12" s="20">
        <f t="shared" ca="1" si="3"/>
        <v>15.977500000000001</v>
      </c>
      <c r="AB12" s="20">
        <f t="shared" si="4"/>
        <v>0</v>
      </c>
      <c r="AC12" s="20">
        <f t="shared" si="5"/>
        <v>0</v>
      </c>
      <c r="AD12" s="20">
        <f t="shared" ca="1" si="6"/>
        <v>18.789374999999996</v>
      </c>
      <c r="AE12" s="20">
        <f t="shared" ca="1" si="7"/>
        <v>17.149999999999999</v>
      </c>
      <c r="AF12" s="20">
        <f t="shared" si="8"/>
        <v>0</v>
      </c>
      <c r="AG12" s="20">
        <f t="shared" si="9"/>
        <v>0</v>
      </c>
      <c r="AH12" s="20">
        <f t="shared" ca="1" si="10"/>
        <v>67.03125</v>
      </c>
      <c r="AI12" s="20">
        <f t="shared" ca="1" si="11"/>
        <v>42.35</v>
      </c>
      <c r="AJ12" s="30">
        <f t="shared" si="12"/>
        <v>0</v>
      </c>
      <c r="AK12" s="30">
        <f t="shared" si="13"/>
        <v>0</v>
      </c>
      <c r="AL12" s="30">
        <f t="shared" ca="1" si="14"/>
        <v>31636.375</v>
      </c>
      <c r="AM12" s="30">
        <f t="shared" ca="1" si="15"/>
        <v>27703.5</v>
      </c>
      <c r="AN12" s="19" t="str">
        <f t="shared" si="16"/>
        <v/>
      </c>
      <c r="AO12" s="20">
        <f t="shared" ca="1" si="17"/>
        <v>2.2175000000000047</v>
      </c>
      <c r="AP12" s="92">
        <f t="shared" ca="1" si="18"/>
        <v>2.2175000000000047</v>
      </c>
      <c r="AQ12" s="91" t="str">
        <f t="shared" si="19"/>
        <v/>
      </c>
      <c r="AR12" s="20">
        <f t="shared" ca="1" si="20"/>
        <v>-48.241875000000007</v>
      </c>
      <c r="AS12" s="20">
        <f t="shared" ca="1" si="21"/>
        <v>-48.241875000000007</v>
      </c>
      <c r="AT12" s="91" t="str">
        <f t="shared" si="22"/>
        <v/>
      </c>
      <c r="AU12" s="20">
        <f t="shared" ca="1" si="23"/>
        <v>-46.024374999999999</v>
      </c>
      <c r="AV12" s="23">
        <f t="shared" ca="1" si="24"/>
        <v>-46.024374999999999</v>
      </c>
      <c r="AW12" s="124" t="str">
        <f t="shared" si="34"/>
        <v/>
      </c>
      <c r="AX12" s="165" t="str">
        <f t="shared" si="29"/>
        <v/>
      </c>
      <c r="AY12" s="19">
        <f t="shared" ca="1" si="30"/>
        <v>19.330416666666668</v>
      </c>
      <c r="AZ12" s="20">
        <f t="shared" ca="1" si="31"/>
        <v>18.242916666666662</v>
      </c>
      <c r="BA12" s="23">
        <f t="shared" ca="1" si="32"/>
        <v>58.804166666666674</v>
      </c>
    </row>
    <row r="13" spans="1:53" x14ac:dyDescent="0.2">
      <c r="A13" s="51">
        <f t="shared" si="33"/>
        <v>37262</v>
      </c>
      <c r="B13" s="47">
        <f ca="1">IF($B$60=1,OFFSET('Raw Data'!$V$6,$V13,LOOKUP($B$53,'Raw Data'!$P$6:$P$10,'Raw Data'!$R$6:$R$10)),OFFSET('Raw Data'!$AK$6,$V13,LOOKUP($B$53,'Raw Data'!$P$6:$P$10,'Raw Data'!$R$6:$R$10)))</f>
        <v>20.89875</v>
      </c>
      <c r="C13" s="48">
        <f ca="1">IF($B$60=1,OFFSET('Raw Data'!$V$6,$V13,LOOKUP($B$53,'Raw Data'!$P$6:$P$10,'Raw Data'!$R$6:$R$10)+1),OFFSET('Raw Data'!$AK$6,$V13,LOOKUP($B$53,'Raw Data'!$P$6:$P$10,'Raw Data'!$R$6:$R$10)+1))</f>
        <v>15.0425</v>
      </c>
      <c r="D13" s="48">
        <f ca="1">IF($B$60=1,OFFSET('Raw Data'!$V$6,$V13,LOOKUP($B$53,'Raw Data'!$P$6:$P$10,'Raw Data'!$R$6:$R$10)+2),OFFSET('Raw Data'!$AK$6,$V13,LOOKUP($B$53,'Raw Data'!$P$6:$P$10,'Raw Data'!$R$6:$R$10)+2))</f>
        <v>18.946666666666665</v>
      </c>
      <c r="E13" s="47">
        <f ca="1">IF($E$60=1,OFFSET('Raw Data'!$V$6,$V13,LOOKUP($B$54,'Raw Data'!$P$6:$P$10,'Raw Data'!$R$6:$R$10)),OFFSET('Raw Data'!$AK$6,$V13,LOOKUP($B$54,'Raw Data'!$P$6:$P$10,'Raw Data'!$R$6:$R$10)))</f>
        <v>26.326874999999998</v>
      </c>
      <c r="F13" s="48">
        <f ca="1">IF($E$60=1,OFFSET('Raw Data'!$V$6,$V13,LOOKUP($B$54,'Raw Data'!$P$6:$P$10,'Raw Data'!$R$6:$R$10)+1),OFFSET('Raw Data'!$AK$6,$V13,LOOKUP($B$54,'Raw Data'!$P$6:$P$10,'Raw Data'!$R$6:$R$10)+1))</f>
        <v>15.725000000000001</v>
      </c>
      <c r="G13" s="48">
        <f ca="1">IF($E$60=1,OFFSET('Raw Data'!$V$6,$V13,LOOKUP($B$54,'Raw Data'!$P$6:$P$10,'Raw Data'!$R$6:$R$10)+2),OFFSET('Raw Data'!$AK$6,$V13,LOOKUP($B$54,'Raw Data'!$P$6:$P$10,'Raw Data'!$R$6:$R$10)+2))</f>
        <v>22.792916666666667</v>
      </c>
      <c r="H13" s="157">
        <f ca="1">IF($H$60=1,OFFSET('Raw Data'!$V$6,$V13,LOOKUP($B$55,'Raw Data'!$P$6:$P$10,'Raw Data'!$R$6:$R$10)),OFFSET('Raw Data'!$AK$6,$V13,LOOKUP($B$55,'Raw Data'!$P$6:$P$10,'Raw Data'!$R$6:$R$10)))</f>
        <v>46.804375</v>
      </c>
      <c r="I13" s="158">
        <f ca="1">IF($H$60=1,OFFSET('Raw Data'!$V$6,$V13,LOOKUP($B$55,'Raw Data'!$P$6:$P$10,'Raw Data'!$R$6:$R$10)+1),OFFSET('Raw Data'!$AK$6,$V13,LOOKUP($B$55,'Raw Data'!$P$6:$P$10,'Raw Data'!$R$6:$R$10)+1))</f>
        <v>24.347499999999997</v>
      </c>
      <c r="J13" s="159">
        <f ca="1">IF($H$60=1,OFFSET('Raw Data'!$V$6,$V13,LOOKUP($B$55,'Raw Data'!$P$6:$P$10,'Raw Data'!$R$6:$R$10)+2),OFFSET('Raw Data'!$AK$6,$V13,LOOKUP($B$55,'Raw Data'!$P$6:$P$10,'Raw Data'!$R$6:$R$10)+2))</f>
        <v>39.318750000000001</v>
      </c>
      <c r="K13" s="48">
        <f t="shared" ca="1" si="25"/>
        <v>-5.4281249999999979</v>
      </c>
      <c r="L13" s="48">
        <f t="shared" ca="1" si="26"/>
        <v>-20.477500000000003</v>
      </c>
      <c r="M13" s="48">
        <f t="shared" ca="1" si="27"/>
        <v>-25.905625000000001</v>
      </c>
      <c r="N13" s="49">
        <f ca="1">+'Raw Data'!AZ11</f>
        <v>32174.4375</v>
      </c>
      <c r="O13" s="50">
        <f ca="1">+'Raw Data'!BA11</f>
        <v>26537.625</v>
      </c>
      <c r="P13" s="54">
        <f ca="1">+'Raw Data'!BB11</f>
        <v>35971</v>
      </c>
      <c r="Q13" s="56">
        <f ca="1">+'Raw Data'!BC11</f>
        <v>25657</v>
      </c>
      <c r="R13" s="54" t="e">
        <f>+Temp!J9</f>
        <v>#N/A</v>
      </c>
      <c r="S13" s="56" t="e">
        <f>+Temp!K9</f>
        <v>#N/A</v>
      </c>
      <c r="T13" s="127" t="e">
        <f>+Temp!Q9</f>
        <v>#N/A</v>
      </c>
      <c r="U13" s="132" t="e">
        <f t="shared" ca="1" si="28"/>
        <v>#N/A</v>
      </c>
      <c r="V13" s="40">
        <v>5</v>
      </c>
      <c r="W13" s="63">
        <f>+'Raw Data'!S11</f>
        <v>7</v>
      </c>
      <c r="X13" s="42">
        <f t="shared" si="0"/>
        <v>0</v>
      </c>
      <c r="Y13" s="43">
        <f t="shared" si="1"/>
        <v>0</v>
      </c>
      <c r="Z13" s="43">
        <f t="shared" ca="1" si="2"/>
        <v>20.89875</v>
      </c>
      <c r="AA13" s="20">
        <f t="shared" ca="1" si="3"/>
        <v>15.0425</v>
      </c>
      <c r="AB13" s="20">
        <f t="shared" si="4"/>
        <v>0</v>
      </c>
      <c r="AC13" s="20">
        <f t="shared" si="5"/>
        <v>0</v>
      </c>
      <c r="AD13" s="20">
        <f t="shared" ca="1" si="6"/>
        <v>26.326874999999998</v>
      </c>
      <c r="AE13" s="20">
        <f t="shared" ca="1" si="7"/>
        <v>15.725000000000001</v>
      </c>
      <c r="AF13" s="20">
        <f t="shared" si="8"/>
        <v>0</v>
      </c>
      <c r="AG13" s="20">
        <f t="shared" si="9"/>
        <v>0</v>
      </c>
      <c r="AH13" s="20">
        <f t="shared" ca="1" si="10"/>
        <v>46.804375</v>
      </c>
      <c r="AI13" s="20">
        <f t="shared" ca="1" si="11"/>
        <v>24.347499999999997</v>
      </c>
      <c r="AJ13" s="30">
        <f t="shared" si="12"/>
        <v>0</v>
      </c>
      <c r="AK13" s="30">
        <f t="shared" si="13"/>
        <v>0</v>
      </c>
      <c r="AL13" s="30">
        <f t="shared" ca="1" si="14"/>
        <v>32174.4375</v>
      </c>
      <c r="AM13" s="30">
        <f t="shared" ca="1" si="15"/>
        <v>26537.625</v>
      </c>
      <c r="AN13" s="19" t="str">
        <f t="shared" si="16"/>
        <v/>
      </c>
      <c r="AO13" s="20">
        <f t="shared" ca="1" si="17"/>
        <v>-5.4281249999999979</v>
      </c>
      <c r="AP13" s="92">
        <f t="shared" ca="1" si="18"/>
        <v>-5.4281249999999979</v>
      </c>
      <c r="AQ13" s="91" t="str">
        <f t="shared" si="19"/>
        <v/>
      </c>
      <c r="AR13" s="20">
        <f t="shared" ca="1" si="20"/>
        <v>-20.477500000000003</v>
      </c>
      <c r="AS13" s="20">
        <f t="shared" ca="1" si="21"/>
        <v>-20.477500000000003</v>
      </c>
      <c r="AT13" s="91" t="str">
        <f t="shared" si="22"/>
        <v/>
      </c>
      <c r="AU13" s="20">
        <f t="shared" ca="1" si="23"/>
        <v>-25.905625000000001</v>
      </c>
      <c r="AV13" s="23">
        <f t="shared" ca="1" si="24"/>
        <v>-25.905625000000001</v>
      </c>
      <c r="AW13" s="124" t="str">
        <f t="shared" si="34"/>
        <v/>
      </c>
      <c r="AX13" s="165" t="str">
        <f t="shared" si="29"/>
        <v/>
      </c>
      <c r="AY13" s="19">
        <f t="shared" ca="1" si="30"/>
        <v>18.946666666666665</v>
      </c>
      <c r="AZ13" s="20">
        <f t="shared" ca="1" si="31"/>
        <v>22.792916666666667</v>
      </c>
      <c r="BA13" s="23">
        <f t="shared" ca="1" si="32"/>
        <v>39.318750000000001</v>
      </c>
    </row>
    <row r="14" spans="1:53" x14ac:dyDescent="0.2">
      <c r="A14" s="51">
        <f t="shared" si="33"/>
        <v>37263</v>
      </c>
      <c r="B14" s="42">
        <f ca="1">IF($B$60=1,OFFSET('Raw Data'!$V$6,$V14,LOOKUP($B$53,'Raw Data'!$P$6:$P$10,'Raw Data'!$R$6:$R$10)),OFFSET('Raw Data'!$AK$6,$V14,LOOKUP($B$53,'Raw Data'!$P$6:$P$10,'Raw Data'!$R$6:$R$10)))</f>
        <v>27.438750000000002</v>
      </c>
      <c r="C14" s="43">
        <f ca="1">IF($B$60=1,OFFSET('Raw Data'!$V$6,$V14,LOOKUP($B$53,'Raw Data'!$P$6:$P$10,'Raw Data'!$R$6:$R$10)+1),OFFSET('Raw Data'!$AK$6,$V14,LOOKUP($B$53,'Raw Data'!$P$6:$P$10,'Raw Data'!$R$6:$R$10)+1))</f>
        <v>19.061250000000001</v>
      </c>
      <c r="D14" s="43">
        <f ca="1">IF($B$60=1,OFFSET('Raw Data'!$V$6,$V14,LOOKUP($B$53,'Raw Data'!$P$6:$P$10,'Raw Data'!$R$6:$R$10)+2),OFFSET('Raw Data'!$AK$6,$V14,LOOKUP($B$53,'Raw Data'!$P$6:$P$10,'Raw Data'!$R$6:$R$10)+2))</f>
        <v>24.646250000000006</v>
      </c>
      <c r="E14" s="42">
        <f ca="1">IF($E$60=1,OFFSET('Raw Data'!$V$6,$V14,LOOKUP($B$54,'Raw Data'!$P$6:$P$10,'Raw Data'!$R$6:$R$10)),OFFSET('Raw Data'!$AK$6,$V14,LOOKUP($B$54,'Raw Data'!$P$6:$P$10,'Raw Data'!$R$6:$R$10)))</f>
        <v>25.788124999999994</v>
      </c>
      <c r="F14" s="43">
        <f ca="1">IF($E$60=1,OFFSET('Raw Data'!$V$6,$V14,LOOKUP($B$54,'Raw Data'!$P$6:$P$10,'Raw Data'!$R$6:$R$10)+1),OFFSET('Raw Data'!$AK$6,$V14,LOOKUP($B$54,'Raw Data'!$P$6:$P$10,'Raw Data'!$R$6:$R$10)+1))</f>
        <v>15.03125</v>
      </c>
      <c r="G14" s="43">
        <f ca="1">IF($E$60=1,OFFSET('Raw Data'!$V$6,$V14,LOOKUP($B$54,'Raw Data'!$P$6:$P$10,'Raw Data'!$R$6:$R$10)+2),OFFSET('Raw Data'!$AK$6,$V14,LOOKUP($B$54,'Raw Data'!$P$6:$P$10,'Raw Data'!$R$6:$R$10)+2))</f>
        <v>22.202499999999997</v>
      </c>
      <c r="H14" s="154">
        <f ca="1">IF($H$60=1,OFFSET('Raw Data'!$V$6,$V14,LOOKUP($B$55,'Raw Data'!$P$6:$P$10,'Raw Data'!$R$6:$R$10)),OFFSET('Raw Data'!$AK$6,$V14,LOOKUP($B$55,'Raw Data'!$P$6:$P$10,'Raw Data'!$R$6:$R$10)))</f>
        <v>58.224374999999995</v>
      </c>
      <c r="I14" s="155">
        <f ca="1">IF($H$60=1,OFFSET('Raw Data'!$V$6,$V14,LOOKUP($B$55,'Raw Data'!$P$6:$P$10,'Raw Data'!$R$6:$R$10)+1),OFFSET('Raw Data'!$AK$6,$V14,LOOKUP($B$55,'Raw Data'!$P$6:$P$10,'Raw Data'!$R$6:$R$10)+1))</f>
        <v>30.553750000000001</v>
      </c>
      <c r="J14" s="156">
        <f ca="1">IF($H$60=1,OFFSET('Raw Data'!$V$6,$V14,LOOKUP($B$55,'Raw Data'!$P$6:$P$10,'Raw Data'!$R$6:$R$10)+2),OFFSET('Raw Data'!$AK$6,$V14,LOOKUP($B$55,'Raw Data'!$P$6:$P$10,'Raw Data'!$R$6:$R$10)+2))</f>
        <v>49.000833333333325</v>
      </c>
      <c r="K14" s="43">
        <f t="shared" ca="1" si="25"/>
        <v>1.6506250000000087</v>
      </c>
      <c r="L14" s="43">
        <f t="shared" ca="1" si="26"/>
        <v>-32.436250000000001</v>
      </c>
      <c r="M14" s="43">
        <f t="shared" ca="1" si="27"/>
        <v>-30.785624999999992</v>
      </c>
      <c r="N14" s="44">
        <f ca="1">+'Raw Data'!AZ12</f>
        <v>36312.3125</v>
      </c>
      <c r="O14" s="45">
        <f ca="1">+'Raw Data'!BA12</f>
        <v>27733.125</v>
      </c>
      <c r="P14" s="55">
        <f ca="1">+'Raw Data'!BB12</f>
        <v>39581</v>
      </c>
      <c r="Q14" s="57">
        <f ca="1">+'Raw Data'!BC12</f>
        <v>25641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1</v>
      </c>
      <c r="X14" s="42">
        <f t="shared" ca="1" si="0"/>
        <v>27.438750000000002</v>
      </c>
      <c r="Y14" s="43">
        <f t="shared" ca="1" si="1"/>
        <v>19.061250000000001</v>
      </c>
      <c r="Z14" s="43">
        <f t="shared" si="2"/>
        <v>0</v>
      </c>
      <c r="AA14" s="20">
        <f t="shared" si="3"/>
        <v>0</v>
      </c>
      <c r="AB14" s="20">
        <f t="shared" ca="1" si="4"/>
        <v>25.788124999999994</v>
      </c>
      <c r="AC14" s="20">
        <f t="shared" ca="1" si="5"/>
        <v>15.03125</v>
      </c>
      <c r="AD14" s="20">
        <f t="shared" si="6"/>
        <v>0</v>
      </c>
      <c r="AE14" s="20">
        <f t="shared" si="7"/>
        <v>0</v>
      </c>
      <c r="AF14" s="20">
        <f t="shared" ca="1" si="8"/>
        <v>58.224374999999995</v>
      </c>
      <c r="AG14" s="20">
        <f t="shared" ca="1" si="9"/>
        <v>30.553750000000001</v>
      </c>
      <c r="AH14" s="20">
        <f t="shared" si="10"/>
        <v>0</v>
      </c>
      <c r="AI14" s="20">
        <f t="shared" si="11"/>
        <v>0</v>
      </c>
      <c r="AJ14" s="30">
        <f t="shared" ca="1" si="12"/>
        <v>36312.3125</v>
      </c>
      <c r="AK14" s="30">
        <f t="shared" ca="1" si="13"/>
        <v>27733.125</v>
      </c>
      <c r="AL14" s="30">
        <f t="shared" si="14"/>
        <v>0</v>
      </c>
      <c r="AM14" s="30">
        <f t="shared" si="15"/>
        <v>0</v>
      </c>
      <c r="AN14" s="19">
        <f t="shared" ca="1" si="16"/>
        <v>1.6506250000000087</v>
      </c>
      <c r="AO14" s="20" t="str">
        <f t="shared" si="17"/>
        <v/>
      </c>
      <c r="AP14" s="92" t="str">
        <f t="shared" si="18"/>
        <v/>
      </c>
      <c r="AQ14" s="91">
        <f t="shared" ca="1" si="19"/>
        <v>-32.436250000000001</v>
      </c>
      <c r="AR14" s="20" t="str">
        <f t="shared" si="20"/>
        <v/>
      </c>
      <c r="AS14" s="20" t="str">
        <f t="shared" si="21"/>
        <v/>
      </c>
      <c r="AT14" s="91">
        <f t="shared" ca="1" si="22"/>
        <v>-30.785624999999992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24.646250000000006</v>
      </c>
      <c r="AZ14" s="20">
        <f t="shared" ca="1" si="31"/>
        <v>22.202499999999997</v>
      </c>
      <c r="BA14" s="23">
        <f t="shared" ca="1" si="32"/>
        <v>49.000833333333325</v>
      </c>
    </row>
    <row r="15" spans="1:53" x14ac:dyDescent="0.2">
      <c r="A15" s="51">
        <f t="shared" si="33"/>
        <v>37264</v>
      </c>
      <c r="B15" s="42">
        <f ca="1">IF($B$60=1,OFFSET('Raw Data'!$V$6,$V15,LOOKUP($B$53,'Raw Data'!$P$6:$P$10,'Raw Data'!$R$6:$R$10)),OFFSET('Raw Data'!$AK$6,$V15,LOOKUP($B$53,'Raw Data'!$P$6:$P$10,'Raw Data'!$R$6:$R$10)))</f>
        <v>26.341250000000002</v>
      </c>
      <c r="C15" s="43">
        <f ca="1">IF($B$60=1,OFFSET('Raw Data'!$V$6,$V15,LOOKUP($B$53,'Raw Data'!$P$6:$P$10,'Raw Data'!$R$6:$R$10)+1),OFFSET('Raw Data'!$AK$6,$V15,LOOKUP($B$53,'Raw Data'!$P$6:$P$10,'Raw Data'!$R$6:$R$10)+1))</f>
        <v>20.302499999999998</v>
      </c>
      <c r="D15" s="43">
        <f ca="1">IF($B$60=1,OFFSET('Raw Data'!$V$6,$V15,LOOKUP($B$53,'Raw Data'!$P$6:$P$10,'Raw Data'!$R$6:$R$10)+2),OFFSET('Raw Data'!$AK$6,$V15,LOOKUP($B$53,'Raw Data'!$P$6:$P$10,'Raw Data'!$R$6:$R$10)+2))</f>
        <v>24.328333333333337</v>
      </c>
      <c r="E15" s="42">
        <f ca="1">IF($E$60=1,OFFSET('Raw Data'!$V$6,$V15,LOOKUP($B$54,'Raw Data'!$P$6:$P$10,'Raw Data'!$R$6:$R$10)),OFFSET('Raw Data'!$AK$6,$V15,LOOKUP($B$54,'Raw Data'!$P$6:$P$10,'Raw Data'!$R$6:$R$10)))</f>
        <v>25.164999999999988</v>
      </c>
      <c r="F15" s="43">
        <f ca="1">IF($E$60=1,OFFSET('Raw Data'!$V$6,$V15,LOOKUP($B$54,'Raw Data'!$P$6:$P$10,'Raw Data'!$R$6:$R$10)+1),OFFSET('Raw Data'!$AK$6,$V15,LOOKUP($B$54,'Raw Data'!$P$6:$P$10,'Raw Data'!$R$6:$R$10)+1))</f>
        <v>21.921250000000001</v>
      </c>
      <c r="G15" s="43">
        <f ca="1">IF($E$60=1,OFFSET('Raw Data'!$V$6,$V15,LOOKUP($B$54,'Raw Data'!$P$6:$P$10,'Raw Data'!$R$6:$R$10)+2),OFFSET('Raw Data'!$AK$6,$V15,LOOKUP($B$54,'Raw Data'!$P$6:$P$10,'Raw Data'!$R$6:$R$10)+2))</f>
        <v>24.083750000000006</v>
      </c>
      <c r="H15" s="154">
        <f ca="1">IF($H$60=1,OFFSET('Raw Data'!$V$6,$V15,LOOKUP($B$55,'Raw Data'!$P$6:$P$10,'Raw Data'!$R$6:$R$10)),OFFSET('Raw Data'!$AK$6,$V15,LOOKUP($B$55,'Raw Data'!$P$6:$P$10,'Raw Data'!$R$6:$R$10)))</f>
        <v>44.7575</v>
      </c>
      <c r="I15" s="155">
        <f ca="1">IF($H$60=1,OFFSET('Raw Data'!$V$6,$V15,LOOKUP($B$55,'Raw Data'!$P$6:$P$10,'Raw Data'!$R$6:$R$10)+1),OFFSET('Raw Data'!$AK$6,$V15,LOOKUP($B$55,'Raw Data'!$P$6:$P$10,'Raw Data'!$R$6:$R$10)+1))</f>
        <v>37.631250000000001</v>
      </c>
      <c r="J15" s="156">
        <f ca="1">IF($H$60=1,OFFSET('Raw Data'!$V$6,$V15,LOOKUP($B$55,'Raw Data'!$P$6:$P$10,'Raw Data'!$R$6:$R$10)+2),OFFSET('Raw Data'!$AK$6,$V15,LOOKUP($B$55,'Raw Data'!$P$6:$P$10,'Raw Data'!$R$6:$R$10)+2))</f>
        <v>42.382083333333334</v>
      </c>
      <c r="K15" s="43">
        <f t="shared" ca="1" si="25"/>
        <v>1.1762500000000138</v>
      </c>
      <c r="L15" s="43">
        <f t="shared" ca="1" si="26"/>
        <v>-19.592500000000012</v>
      </c>
      <c r="M15" s="43">
        <f t="shared" ca="1" si="27"/>
        <v>-18.416249999999998</v>
      </c>
      <c r="N15" s="44">
        <f ca="1">+'Raw Data'!AZ13</f>
        <v>36409.1875</v>
      </c>
      <c r="O15" s="45">
        <f ca="1">+'Raw Data'!BA13</f>
        <v>30239.875</v>
      </c>
      <c r="P15" s="55">
        <f ca="1">+'Raw Data'!BB13</f>
        <v>39450</v>
      </c>
      <c r="Q15" s="57">
        <f ca="1">+'Raw Data'!BC13</f>
        <v>28375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2</v>
      </c>
      <c r="X15" s="42">
        <f t="shared" ca="1" si="0"/>
        <v>26.341250000000002</v>
      </c>
      <c r="Y15" s="43">
        <f t="shared" ca="1" si="1"/>
        <v>20.302499999999998</v>
      </c>
      <c r="Z15" s="43">
        <f t="shared" si="2"/>
        <v>0</v>
      </c>
      <c r="AA15" s="20">
        <f t="shared" si="3"/>
        <v>0</v>
      </c>
      <c r="AB15" s="20">
        <f t="shared" ca="1" si="4"/>
        <v>25.164999999999988</v>
      </c>
      <c r="AC15" s="20">
        <f t="shared" ca="1" si="5"/>
        <v>21.921250000000001</v>
      </c>
      <c r="AD15" s="20">
        <f t="shared" si="6"/>
        <v>0</v>
      </c>
      <c r="AE15" s="20">
        <f t="shared" si="7"/>
        <v>0</v>
      </c>
      <c r="AF15" s="20">
        <f t="shared" ca="1" si="8"/>
        <v>44.7575</v>
      </c>
      <c r="AG15" s="20">
        <f t="shared" ca="1" si="9"/>
        <v>37.631250000000001</v>
      </c>
      <c r="AH15" s="20">
        <f t="shared" si="10"/>
        <v>0</v>
      </c>
      <c r="AI15" s="20">
        <f t="shared" si="11"/>
        <v>0</v>
      </c>
      <c r="AJ15" s="30">
        <f t="shared" ca="1" si="12"/>
        <v>36409.1875</v>
      </c>
      <c r="AK15" s="30">
        <f t="shared" ca="1" si="13"/>
        <v>30239.875</v>
      </c>
      <c r="AL15" s="30">
        <f t="shared" si="14"/>
        <v>0</v>
      </c>
      <c r="AM15" s="30">
        <f t="shared" si="15"/>
        <v>0</v>
      </c>
      <c r="AN15" s="19">
        <f t="shared" ca="1" si="16"/>
        <v>1.1762500000000138</v>
      </c>
      <c r="AO15" s="20" t="str">
        <f t="shared" si="17"/>
        <v/>
      </c>
      <c r="AP15" s="92" t="str">
        <f t="shared" si="18"/>
        <v/>
      </c>
      <c r="AQ15" s="91">
        <f t="shared" ca="1" si="19"/>
        <v>-19.592500000000012</v>
      </c>
      <c r="AR15" s="20" t="str">
        <f t="shared" si="20"/>
        <v/>
      </c>
      <c r="AS15" s="20" t="str">
        <f t="shared" si="21"/>
        <v/>
      </c>
      <c r="AT15" s="91">
        <f t="shared" ca="1" si="22"/>
        <v>-18.416249999999998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24.328333333333337</v>
      </c>
      <c r="AZ15" s="20">
        <f t="shared" ca="1" si="31"/>
        <v>24.083750000000006</v>
      </c>
      <c r="BA15" s="23">
        <f t="shared" ca="1" si="32"/>
        <v>42.382083333333334</v>
      </c>
    </row>
    <row r="16" spans="1:53" x14ac:dyDescent="0.2">
      <c r="A16" s="51">
        <f t="shared" si="33"/>
        <v>37265</v>
      </c>
      <c r="B16" s="42">
        <f ca="1">IF($B$60=1,OFFSET('Raw Data'!$V$6,$V16,LOOKUP($B$53,'Raw Data'!$P$6:$P$10,'Raw Data'!$R$6:$R$10)),OFFSET('Raw Data'!$AK$6,$V16,LOOKUP($B$53,'Raw Data'!$P$6:$P$10,'Raw Data'!$R$6:$R$10)))</f>
        <v>22.451250000000002</v>
      </c>
      <c r="C16" s="43">
        <f ca="1">IF($B$60=1,OFFSET('Raw Data'!$V$6,$V16,LOOKUP($B$53,'Raw Data'!$P$6:$P$10,'Raw Data'!$R$6:$R$10)+1),OFFSET('Raw Data'!$AK$6,$V16,LOOKUP($B$53,'Raw Data'!$P$6:$P$10,'Raw Data'!$R$6:$R$10)+1))</f>
        <v>18.263749999999998</v>
      </c>
      <c r="D16" s="43">
        <f ca="1">IF($B$60=1,OFFSET('Raw Data'!$V$6,$V16,LOOKUP($B$53,'Raw Data'!$P$6:$P$10,'Raw Data'!$R$6:$R$10)+2),OFFSET('Raw Data'!$AK$6,$V16,LOOKUP($B$53,'Raw Data'!$P$6:$P$10,'Raw Data'!$R$6:$R$10)+2))</f>
        <v>21.055416666666662</v>
      </c>
      <c r="E16" s="42">
        <f ca="1">IF($E$60=1,OFFSET('Raw Data'!$V$6,$V16,LOOKUP($B$54,'Raw Data'!$P$6:$P$10,'Raw Data'!$R$6:$R$10)),OFFSET('Raw Data'!$AK$6,$V16,LOOKUP($B$54,'Raw Data'!$P$6:$P$10,'Raw Data'!$R$6:$R$10)))</f>
        <v>28.313750000000006</v>
      </c>
      <c r="F16" s="43">
        <f ca="1">IF($E$60=1,OFFSET('Raw Data'!$V$6,$V16,LOOKUP($B$54,'Raw Data'!$P$6:$P$10,'Raw Data'!$R$6:$R$10)+1),OFFSET('Raw Data'!$AK$6,$V16,LOOKUP($B$54,'Raw Data'!$P$6:$P$10,'Raw Data'!$R$6:$R$10)+1))</f>
        <v>21.036249999999999</v>
      </c>
      <c r="G16" s="43">
        <f ca="1">IF($E$60=1,OFFSET('Raw Data'!$V$6,$V16,LOOKUP($B$54,'Raw Data'!$P$6:$P$10,'Raw Data'!$R$6:$R$10)+2),OFFSET('Raw Data'!$AK$6,$V16,LOOKUP($B$54,'Raw Data'!$P$6:$P$10,'Raw Data'!$R$6:$R$10)+2))</f>
        <v>25.887916666666658</v>
      </c>
      <c r="H16" s="154">
        <f ca="1">IF($H$60=1,OFFSET('Raw Data'!$V$6,$V16,LOOKUP($B$55,'Raw Data'!$P$6:$P$10,'Raw Data'!$R$6:$R$10)),OFFSET('Raw Data'!$AK$6,$V16,LOOKUP($B$55,'Raw Data'!$P$6:$P$10,'Raw Data'!$R$6:$R$10)))</f>
        <v>30.33</v>
      </c>
      <c r="I16" s="155">
        <f ca="1">IF($H$60=1,OFFSET('Raw Data'!$V$6,$V16,LOOKUP($B$55,'Raw Data'!$P$6:$P$10,'Raw Data'!$R$6:$R$10)+1),OFFSET('Raw Data'!$AK$6,$V16,LOOKUP($B$55,'Raw Data'!$P$6:$P$10,'Raw Data'!$R$6:$R$10)+1))</f>
        <v>26.47625</v>
      </c>
      <c r="J16" s="156">
        <f ca="1">IF($H$60=1,OFFSET('Raw Data'!$V$6,$V16,LOOKUP($B$55,'Raw Data'!$P$6:$P$10,'Raw Data'!$R$6:$R$10)+2),OFFSET('Raw Data'!$AK$6,$V16,LOOKUP($B$55,'Raw Data'!$P$6:$P$10,'Raw Data'!$R$6:$R$10)+2))</f>
        <v>29.045416666666657</v>
      </c>
      <c r="K16" s="43">
        <f t="shared" ca="1" si="25"/>
        <v>-5.8625000000000043</v>
      </c>
      <c r="L16" s="43">
        <f t="shared" ca="1" si="26"/>
        <v>-2.0162499999999923</v>
      </c>
      <c r="M16" s="43">
        <f t="shared" ca="1" si="27"/>
        <v>-7.8787499999999966</v>
      </c>
      <c r="N16" s="44">
        <f ca="1">+'Raw Data'!AZ14</f>
        <v>35882.6875</v>
      </c>
      <c r="O16" s="45">
        <f ca="1">+'Raw Data'!BA14</f>
        <v>29332.25</v>
      </c>
      <c r="P16" s="55">
        <f ca="1">+'Raw Data'!BB14</f>
        <v>38111</v>
      </c>
      <c r="Q16" s="57">
        <f ca="1">+'Raw Data'!BC14</f>
        <v>27759</v>
      </c>
      <c r="R16" s="55" t="e">
        <f>+Temp!J12</f>
        <v>#N/A</v>
      </c>
      <c r="S16" s="57" t="e">
        <f>+Temp!K12</f>
        <v>#N/A</v>
      </c>
      <c r="T16" s="126" t="e">
        <f>+Temp!Q12</f>
        <v>#N/A</v>
      </c>
      <c r="U16" s="133" t="e">
        <f t="shared" ca="1" si="28"/>
        <v>#N/A</v>
      </c>
      <c r="V16" s="40">
        <v>8</v>
      </c>
      <c r="W16" s="63">
        <f>+'Raw Data'!S14</f>
        <v>3</v>
      </c>
      <c r="X16" s="42">
        <f t="shared" ca="1" si="0"/>
        <v>22.451250000000002</v>
      </c>
      <c r="Y16" s="43">
        <f t="shared" ca="1" si="1"/>
        <v>18.263749999999998</v>
      </c>
      <c r="Z16" s="43">
        <f t="shared" si="2"/>
        <v>0</v>
      </c>
      <c r="AA16" s="20">
        <f t="shared" si="3"/>
        <v>0</v>
      </c>
      <c r="AB16" s="20">
        <f t="shared" ca="1" si="4"/>
        <v>28.313750000000006</v>
      </c>
      <c r="AC16" s="20">
        <f t="shared" ca="1" si="5"/>
        <v>21.036249999999999</v>
      </c>
      <c r="AD16" s="20">
        <f t="shared" si="6"/>
        <v>0</v>
      </c>
      <c r="AE16" s="20">
        <f t="shared" si="7"/>
        <v>0</v>
      </c>
      <c r="AF16" s="20">
        <f t="shared" ca="1" si="8"/>
        <v>30.33</v>
      </c>
      <c r="AG16" s="20">
        <f t="shared" ca="1" si="9"/>
        <v>26.47625</v>
      </c>
      <c r="AH16" s="20">
        <f t="shared" si="10"/>
        <v>0</v>
      </c>
      <c r="AI16" s="20">
        <f t="shared" si="11"/>
        <v>0</v>
      </c>
      <c r="AJ16" s="30">
        <f t="shared" ca="1" si="12"/>
        <v>35882.6875</v>
      </c>
      <c r="AK16" s="30">
        <f t="shared" ca="1" si="13"/>
        <v>29332.25</v>
      </c>
      <c r="AL16" s="30">
        <f t="shared" si="14"/>
        <v>0</v>
      </c>
      <c r="AM16" s="30">
        <f t="shared" si="15"/>
        <v>0</v>
      </c>
      <c r="AN16" s="19">
        <f t="shared" ca="1" si="16"/>
        <v>-5.8625000000000043</v>
      </c>
      <c r="AO16" s="20" t="str">
        <f t="shared" si="17"/>
        <v/>
      </c>
      <c r="AP16" s="92" t="str">
        <f t="shared" si="18"/>
        <v/>
      </c>
      <c r="AQ16" s="91">
        <f t="shared" ca="1" si="19"/>
        <v>-2.0162499999999923</v>
      </c>
      <c r="AR16" s="20" t="str">
        <f t="shared" si="20"/>
        <v/>
      </c>
      <c r="AS16" s="20" t="str">
        <f t="shared" si="21"/>
        <v/>
      </c>
      <c r="AT16" s="91">
        <f t="shared" ca="1" si="22"/>
        <v>-7.8787499999999966</v>
      </c>
      <c r="AU16" s="20" t="str">
        <f t="shared" si="23"/>
        <v/>
      </c>
      <c r="AV16" s="23" t="str">
        <f t="shared" si="24"/>
        <v/>
      </c>
      <c r="AW16" s="124" t="e">
        <f t="shared" si="34"/>
        <v>#N/A</v>
      </c>
      <c r="AX16" s="165" t="e">
        <f t="shared" ca="1" si="29"/>
        <v>#N/A</v>
      </c>
      <c r="AY16" s="19">
        <f t="shared" ca="1" si="30"/>
        <v>21.055416666666662</v>
      </c>
      <c r="AZ16" s="20">
        <f t="shared" ca="1" si="31"/>
        <v>25.887916666666658</v>
      </c>
      <c r="BA16" s="23">
        <f t="shared" ca="1" si="32"/>
        <v>29.045416666666657</v>
      </c>
    </row>
    <row r="17" spans="1:53" x14ac:dyDescent="0.2">
      <c r="A17" s="51">
        <f t="shared" si="33"/>
        <v>37266</v>
      </c>
      <c r="B17" s="42">
        <f ca="1">IF($B$60=1,OFFSET('Raw Data'!$V$6,$V17,LOOKUP($B$53,'Raw Data'!$P$6:$P$10,'Raw Data'!$R$6:$R$10)),OFFSET('Raw Data'!$AK$6,$V17,LOOKUP($B$53,'Raw Data'!$P$6:$P$10,'Raw Data'!$R$6:$R$10)))</f>
        <v>22.285624999999996</v>
      </c>
      <c r="C17" s="43">
        <f ca="1">IF($B$60=1,OFFSET('Raw Data'!$V$6,$V17,LOOKUP($B$53,'Raw Data'!$P$6:$P$10,'Raw Data'!$R$6:$R$10)+1),OFFSET('Raw Data'!$AK$6,$V17,LOOKUP($B$53,'Raw Data'!$P$6:$P$10,'Raw Data'!$R$6:$R$10)+1))</f>
        <v>16.895</v>
      </c>
      <c r="D17" s="43">
        <f ca="1">IF($B$60=1,OFFSET('Raw Data'!$V$6,$V17,LOOKUP($B$53,'Raw Data'!$P$6:$P$10,'Raw Data'!$R$6:$R$10)+2),OFFSET('Raw Data'!$AK$6,$V17,LOOKUP($B$53,'Raw Data'!$P$6:$P$10,'Raw Data'!$R$6:$R$10)+2))</f>
        <v>20.48875</v>
      </c>
      <c r="E17" s="42">
        <f ca="1">IF($E$60=1,OFFSET('Raw Data'!$V$6,$V17,LOOKUP($B$54,'Raw Data'!$P$6:$P$10,'Raw Data'!$R$6:$R$10)),OFFSET('Raw Data'!$AK$6,$V17,LOOKUP($B$54,'Raw Data'!$P$6:$P$10,'Raw Data'!$R$6:$R$10)))</f>
        <v>19.150624999999998</v>
      </c>
      <c r="F17" s="43">
        <f ca="1">IF($E$60=1,OFFSET('Raw Data'!$V$6,$V17,LOOKUP($B$54,'Raw Data'!$P$6:$P$10,'Raw Data'!$R$6:$R$10)+1),OFFSET('Raw Data'!$AK$6,$V17,LOOKUP($B$54,'Raw Data'!$P$6:$P$10,'Raw Data'!$R$6:$R$10)+1))</f>
        <v>15.116250000000001</v>
      </c>
      <c r="G17" s="43">
        <f ca="1">IF($E$60=1,OFFSET('Raw Data'!$V$6,$V17,LOOKUP($B$54,'Raw Data'!$P$6:$P$10,'Raw Data'!$R$6:$R$10)+2),OFFSET('Raw Data'!$AK$6,$V17,LOOKUP($B$54,'Raw Data'!$P$6:$P$10,'Raw Data'!$R$6:$R$10)+2))</f>
        <v>17.805833333333329</v>
      </c>
      <c r="H17" s="154">
        <f ca="1">IF($H$60=1,OFFSET('Raw Data'!$V$6,$V17,LOOKUP($B$55,'Raw Data'!$P$6:$P$10,'Raw Data'!$R$6:$R$10)),OFFSET('Raw Data'!$AK$6,$V17,LOOKUP($B$55,'Raw Data'!$P$6:$P$10,'Raw Data'!$R$6:$R$10)))</f>
        <v>19.150624999999998</v>
      </c>
      <c r="I17" s="155">
        <f ca="1">IF($H$60=1,OFFSET('Raw Data'!$V$6,$V17,LOOKUP($B$55,'Raw Data'!$P$6:$P$10,'Raw Data'!$R$6:$R$10)+1),OFFSET('Raw Data'!$AK$6,$V17,LOOKUP($B$55,'Raw Data'!$P$6:$P$10,'Raw Data'!$R$6:$R$10)+1))</f>
        <v>15.116250000000001</v>
      </c>
      <c r="J17" s="156">
        <f ca="1">IF($H$60=1,OFFSET('Raw Data'!$V$6,$V17,LOOKUP($B$55,'Raw Data'!$P$6:$P$10,'Raw Data'!$R$6:$R$10)+2),OFFSET('Raw Data'!$AK$6,$V17,LOOKUP($B$55,'Raw Data'!$P$6:$P$10,'Raw Data'!$R$6:$R$10)+2))</f>
        <v>17.805833333333329</v>
      </c>
      <c r="K17" s="43">
        <f t="shared" ca="1" si="25"/>
        <v>3.134999999999998</v>
      </c>
      <c r="L17" s="43">
        <f t="shared" ca="1" si="26"/>
        <v>0</v>
      </c>
      <c r="M17" s="43">
        <f t="shared" ca="1" si="27"/>
        <v>3.134999999999998</v>
      </c>
      <c r="N17" s="44">
        <f ca="1">+'Raw Data'!AZ15</f>
        <v>33403.375</v>
      </c>
      <c r="O17" s="45">
        <f ca="1">+'Raw Data'!BA15</f>
        <v>27377.375</v>
      </c>
      <c r="P17" s="55">
        <f ca="1">+'Raw Data'!BB15</f>
        <v>35895</v>
      </c>
      <c r="Q17" s="57">
        <f ca="1">+'Raw Data'!BC15</f>
        <v>25629</v>
      </c>
      <c r="R17" s="55" t="e">
        <f>+Temp!J13</f>
        <v>#N/A</v>
      </c>
      <c r="S17" s="57" t="e">
        <f>+Temp!K13</f>
        <v>#N/A</v>
      </c>
      <c r="T17" s="126" t="e">
        <f>+Temp!Q13</f>
        <v>#N/A</v>
      </c>
      <c r="U17" s="133" t="e">
        <f t="shared" ca="1" si="28"/>
        <v>#N/A</v>
      </c>
      <c r="V17" s="40">
        <v>9</v>
      </c>
      <c r="W17" s="63">
        <f>+'Raw Data'!S15</f>
        <v>4</v>
      </c>
      <c r="X17" s="42">
        <f t="shared" ca="1" si="0"/>
        <v>22.285624999999996</v>
      </c>
      <c r="Y17" s="43">
        <f t="shared" ca="1" si="1"/>
        <v>16.895</v>
      </c>
      <c r="Z17" s="43">
        <f t="shared" si="2"/>
        <v>0</v>
      </c>
      <c r="AA17" s="20">
        <f t="shared" si="3"/>
        <v>0</v>
      </c>
      <c r="AB17" s="20">
        <f t="shared" ca="1" si="4"/>
        <v>19.150624999999998</v>
      </c>
      <c r="AC17" s="20">
        <f t="shared" ca="1" si="5"/>
        <v>15.116250000000001</v>
      </c>
      <c r="AD17" s="20">
        <f t="shared" si="6"/>
        <v>0</v>
      </c>
      <c r="AE17" s="20">
        <f t="shared" si="7"/>
        <v>0</v>
      </c>
      <c r="AF17" s="20">
        <f t="shared" ca="1" si="8"/>
        <v>19.150624999999998</v>
      </c>
      <c r="AG17" s="20">
        <f t="shared" ca="1" si="9"/>
        <v>15.116250000000001</v>
      </c>
      <c r="AH17" s="20">
        <f t="shared" si="10"/>
        <v>0</v>
      </c>
      <c r="AI17" s="20">
        <f t="shared" si="11"/>
        <v>0</v>
      </c>
      <c r="AJ17" s="30">
        <f t="shared" ca="1" si="12"/>
        <v>33403.375</v>
      </c>
      <c r="AK17" s="30">
        <f t="shared" ca="1" si="13"/>
        <v>27377.375</v>
      </c>
      <c r="AL17" s="30">
        <f t="shared" si="14"/>
        <v>0</v>
      </c>
      <c r="AM17" s="30">
        <f t="shared" si="15"/>
        <v>0</v>
      </c>
      <c r="AN17" s="19">
        <f t="shared" ca="1" si="16"/>
        <v>3.134999999999998</v>
      </c>
      <c r="AO17" s="20" t="str">
        <f t="shared" si="17"/>
        <v/>
      </c>
      <c r="AP17" s="92" t="str">
        <f t="shared" si="18"/>
        <v/>
      </c>
      <c r="AQ17" s="91">
        <f t="shared" ca="1" si="19"/>
        <v>0</v>
      </c>
      <c r="AR17" s="20" t="str">
        <f t="shared" si="20"/>
        <v/>
      </c>
      <c r="AS17" s="20" t="str">
        <f t="shared" si="21"/>
        <v/>
      </c>
      <c r="AT17" s="91">
        <f t="shared" ca="1" si="22"/>
        <v>3.134999999999998</v>
      </c>
      <c r="AU17" s="20" t="str">
        <f t="shared" si="23"/>
        <v/>
      </c>
      <c r="AV17" s="23" t="str">
        <f t="shared" si="24"/>
        <v/>
      </c>
      <c r="AW17" s="124" t="e">
        <f t="shared" si="34"/>
        <v>#N/A</v>
      </c>
      <c r="AX17" s="165" t="e">
        <f t="shared" ca="1" si="29"/>
        <v>#N/A</v>
      </c>
      <c r="AY17" s="19">
        <f t="shared" ca="1" si="30"/>
        <v>20.48875</v>
      </c>
      <c r="AZ17" s="20">
        <f t="shared" ca="1" si="31"/>
        <v>17.805833333333329</v>
      </c>
      <c r="BA17" s="23">
        <f t="shared" ca="1" si="32"/>
        <v>17.805833333333329</v>
      </c>
    </row>
    <row r="18" spans="1:53" x14ac:dyDescent="0.2">
      <c r="A18" s="51">
        <f t="shared" si="33"/>
        <v>37267</v>
      </c>
      <c r="B18" s="42">
        <f ca="1">IF($B$60=1,OFFSET('Raw Data'!$V$6,$V18,LOOKUP($B$53,'Raw Data'!$P$6:$P$10,'Raw Data'!$R$6:$R$10)),OFFSET('Raw Data'!$AK$6,$V18,LOOKUP($B$53,'Raw Data'!$P$6:$P$10,'Raw Data'!$R$6:$R$10)))</f>
        <v>23.334375000000001</v>
      </c>
      <c r="C18" s="43">
        <f ca="1">IF($B$60=1,OFFSET('Raw Data'!$V$6,$V18,LOOKUP($B$53,'Raw Data'!$P$6:$P$10,'Raw Data'!$R$6:$R$10)+1),OFFSET('Raw Data'!$AK$6,$V18,LOOKUP($B$53,'Raw Data'!$P$6:$P$10,'Raw Data'!$R$6:$R$10)+1))</f>
        <v>17.088749999999997</v>
      </c>
      <c r="D18" s="43">
        <f ca="1">IF($B$60=1,OFFSET('Raw Data'!$V$6,$V18,LOOKUP($B$53,'Raw Data'!$P$6:$P$10,'Raw Data'!$R$6:$R$10)+2),OFFSET('Raw Data'!$AK$6,$V18,LOOKUP($B$53,'Raw Data'!$P$6:$P$10,'Raw Data'!$R$6:$R$10)+2))</f>
        <v>21.252499999999998</v>
      </c>
      <c r="E18" s="42">
        <f ca="1">IF($E$60=1,OFFSET('Raw Data'!$V$6,$V18,LOOKUP($B$54,'Raw Data'!$P$6:$P$10,'Raw Data'!$R$6:$R$10)),OFFSET('Raw Data'!$AK$6,$V18,LOOKUP($B$54,'Raw Data'!$P$6:$P$10,'Raw Data'!$R$6:$R$10)))</f>
        <v>25.92625</v>
      </c>
      <c r="F18" s="43">
        <f ca="1">IF($E$60=1,OFFSET('Raw Data'!$V$6,$V18,LOOKUP($B$54,'Raw Data'!$P$6:$P$10,'Raw Data'!$R$6:$R$10)+1),OFFSET('Raw Data'!$AK$6,$V18,LOOKUP($B$54,'Raw Data'!$P$6:$P$10,'Raw Data'!$R$6:$R$10)+1))</f>
        <v>13.856249999999999</v>
      </c>
      <c r="G18" s="43">
        <f ca="1">IF($E$60=1,OFFSET('Raw Data'!$V$6,$V18,LOOKUP($B$54,'Raw Data'!$P$6:$P$10,'Raw Data'!$R$6:$R$10)+2),OFFSET('Raw Data'!$AK$6,$V18,LOOKUP($B$54,'Raw Data'!$P$6:$P$10,'Raw Data'!$R$6:$R$10)+2))</f>
        <v>21.902916666666673</v>
      </c>
      <c r="H18" s="154">
        <f ca="1">IF($H$60=1,OFFSET('Raw Data'!$V$6,$V18,LOOKUP($B$55,'Raw Data'!$P$6:$P$10,'Raw Data'!$R$6:$R$10)),OFFSET('Raw Data'!$AK$6,$V18,LOOKUP($B$55,'Raw Data'!$P$6:$P$10,'Raw Data'!$R$6:$R$10)))</f>
        <v>25.92625</v>
      </c>
      <c r="I18" s="155">
        <f ca="1">IF($H$60=1,OFFSET('Raw Data'!$V$6,$V18,LOOKUP($B$55,'Raw Data'!$P$6:$P$10,'Raw Data'!$R$6:$R$10)+1),OFFSET('Raw Data'!$AK$6,$V18,LOOKUP($B$55,'Raw Data'!$P$6:$P$10,'Raw Data'!$R$6:$R$10)+1))</f>
        <v>13.856249999999999</v>
      </c>
      <c r="J18" s="156">
        <f ca="1">IF($H$60=1,OFFSET('Raw Data'!$V$6,$V18,LOOKUP($B$55,'Raw Data'!$P$6:$P$10,'Raw Data'!$R$6:$R$10)+2),OFFSET('Raw Data'!$AK$6,$V18,LOOKUP($B$55,'Raw Data'!$P$6:$P$10,'Raw Data'!$R$6:$R$10)+2))</f>
        <v>21.902916666666673</v>
      </c>
      <c r="K18" s="43">
        <f t="shared" ca="1" si="25"/>
        <v>-2.5918749999999982</v>
      </c>
      <c r="L18" s="43">
        <f t="shared" ca="1" si="26"/>
        <v>0</v>
      </c>
      <c r="M18" s="43">
        <f t="shared" ca="1" si="27"/>
        <v>-2.5918749999999982</v>
      </c>
      <c r="N18" s="44">
        <f ca="1">+'Raw Data'!AZ16</f>
        <v>33499.25</v>
      </c>
      <c r="O18" s="45">
        <f ca="1">+'Raw Data'!BA16</f>
        <v>25965.375</v>
      </c>
      <c r="P18" s="55">
        <f ca="1">+'Raw Data'!BB16</f>
        <v>35672</v>
      </c>
      <c r="Q18" s="57">
        <f ca="1">+'Raw Data'!BC16</f>
        <v>23928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5</v>
      </c>
      <c r="X18" s="42">
        <f t="shared" ca="1" si="0"/>
        <v>23.334375000000001</v>
      </c>
      <c r="Y18" s="43">
        <f t="shared" ca="1" si="1"/>
        <v>17.088749999999997</v>
      </c>
      <c r="Z18" s="43">
        <f t="shared" si="2"/>
        <v>0</v>
      </c>
      <c r="AA18" s="20">
        <f t="shared" si="3"/>
        <v>0</v>
      </c>
      <c r="AB18" s="20">
        <f t="shared" ca="1" si="4"/>
        <v>25.92625</v>
      </c>
      <c r="AC18" s="20">
        <f t="shared" ca="1" si="5"/>
        <v>13.856249999999999</v>
      </c>
      <c r="AD18" s="20">
        <f t="shared" si="6"/>
        <v>0</v>
      </c>
      <c r="AE18" s="20">
        <f t="shared" si="7"/>
        <v>0</v>
      </c>
      <c r="AF18" s="20">
        <f t="shared" ca="1" si="8"/>
        <v>25.92625</v>
      </c>
      <c r="AG18" s="20">
        <f t="shared" ca="1" si="9"/>
        <v>13.856249999999999</v>
      </c>
      <c r="AH18" s="20">
        <f t="shared" si="10"/>
        <v>0</v>
      </c>
      <c r="AI18" s="20">
        <f t="shared" si="11"/>
        <v>0</v>
      </c>
      <c r="AJ18" s="30">
        <f t="shared" ca="1" si="12"/>
        <v>33499.25</v>
      </c>
      <c r="AK18" s="30">
        <f t="shared" ca="1" si="13"/>
        <v>25965.375</v>
      </c>
      <c r="AL18" s="30">
        <f t="shared" si="14"/>
        <v>0</v>
      </c>
      <c r="AM18" s="30">
        <f t="shared" si="15"/>
        <v>0</v>
      </c>
      <c r="AN18" s="19">
        <f t="shared" ca="1" si="16"/>
        <v>-2.5918749999999982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-2.5918749999999982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>
        <f t="shared" ca="1" si="30"/>
        <v>21.252499999999998</v>
      </c>
      <c r="AZ18" s="20">
        <f t="shared" ca="1" si="31"/>
        <v>21.902916666666673</v>
      </c>
      <c r="BA18" s="23">
        <f t="shared" ca="1" si="32"/>
        <v>21.902916666666673</v>
      </c>
    </row>
    <row r="19" spans="1:53" x14ac:dyDescent="0.2">
      <c r="A19" s="51">
        <f t="shared" si="33"/>
        <v>37268</v>
      </c>
      <c r="B19" s="47">
        <f ca="1">IF($B$60=1,OFFSET('Raw Data'!$V$6,$V19,LOOKUP($B$53,'Raw Data'!$P$6:$P$10,'Raw Data'!$R$6:$R$10)),OFFSET('Raw Data'!$AK$6,$V19,LOOKUP($B$53,'Raw Data'!$P$6:$P$10,'Raw Data'!$R$6:$R$10)))</f>
        <v>23.122499999999999</v>
      </c>
      <c r="C19" s="48">
        <f ca="1">IF($B$60=1,OFFSET('Raw Data'!$V$6,$V19,LOOKUP($B$53,'Raw Data'!$P$6:$P$10,'Raw Data'!$R$6:$R$10)+1),OFFSET('Raw Data'!$AK$6,$V19,LOOKUP($B$53,'Raw Data'!$P$6:$P$10,'Raw Data'!$R$6:$R$10)+1))</f>
        <v>16.403750000000002</v>
      </c>
      <c r="D19" s="48">
        <f ca="1">IF($B$60=1,OFFSET('Raw Data'!$V$6,$V19,LOOKUP($B$53,'Raw Data'!$P$6:$P$10,'Raw Data'!$R$6:$R$10)+2),OFFSET('Raw Data'!$AK$6,$V19,LOOKUP($B$53,'Raw Data'!$P$6:$P$10,'Raw Data'!$R$6:$R$10)+2))</f>
        <v>20.882916666666663</v>
      </c>
      <c r="E19" s="47">
        <f ca="1">IF($E$60=1,OFFSET('Raw Data'!$V$6,$V19,LOOKUP($B$54,'Raw Data'!$P$6:$P$10,'Raw Data'!$R$6:$R$10)),OFFSET('Raw Data'!$AK$6,$V19,LOOKUP($B$54,'Raw Data'!$P$6:$P$10,'Raw Data'!$R$6:$R$10)))</f>
        <v>19.216874999999998</v>
      </c>
      <c r="F19" s="48">
        <f ca="1">IF($E$60=1,OFFSET('Raw Data'!$V$6,$V19,LOOKUP($B$54,'Raw Data'!$P$6:$P$10,'Raw Data'!$R$6:$R$10)+1),OFFSET('Raw Data'!$AK$6,$V19,LOOKUP($B$54,'Raw Data'!$P$6:$P$10,'Raw Data'!$R$6:$R$10)+1))</f>
        <v>17.892499999999998</v>
      </c>
      <c r="G19" s="48">
        <f ca="1">IF($E$60=1,OFFSET('Raw Data'!$V$6,$V19,LOOKUP($B$54,'Raw Data'!$P$6:$P$10,'Raw Data'!$R$6:$R$10)+2),OFFSET('Raw Data'!$AK$6,$V19,LOOKUP($B$54,'Raw Data'!$P$6:$P$10,'Raw Data'!$R$6:$R$10)+2))</f>
        <v>18.775416666666668</v>
      </c>
      <c r="H19" s="157">
        <f ca="1">IF($H$60=1,OFFSET('Raw Data'!$V$6,$V19,LOOKUP($B$55,'Raw Data'!$P$6:$P$10,'Raw Data'!$R$6:$R$10)),OFFSET('Raw Data'!$AK$6,$V19,LOOKUP($B$55,'Raw Data'!$P$6:$P$10,'Raw Data'!$R$6:$R$10)))</f>
        <v>19.216874999999998</v>
      </c>
      <c r="I19" s="158">
        <f ca="1">IF($H$60=1,OFFSET('Raw Data'!$V$6,$V19,LOOKUP($B$55,'Raw Data'!$P$6:$P$10,'Raw Data'!$R$6:$R$10)+1),OFFSET('Raw Data'!$AK$6,$V19,LOOKUP($B$55,'Raw Data'!$P$6:$P$10,'Raw Data'!$R$6:$R$10)+1))</f>
        <v>17.892499999999998</v>
      </c>
      <c r="J19" s="159">
        <f ca="1">IF($H$60=1,OFFSET('Raw Data'!$V$6,$V19,LOOKUP($B$55,'Raw Data'!$P$6:$P$10,'Raw Data'!$R$6:$R$10)+2),OFFSET('Raw Data'!$AK$6,$V19,LOOKUP($B$55,'Raw Data'!$P$6:$P$10,'Raw Data'!$R$6:$R$10)+2))</f>
        <v>18.775416666666668</v>
      </c>
      <c r="K19" s="48">
        <f t="shared" ca="1" si="25"/>
        <v>3.9056250000000006</v>
      </c>
      <c r="L19" s="48">
        <f t="shared" ca="1" si="26"/>
        <v>0</v>
      </c>
      <c r="M19" s="48">
        <f t="shared" ca="1" si="27"/>
        <v>3.9056250000000006</v>
      </c>
      <c r="N19" s="49">
        <f ca="1">+'Raw Data'!AZ17</f>
        <v>29774.8125</v>
      </c>
      <c r="O19" s="50">
        <f ca="1">+'Raw Data'!BA17</f>
        <v>25673.625</v>
      </c>
      <c r="P19" s="54">
        <f ca="1">+'Raw Data'!BB17</f>
        <v>32283</v>
      </c>
      <c r="Q19" s="56">
        <f ca="1">+'Raw Data'!BC17</f>
        <v>24665</v>
      </c>
      <c r="R19" s="54" t="e">
        <f>+Temp!J15</f>
        <v>#N/A</v>
      </c>
      <c r="S19" s="56" t="e">
        <f>+Temp!K15</f>
        <v>#N/A</v>
      </c>
      <c r="T19" s="127" t="e">
        <f>+Temp!Q15</f>
        <v>#N/A</v>
      </c>
      <c r="U19" s="132" t="e">
        <f t="shared" ca="1" si="28"/>
        <v>#N/A</v>
      </c>
      <c r="V19" s="40">
        <v>11</v>
      </c>
      <c r="W19" s="63">
        <f>+'Raw Data'!S17</f>
        <v>6</v>
      </c>
      <c r="X19" s="42">
        <f t="shared" si="0"/>
        <v>0</v>
      </c>
      <c r="Y19" s="43">
        <f t="shared" si="1"/>
        <v>0</v>
      </c>
      <c r="Z19" s="43">
        <f t="shared" ca="1" si="2"/>
        <v>23.122499999999999</v>
      </c>
      <c r="AA19" s="20">
        <f t="shared" ca="1" si="3"/>
        <v>16.403750000000002</v>
      </c>
      <c r="AB19" s="20">
        <f t="shared" si="4"/>
        <v>0</v>
      </c>
      <c r="AC19" s="20">
        <f t="shared" si="5"/>
        <v>0</v>
      </c>
      <c r="AD19" s="20">
        <f t="shared" ca="1" si="6"/>
        <v>19.216874999999998</v>
      </c>
      <c r="AE19" s="20">
        <f t="shared" ca="1" si="7"/>
        <v>17.892499999999998</v>
      </c>
      <c r="AF19" s="20">
        <f t="shared" si="8"/>
        <v>0</v>
      </c>
      <c r="AG19" s="20">
        <f t="shared" si="9"/>
        <v>0</v>
      </c>
      <c r="AH19" s="20">
        <f t="shared" ca="1" si="10"/>
        <v>19.216874999999998</v>
      </c>
      <c r="AI19" s="20">
        <f t="shared" ca="1" si="11"/>
        <v>17.892499999999998</v>
      </c>
      <c r="AJ19" s="30">
        <f t="shared" si="12"/>
        <v>0</v>
      </c>
      <c r="AK19" s="30">
        <f t="shared" si="13"/>
        <v>0</v>
      </c>
      <c r="AL19" s="30">
        <f t="shared" ca="1" si="14"/>
        <v>29774.8125</v>
      </c>
      <c r="AM19" s="30">
        <f t="shared" ca="1" si="15"/>
        <v>25673.625</v>
      </c>
      <c r="AN19" s="19" t="str">
        <f t="shared" si="16"/>
        <v/>
      </c>
      <c r="AO19" s="20">
        <f t="shared" ca="1" si="17"/>
        <v>3.9056250000000006</v>
      </c>
      <c r="AP19" s="92">
        <f t="shared" ca="1" si="18"/>
        <v>3.9056250000000006</v>
      </c>
      <c r="AQ19" s="91" t="str">
        <f t="shared" si="19"/>
        <v/>
      </c>
      <c r="AR19" s="20">
        <f t="shared" ca="1" si="20"/>
        <v>0</v>
      </c>
      <c r="AS19" s="20">
        <f t="shared" ca="1" si="21"/>
        <v>0</v>
      </c>
      <c r="AT19" s="91" t="str">
        <f t="shared" si="22"/>
        <v/>
      </c>
      <c r="AU19" s="20">
        <f t="shared" ca="1" si="23"/>
        <v>3.9056250000000006</v>
      </c>
      <c r="AV19" s="23">
        <f t="shared" ca="1" si="24"/>
        <v>3.9056250000000006</v>
      </c>
      <c r="AW19" s="124" t="str">
        <f t="shared" si="34"/>
        <v/>
      </c>
      <c r="AX19" s="165" t="str">
        <f t="shared" si="29"/>
        <v/>
      </c>
      <c r="AY19" s="19">
        <f t="shared" ca="1" si="30"/>
        <v>20.882916666666663</v>
      </c>
      <c r="AZ19" s="20">
        <f t="shared" ca="1" si="31"/>
        <v>18.775416666666668</v>
      </c>
      <c r="BA19" s="23">
        <f t="shared" ca="1" si="32"/>
        <v>18.775416666666668</v>
      </c>
    </row>
    <row r="20" spans="1:53" x14ac:dyDescent="0.2">
      <c r="A20" s="51">
        <f t="shared" si="33"/>
        <v>37269</v>
      </c>
      <c r="B20" s="47">
        <f ca="1">IF($B$60=1,OFFSET('Raw Data'!$V$6,$V20,LOOKUP($B$53,'Raw Data'!$P$6:$P$10,'Raw Data'!$R$6:$R$10)),OFFSET('Raw Data'!$AK$6,$V20,LOOKUP($B$53,'Raw Data'!$P$6:$P$10,'Raw Data'!$R$6:$R$10)))</f>
        <v>22.846250000000001</v>
      </c>
      <c r="C20" s="48">
        <f ca="1">IF($B$60=1,OFFSET('Raw Data'!$V$6,$V20,LOOKUP($B$53,'Raw Data'!$P$6:$P$10,'Raw Data'!$R$6:$R$10)+1),OFFSET('Raw Data'!$AK$6,$V20,LOOKUP($B$53,'Raw Data'!$P$6:$P$10,'Raw Data'!$R$6:$R$10)+1))</f>
        <v>15.262499999999999</v>
      </c>
      <c r="D20" s="48">
        <f ca="1">IF($B$60=1,OFFSET('Raw Data'!$V$6,$V20,LOOKUP($B$53,'Raw Data'!$P$6:$P$10,'Raw Data'!$R$6:$R$10)+2),OFFSET('Raw Data'!$AK$6,$V20,LOOKUP($B$53,'Raw Data'!$P$6:$P$10,'Raw Data'!$R$6:$R$10)+2))</f>
        <v>20.318333333333335</v>
      </c>
      <c r="E20" s="47">
        <f ca="1">IF($E$60=1,OFFSET('Raw Data'!$V$6,$V20,LOOKUP($B$54,'Raw Data'!$P$6:$P$10,'Raw Data'!$R$6:$R$10)),OFFSET('Raw Data'!$AK$6,$V20,LOOKUP($B$54,'Raw Data'!$P$6:$P$10,'Raw Data'!$R$6:$R$10)))</f>
        <v>23.854375000000001</v>
      </c>
      <c r="F20" s="48">
        <f ca="1">IF($E$60=1,OFFSET('Raw Data'!$V$6,$V20,LOOKUP($B$54,'Raw Data'!$P$6:$P$10,'Raw Data'!$R$6:$R$10)+1),OFFSET('Raw Data'!$AK$6,$V20,LOOKUP($B$54,'Raw Data'!$P$6:$P$10,'Raw Data'!$R$6:$R$10)+1))</f>
        <v>15.904999999999999</v>
      </c>
      <c r="G20" s="48">
        <f ca="1">IF($E$60=1,OFFSET('Raw Data'!$V$6,$V20,LOOKUP($B$54,'Raw Data'!$P$6:$P$10,'Raw Data'!$R$6:$R$10)+2),OFFSET('Raw Data'!$AK$6,$V20,LOOKUP($B$54,'Raw Data'!$P$6:$P$10,'Raw Data'!$R$6:$R$10)+2))</f>
        <v>21.204583333333332</v>
      </c>
      <c r="H20" s="157">
        <f ca="1">IF($H$60=1,OFFSET('Raw Data'!$V$6,$V20,LOOKUP($B$55,'Raw Data'!$P$6:$P$10,'Raw Data'!$R$6:$R$10)),OFFSET('Raw Data'!$AK$6,$V20,LOOKUP($B$55,'Raw Data'!$P$6:$P$10,'Raw Data'!$R$6:$R$10)))</f>
        <v>23.854375000000001</v>
      </c>
      <c r="I20" s="158">
        <f ca="1">IF($H$60=1,OFFSET('Raw Data'!$V$6,$V20,LOOKUP($B$55,'Raw Data'!$P$6:$P$10,'Raw Data'!$R$6:$R$10)+1),OFFSET('Raw Data'!$AK$6,$V20,LOOKUP($B$55,'Raw Data'!$P$6:$P$10,'Raw Data'!$R$6:$R$10)+1))</f>
        <v>15.904999999999999</v>
      </c>
      <c r="J20" s="159">
        <f ca="1">IF($H$60=1,OFFSET('Raw Data'!$V$6,$V20,LOOKUP($B$55,'Raw Data'!$P$6:$P$10,'Raw Data'!$R$6:$R$10)+2),OFFSET('Raw Data'!$AK$6,$V20,LOOKUP($B$55,'Raw Data'!$P$6:$P$10,'Raw Data'!$R$6:$R$10)+2))</f>
        <v>21.204583333333332</v>
      </c>
      <c r="K20" s="48">
        <f t="shared" ca="1" si="25"/>
        <v>-1.0081249999999997</v>
      </c>
      <c r="L20" s="48">
        <f t="shared" ca="1" si="26"/>
        <v>0</v>
      </c>
      <c r="M20" s="48">
        <f t="shared" ca="1" si="27"/>
        <v>-1.0081249999999997</v>
      </c>
      <c r="N20" s="49">
        <f ca="1">+'Raw Data'!AZ18</f>
        <v>29947.1875</v>
      </c>
      <c r="O20" s="50">
        <f ca="1">+'Raw Data'!BA18</f>
        <v>24371.125</v>
      </c>
      <c r="P20" s="54">
        <f ca="1">+'Raw Data'!BB18</f>
        <v>33627</v>
      </c>
      <c r="Q20" s="56">
        <f ca="1">+'Raw Data'!BC18</f>
        <v>23129</v>
      </c>
      <c r="R20" s="54" t="e">
        <f>+Temp!J16</f>
        <v>#N/A</v>
      </c>
      <c r="S20" s="56" t="e">
        <f>+Temp!K16</f>
        <v>#N/A</v>
      </c>
      <c r="T20" s="127" t="e">
        <f>+Temp!Q16</f>
        <v>#N/A</v>
      </c>
      <c r="U20" s="132" t="e">
        <f t="shared" ca="1" si="28"/>
        <v>#N/A</v>
      </c>
      <c r="V20" s="40">
        <v>12</v>
      </c>
      <c r="W20" s="63">
        <f>+'Raw Data'!S18</f>
        <v>7</v>
      </c>
      <c r="X20" s="42">
        <f t="shared" si="0"/>
        <v>0</v>
      </c>
      <c r="Y20" s="43">
        <f t="shared" si="1"/>
        <v>0</v>
      </c>
      <c r="Z20" s="43">
        <f t="shared" ca="1" si="2"/>
        <v>22.846250000000001</v>
      </c>
      <c r="AA20" s="20">
        <f t="shared" ca="1" si="3"/>
        <v>15.262499999999999</v>
      </c>
      <c r="AB20" s="20">
        <f t="shared" si="4"/>
        <v>0</v>
      </c>
      <c r="AC20" s="20">
        <f t="shared" si="5"/>
        <v>0</v>
      </c>
      <c r="AD20" s="20">
        <f t="shared" ca="1" si="6"/>
        <v>23.854375000000001</v>
      </c>
      <c r="AE20" s="20">
        <f t="shared" ca="1" si="7"/>
        <v>15.904999999999999</v>
      </c>
      <c r="AF20" s="20">
        <f t="shared" si="8"/>
        <v>0</v>
      </c>
      <c r="AG20" s="20">
        <f t="shared" si="9"/>
        <v>0</v>
      </c>
      <c r="AH20" s="20">
        <f t="shared" ca="1" si="10"/>
        <v>23.854375000000001</v>
      </c>
      <c r="AI20" s="20">
        <f t="shared" ca="1" si="11"/>
        <v>15.904999999999999</v>
      </c>
      <c r="AJ20" s="30">
        <f t="shared" si="12"/>
        <v>0</v>
      </c>
      <c r="AK20" s="30">
        <f t="shared" si="13"/>
        <v>0</v>
      </c>
      <c r="AL20" s="30">
        <f t="shared" ca="1" si="14"/>
        <v>29947.1875</v>
      </c>
      <c r="AM20" s="30">
        <f t="shared" ca="1" si="15"/>
        <v>24371.125</v>
      </c>
      <c r="AN20" s="19" t="str">
        <f t="shared" si="16"/>
        <v/>
      </c>
      <c r="AO20" s="20">
        <f t="shared" ca="1" si="17"/>
        <v>-1.0081249999999997</v>
      </c>
      <c r="AP20" s="92">
        <f t="shared" ca="1" si="18"/>
        <v>-1.0081249999999997</v>
      </c>
      <c r="AQ20" s="91" t="str">
        <f t="shared" si="19"/>
        <v/>
      </c>
      <c r="AR20" s="20">
        <f t="shared" ca="1" si="20"/>
        <v>0</v>
      </c>
      <c r="AS20" s="20">
        <f t="shared" ca="1" si="21"/>
        <v>0</v>
      </c>
      <c r="AT20" s="91" t="str">
        <f t="shared" si="22"/>
        <v/>
      </c>
      <c r="AU20" s="20">
        <f t="shared" ca="1" si="23"/>
        <v>-1.0081249999999997</v>
      </c>
      <c r="AV20" s="23">
        <f t="shared" ca="1" si="24"/>
        <v>-1.0081249999999997</v>
      </c>
      <c r="AW20" s="124" t="str">
        <f t="shared" si="34"/>
        <v/>
      </c>
      <c r="AX20" s="165" t="str">
        <f t="shared" si="29"/>
        <v/>
      </c>
      <c r="AY20" s="19">
        <f t="shared" ca="1" si="30"/>
        <v>20.318333333333335</v>
      </c>
      <c r="AZ20" s="20">
        <f t="shared" ca="1" si="31"/>
        <v>21.204583333333332</v>
      </c>
      <c r="BA20" s="23">
        <f t="shared" ca="1" si="32"/>
        <v>21.204583333333332</v>
      </c>
    </row>
    <row r="21" spans="1:53" x14ac:dyDescent="0.2">
      <c r="A21" s="51">
        <f t="shared" si="33"/>
        <v>37270</v>
      </c>
      <c r="B21" s="42">
        <f ca="1">IF($B$60=1,OFFSET('Raw Data'!$V$6,$V21,LOOKUP($B$53,'Raw Data'!$P$6:$P$10,'Raw Data'!$R$6:$R$10)),OFFSET('Raw Data'!$AK$6,$V21,LOOKUP($B$53,'Raw Data'!$P$6:$P$10,'Raw Data'!$R$6:$R$10)))</f>
        <v>24.598749999999999</v>
      </c>
      <c r="C21" s="43">
        <f ca="1">IF($B$60=1,OFFSET('Raw Data'!$V$6,$V21,LOOKUP($B$53,'Raw Data'!$P$6:$P$10,'Raw Data'!$R$6:$R$10)+1),OFFSET('Raw Data'!$AK$6,$V21,LOOKUP($B$53,'Raw Data'!$P$6:$P$10,'Raw Data'!$R$6:$R$10)+1))</f>
        <v>18.782499999999999</v>
      </c>
      <c r="D21" s="43">
        <f ca="1">IF($B$60=1,OFFSET('Raw Data'!$V$6,$V21,LOOKUP($B$53,'Raw Data'!$P$6:$P$10,'Raw Data'!$R$6:$R$10)+2),OFFSET('Raw Data'!$AK$6,$V21,LOOKUP($B$53,'Raw Data'!$P$6:$P$10,'Raw Data'!$R$6:$R$10)+2))</f>
        <v>22.659999999999997</v>
      </c>
      <c r="E21" s="42">
        <f ca="1">IF($E$60=1,OFFSET('Raw Data'!$V$6,$V21,LOOKUP($B$54,'Raw Data'!$P$6:$P$10,'Raw Data'!$R$6:$R$10)),OFFSET('Raw Data'!$AK$6,$V21,LOOKUP($B$54,'Raw Data'!$P$6:$P$10,'Raw Data'!$R$6:$R$10)))</f>
        <v>22.431874999999998</v>
      </c>
      <c r="F21" s="43">
        <f ca="1">IF($E$60=1,OFFSET('Raw Data'!$V$6,$V21,LOOKUP($B$54,'Raw Data'!$P$6:$P$10,'Raw Data'!$R$6:$R$10)+1),OFFSET('Raw Data'!$AK$6,$V21,LOOKUP($B$54,'Raw Data'!$P$6:$P$10,'Raw Data'!$R$6:$R$10)+1))</f>
        <v>19.566250000000004</v>
      </c>
      <c r="G21" s="43">
        <f ca="1">IF($E$60=1,OFFSET('Raw Data'!$V$6,$V21,LOOKUP($B$54,'Raw Data'!$P$6:$P$10,'Raw Data'!$R$6:$R$10)+2),OFFSET('Raw Data'!$AK$6,$V21,LOOKUP($B$54,'Raw Data'!$P$6:$P$10,'Raw Data'!$R$6:$R$10)+2))</f>
        <v>21.476666666666663</v>
      </c>
      <c r="H21" s="154">
        <f ca="1">IF($H$60=1,OFFSET('Raw Data'!$V$6,$V21,LOOKUP($B$55,'Raw Data'!$P$6:$P$10,'Raw Data'!$R$6:$R$10)),OFFSET('Raw Data'!$AK$6,$V21,LOOKUP($B$55,'Raw Data'!$P$6:$P$10,'Raw Data'!$R$6:$R$10)))</f>
        <v>41.670625000000001</v>
      </c>
      <c r="I21" s="155">
        <f ca="1">IF($H$60=1,OFFSET('Raw Data'!$V$6,$V21,LOOKUP($B$55,'Raw Data'!$P$6:$P$10,'Raw Data'!$R$6:$R$10)+1),OFFSET('Raw Data'!$AK$6,$V21,LOOKUP($B$55,'Raw Data'!$P$6:$P$10,'Raw Data'!$R$6:$R$10)+1))</f>
        <v>21.321249999999999</v>
      </c>
      <c r="J21" s="156">
        <f ca="1">IF($H$60=1,OFFSET('Raw Data'!$V$6,$V21,LOOKUP($B$55,'Raw Data'!$P$6:$P$10,'Raw Data'!$R$6:$R$10)+2),OFFSET('Raw Data'!$AK$6,$V21,LOOKUP($B$55,'Raw Data'!$P$6:$P$10,'Raw Data'!$R$6:$R$10)+2))</f>
        <v>34.887499999999996</v>
      </c>
      <c r="K21" s="43">
        <f t="shared" ca="1" si="25"/>
        <v>2.166875000000001</v>
      </c>
      <c r="L21" s="43">
        <f t="shared" ca="1" si="26"/>
        <v>-19.238750000000003</v>
      </c>
      <c r="M21" s="43">
        <f t="shared" ca="1" si="27"/>
        <v>-17.071875000000002</v>
      </c>
      <c r="N21" s="44">
        <f ca="1">+'Raw Data'!AZ19</f>
        <v>33824.625</v>
      </c>
      <c r="O21" s="45">
        <f ca="1">+'Raw Data'!BA19</f>
        <v>27137.625</v>
      </c>
      <c r="P21" s="55">
        <f ca="1">+'Raw Data'!BB19</f>
        <v>36504</v>
      </c>
      <c r="Q21" s="57">
        <f ca="1">+'Raw Data'!BC19</f>
        <v>25363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1</v>
      </c>
      <c r="X21" s="42">
        <f t="shared" ca="1" si="0"/>
        <v>24.598749999999999</v>
      </c>
      <c r="Y21" s="43">
        <f t="shared" ca="1" si="1"/>
        <v>18.782499999999999</v>
      </c>
      <c r="Z21" s="43">
        <f t="shared" si="2"/>
        <v>0</v>
      </c>
      <c r="AA21" s="20">
        <f t="shared" si="3"/>
        <v>0</v>
      </c>
      <c r="AB21" s="20">
        <f t="shared" ca="1" si="4"/>
        <v>22.431874999999998</v>
      </c>
      <c r="AC21" s="20">
        <f t="shared" ca="1" si="5"/>
        <v>19.566250000000004</v>
      </c>
      <c r="AD21" s="20">
        <f t="shared" si="6"/>
        <v>0</v>
      </c>
      <c r="AE21" s="20">
        <f t="shared" si="7"/>
        <v>0</v>
      </c>
      <c r="AF21" s="20">
        <f t="shared" ca="1" si="8"/>
        <v>41.670625000000001</v>
      </c>
      <c r="AG21" s="20">
        <f t="shared" ca="1" si="9"/>
        <v>21.321249999999999</v>
      </c>
      <c r="AH21" s="20">
        <f t="shared" si="10"/>
        <v>0</v>
      </c>
      <c r="AI21" s="20">
        <f t="shared" si="11"/>
        <v>0</v>
      </c>
      <c r="AJ21" s="30">
        <f t="shared" ca="1" si="12"/>
        <v>33824.625</v>
      </c>
      <c r="AK21" s="30">
        <f t="shared" ca="1" si="13"/>
        <v>27137.625</v>
      </c>
      <c r="AL21" s="30">
        <f t="shared" si="14"/>
        <v>0</v>
      </c>
      <c r="AM21" s="30">
        <f t="shared" si="15"/>
        <v>0</v>
      </c>
      <c r="AN21" s="19">
        <f t="shared" ca="1" si="16"/>
        <v>2.166875000000001</v>
      </c>
      <c r="AO21" s="20" t="str">
        <f t="shared" si="17"/>
        <v/>
      </c>
      <c r="AP21" s="92" t="str">
        <f t="shared" si="18"/>
        <v/>
      </c>
      <c r="AQ21" s="91">
        <f t="shared" ca="1" si="19"/>
        <v>-19.238750000000003</v>
      </c>
      <c r="AR21" s="20" t="str">
        <f t="shared" si="20"/>
        <v/>
      </c>
      <c r="AS21" s="20" t="str">
        <f t="shared" si="21"/>
        <v/>
      </c>
      <c r="AT21" s="91">
        <f t="shared" ca="1" si="22"/>
        <v>-17.071875000000002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>
        <f t="shared" ca="1" si="30"/>
        <v>22.659999999999997</v>
      </c>
      <c r="AZ21" s="20">
        <f t="shared" ca="1" si="31"/>
        <v>21.476666666666663</v>
      </c>
      <c r="BA21" s="23">
        <f t="shared" ca="1" si="32"/>
        <v>34.887499999999996</v>
      </c>
    </row>
    <row r="22" spans="1:53" x14ac:dyDescent="0.2">
      <c r="A22" s="51">
        <f t="shared" si="33"/>
        <v>37271</v>
      </c>
      <c r="B22" s="42">
        <f ca="1">IF($B$60=1,OFFSET('Raw Data'!$V$6,$V22,LOOKUP($B$53,'Raw Data'!$P$6:$P$10,'Raw Data'!$R$6:$R$10)),OFFSET('Raw Data'!$AK$6,$V22,LOOKUP($B$53,'Raw Data'!$P$6:$P$10,'Raw Data'!$R$6:$R$10)))</f>
        <v>19.088750000000001</v>
      </c>
      <c r="C22" s="43">
        <f ca="1">IF($B$60=1,OFFSET('Raw Data'!$V$6,$V22,LOOKUP($B$53,'Raw Data'!$P$6:$P$10,'Raw Data'!$R$6:$R$10)+1),OFFSET('Raw Data'!$AK$6,$V22,LOOKUP($B$53,'Raw Data'!$P$6:$P$10,'Raw Data'!$R$6:$R$10)+1))</f>
        <v>15.578749999999999</v>
      </c>
      <c r="D22" s="43">
        <f ca="1">IF($B$60=1,OFFSET('Raw Data'!$V$6,$V22,LOOKUP($B$53,'Raw Data'!$P$6:$P$10,'Raw Data'!$R$6:$R$10)+2),OFFSET('Raw Data'!$AK$6,$V22,LOOKUP($B$53,'Raw Data'!$P$6:$P$10,'Raw Data'!$R$6:$R$10)+2))</f>
        <v>17.918749999999999</v>
      </c>
      <c r="E22" s="42">
        <f ca="1">IF($E$60=1,OFFSET('Raw Data'!$V$6,$V22,LOOKUP($B$54,'Raw Data'!$P$6:$P$10,'Raw Data'!$R$6:$R$10)),OFFSET('Raw Data'!$AK$6,$V22,LOOKUP($B$54,'Raw Data'!$P$6:$P$10,'Raw Data'!$R$6:$R$10)))</f>
        <v>20.684375000000003</v>
      </c>
      <c r="F22" s="43">
        <f ca="1">IF($E$60=1,OFFSET('Raw Data'!$V$6,$V22,LOOKUP($B$54,'Raw Data'!$P$6:$P$10,'Raw Data'!$R$6:$R$10)+1),OFFSET('Raw Data'!$AK$6,$V22,LOOKUP($B$54,'Raw Data'!$P$6:$P$10,'Raw Data'!$R$6:$R$10)+1))</f>
        <v>15.8675</v>
      </c>
      <c r="G22" s="43">
        <f ca="1">IF($E$60=1,OFFSET('Raw Data'!$V$6,$V22,LOOKUP($B$54,'Raw Data'!$P$6:$P$10,'Raw Data'!$R$6:$R$10)+2),OFFSET('Raw Data'!$AK$6,$V22,LOOKUP($B$54,'Raw Data'!$P$6:$P$10,'Raw Data'!$R$6:$R$10)+2))</f>
        <v>19.078750000000003</v>
      </c>
      <c r="H22" s="154">
        <f ca="1">IF($H$60=1,OFFSET('Raw Data'!$V$6,$V22,LOOKUP($B$55,'Raw Data'!$P$6:$P$10,'Raw Data'!$R$6:$R$10)),OFFSET('Raw Data'!$AK$6,$V22,LOOKUP($B$55,'Raw Data'!$P$6:$P$10,'Raw Data'!$R$6:$R$10)))</f>
        <v>32.254374999999996</v>
      </c>
      <c r="I22" s="155">
        <f ca="1">IF($H$60=1,OFFSET('Raw Data'!$V$6,$V22,LOOKUP($B$55,'Raw Data'!$P$6:$P$10,'Raw Data'!$R$6:$R$10)+1),OFFSET('Raw Data'!$AK$6,$V22,LOOKUP($B$55,'Raw Data'!$P$6:$P$10,'Raw Data'!$R$6:$R$10)+1))</f>
        <v>15.8675</v>
      </c>
      <c r="J22" s="156">
        <f ca="1">IF($H$60=1,OFFSET('Raw Data'!$V$6,$V22,LOOKUP($B$55,'Raw Data'!$P$6:$P$10,'Raw Data'!$R$6:$R$10)+2),OFFSET('Raw Data'!$AK$6,$V22,LOOKUP($B$55,'Raw Data'!$P$6:$P$10,'Raw Data'!$R$6:$R$10)+2))</f>
        <v>26.792083333333341</v>
      </c>
      <c r="K22" s="43">
        <f t="shared" ca="1" si="25"/>
        <v>-1.5956250000000018</v>
      </c>
      <c r="L22" s="43">
        <f t="shared" ca="1" si="26"/>
        <v>-11.569999999999993</v>
      </c>
      <c r="M22" s="43">
        <f t="shared" ca="1" si="27"/>
        <v>-13.165624999999995</v>
      </c>
      <c r="N22" s="44">
        <f ca="1">+'Raw Data'!AZ20</f>
        <v>33511.25</v>
      </c>
      <c r="O22" s="45">
        <f ca="1">+'Raw Data'!BA20</f>
        <v>26739.875</v>
      </c>
      <c r="P22" s="55">
        <f ca="1">+'Raw Data'!BB20</f>
        <v>36282</v>
      </c>
      <c r="Q22" s="57">
        <f ca="1">+'Raw Data'!BC20</f>
        <v>24715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2</v>
      </c>
      <c r="X22" s="42">
        <f t="shared" ca="1" si="0"/>
        <v>19.088750000000001</v>
      </c>
      <c r="Y22" s="43">
        <f t="shared" ca="1" si="1"/>
        <v>15.578749999999999</v>
      </c>
      <c r="Z22" s="43">
        <f t="shared" si="2"/>
        <v>0</v>
      </c>
      <c r="AA22" s="20">
        <f t="shared" si="3"/>
        <v>0</v>
      </c>
      <c r="AB22" s="20">
        <f t="shared" ca="1" si="4"/>
        <v>20.684375000000003</v>
      </c>
      <c r="AC22" s="20">
        <f t="shared" ca="1" si="5"/>
        <v>15.8675</v>
      </c>
      <c r="AD22" s="20">
        <f t="shared" si="6"/>
        <v>0</v>
      </c>
      <c r="AE22" s="20">
        <f t="shared" si="7"/>
        <v>0</v>
      </c>
      <c r="AF22" s="20">
        <f t="shared" ca="1" si="8"/>
        <v>32.254374999999996</v>
      </c>
      <c r="AG22" s="20">
        <f t="shared" ca="1" si="9"/>
        <v>15.8675</v>
      </c>
      <c r="AH22" s="20">
        <f t="shared" si="10"/>
        <v>0</v>
      </c>
      <c r="AI22" s="20">
        <f t="shared" si="11"/>
        <v>0</v>
      </c>
      <c r="AJ22" s="30">
        <f t="shared" ca="1" si="12"/>
        <v>33511.25</v>
      </c>
      <c r="AK22" s="30">
        <f t="shared" ca="1" si="13"/>
        <v>26739.875</v>
      </c>
      <c r="AL22" s="30">
        <f t="shared" si="14"/>
        <v>0</v>
      </c>
      <c r="AM22" s="30">
        <f t="shared" si="15"/>
        <v>0</v>
      </c>
      <c r="AN22" s="19">
        <f t="shared" ca="1" si="16"/>
        <v>-1.5956250000000018</v>
      </c>
      <c r="AO22" s="20" t="str">
        <f t="shared" si="17"/>
        <v/>
      </c>
      <c r="AP22" s="92" t="str">
        <f t="shared" si="18"/>
        <v/>
      </c>
      <c r="AQ22" s="91">
        <f t="shared" ca="1" si="19"/>
        <v>-11.569999999999993</v>
      </c>
      <c r="AR22" s="20" t="str">
        <f t="shared" si="20"/>
        <v/>
      </c>
      <c r="AS22" s="20" t="str">
        <f t="shared" si="21"/>
        <v/>
      </c>
      <c r="AT22" s="91">
        <f t="shared" ca="1" si="22"/>
        <v>-13.165624999999995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>
        <f t="shared" ca="1" si="30"/>
        <v>17.918749999999999</v>
      </c>
      <c r="AZ22" s="20">
        <f t="shared" ca="1" si="31"/>
        <v>19.078750000000003</v>
      </c>
      <c r="BA22" s="23">
        <f t="shared" ca="1" si="32"/>
        <v>26.792083333333341</v>
      </c>
    </row>
    <row r="23" spans="1:53" x14ac:dyDescent="0.2">
      <c r="A23" s="51">
        <f t="shared" si="33"/>
        <v>37272</v>
      </c>
      <c r="B23" s="42">
        <f ca="1">IF($B$60=1,OFFSET('Raw Data'!$V$6,$V23,LOOKUP($B$53,'Raw Data'!$P$6:$P$10,'Raw Data'!$R$6:$R$10)),OFFSET('Raw Data'!$AK$6,$V23,LOOKUP($B$53,'Raw Data'!$P$6:$P$10,'Raw Data'!$R$6:$R$10)))</f>
        <v>23.194374999999997</v>
      </c>
      <c r="C23" s="43">
        <f ca="1">IF($B$60=1,OFFSET('Raw Data'!$V$6,$V23,LOOKUP($B$53,'Raw Data'!$P$6:$P$10,'Raw Data'!$R$6:$R$10)+1),OFFSET('Raw Data'!$AK$6,$V23,LOOKUP($B$53,'Raw Data'!$P$6:$P$10,'Raw Data'!$R$6:$R$10)+1))</f>
        <v>16.321249999999999</v>
      </c>
      <c r="D23" s="43">
        <f ca="1">IF($B$60=1,OFFSET('Raw Data'!$V$6,$V23,LOOKUP($B$53,'Raw Data'!$P$6:$P$10,'Raw Data'!$R$6:$R$10)+2),OFFSET('Raw Data'!$AK$6,$V23,LOOKUP($B$53,'Raw Data'!$P$6:$P$10,'Raw Data'!$R$6:$R$10)+2))</f>
        <v>20.903333333333332</v>
      </c>
      <c r="E23" s="42">
        <f ca="1">IF($E$60=1,OFFSET('Raw Data'!$V$6,$V23,LOOKUP($B$54,'Raw Data'!$P$6:$P$10,'Raw Data'!$R$6:$R$10)),OFFSET('Raw Data'!$AK$6,$V23,LOOKUP($B$54,'Raw Data'!$P$6:$P$10,'Raw Data'!$R$6:$R$10)))</f>
        <v>26.026874999999997</v>
      </c>
      <c r="F23" s="43">
        <f ca="1">IF($E$60=1,OFFSET('Raw Data'!$V$6,$V23,LOOKUP($B$54,'Raw Data'!$P$6:$P$10,'Raw Data'!$R$6:$R$10)+1),OFFSET('Raw Data'!$AK$6,$V23,LOOKUP($B$54,'Raw Data'!$P$6:$P$10,'Raw Data'!$R$6:$R$10)+1))</f>
        <v>19.921249999999997</v>
      </c>
      <c r="G23" s="43">
        <f ca="1">IF($E$60=1,OFFSET('Raw Data'!$V$6,$V23,LOOKUP($B$54,'Raw Data'!$P$6:$P$10,'Raw Data'!$R$6:$R$10)+2),OFFSET('Raw Data'!$AK$6,$V23,LOOKUP($B$54,'Raw Data'!$P$6:$P$10,'Raw Data'!$R$6:$R$10)+2))</f>
        <v>23.991666666666664</v>
      </c>
      <c r="H23" s="154">
        <f ca="1">IF($H$60=1,OFFSET('Raw Data'!$V$6,$V23,LOOKUP($B$55,'Raw Data'!$P$6:$P$10,'Raw Data'!$R$6:$R$10)),OFFSET('Raw Data'!$AK$6,$V23,LOOKUP($B$55,'Raw Data'!$P$6:$P$10,'Raw Data'!$R$6:$R$10)))</f>
        <v>26.026874999999997</v>
      </c>
      <c r="I23" s="155">
        <f ca="1">IF($H$60=1,OFFSET('Raw Data'!$V$6,$V23,LOOKUP($B$55,'Raw Data'!$P$6:$P$10,'Raw Data'!$R$6:$R$10)+1),OFFSET('Raw Data'!$AK$6,$V23,LOOKUP($B$55,'Raw Data'!$P$6:$P$10,'Raw Data'!$R$6:$R$10)+1))</f>
        <v>19.921249999999997</v>
      </c>
      <c r="J23" s="156">
        <f ca="1">IF($H$60=1,OFFSET('Raw Data'!$V$6,$V23,LOOKUP($B$55,'Raw Data'!$P$6:$P$10,'Raw Data'!$R$6:$R$10)+2),OFFSET('Raw Data'!$AK$6,$V23,LOOKUP($B$55,'Raw Data'!$P$6:$P$10,'Raw Data'!$R$6:$R$10)+2))</f>
        <v>23.991666666666664</v>
      </c>
      <c r="K23" s="43">
        <f t="shared" ca="1" si="25"/>
        <v>-2.8324999999999996</v>
      </c>
      <c r="L23" s="43">
        <f t="shared" ca="1" si="26"/>
        <v>0</v>
      </c>
      <c r="M23" s="43">
        <f t="shared" ca="1" si="27"/>
        <v>-2.8324999999999996</v>
      </c>
      <c r="N23" s="44">
        <f ca="1">+'Raw Data'!AZ21</f>
        <v>0</v>
      </c>
      <c r="O23" s="45">
        <f ca="1">+'Raw Data'!BA21</f>
        <v>0</v>
      </c>
      <c r="P23" s="55">
        <f ca="1">+'Raw Data'!BB21</f>
        <v>0</v>
      </c>
      <c r="Q23" s="57">
        <f ca="1">+'Raw Data'!BC21</f>
        <v>0</v>
      </c>
      <c r="R23" s="55" t="e">
        <f>+Temp!J19</f>
        <v>#N/A</v>
      </c>
      <c r="S23" s="57" t="e">
        <f>+Temp!K19</f>
        <v>#N/A</v>
      </c>
      <c r="T23" s="126" t="e">
        <f>+Temp!Q19</f>
        <v>#N/A</v>
      </c>
      <c r="U23" s="133" t="e">
        <f t="shared" ca="1" si="28"/>
        <v>#N/A</v>
      </c>
      <c r="V23" s="40">
        <v>15</v>
      </c>
      <c r="W23" s="63">
        <f>+'Raw Data'!S21</f>
        <v>3</v>
      </c>
      <c r="X23" s="42">
        <f t="shared" ca="1" si="0"/>
        <v>23.194374999999997</v>
      </c>
      <c r="Y23" s="43">
        <f t="shared" ca="1" si="1"/>
        <v>16.321249999999999</v>
      </c>
      <c r="Z23" s="43">
        <f t="shared" si="2"/>
        <v>0</v>
      </c>
      <c r="AA23" s="20">
        <f t="shared" si="3"/>
        <v>0</v>
      </c>
      <c r="AB23" s="20">
        <f t="shared" ca="1" si="4"/>
        <v>26.026874999999997</v>
      </c>
      <c r="AC23" s="20">
        <f t="shared" ca="1" si="5"/>
        <v>19.921249999999997</v>
      </c>
      <c r="AD23" s="20">
        <f t="shared" si="6"/>
        <v>0</v>
      </c>
      <c r="AE23" s="20">
        <f t="shared" si="7"/>
        <v>0</v>
      </c>
      <c r="AF23" s="20">
        <f t="shared" ca="1" si="8"/>
        <v>26.026874999999997</v>
      </c>
      <c r="AG23" s="20">
        <f t="shared" ca="1" si="9"/>
        <v>19.921249999999997</v>
      </c>
      <c r="AH23" s="20">
        <f t="shared" si="10"/>
        <v>0</v>
      </c>
      <c r="AI23" s="20">
        <f t="shared" si="11"/>
        <v>0</v>
      </c>
      <c r="AJ23" s="30">
        <f t="shared" ca="1" si="12"/>
        <v>0</v>
      </c>
      <c r="AK23" s="30">
        <f t="shared" ca="1" si="13"/>
        <v>0</v>
      </c>
      <c r="AL23" s="30">
        <f t="shared" si="14"/>
        <v>0</v>
      </c>
      <c r="AM23" s="30">
        <f t="shared" si="15"/>
        <v>0</v>
      </c>
      <c r="AN23" s="19">
        <f t="shared" ca="1" si="16"/>
        <v>-2.8324999999999996</v>
      </c>
      <c r="AO23" s="20" t="str">
        <f t="shared" si="17"/>
        <v/>
      </c>
      <c r="AP23" s="92" t="str">
        <f t="shared" si="18"/>
        <v/>
      </c>
      <c r="AQ23" s="91">
        <f t="shared" ca="1" si="19"/>
        <v>0</v>
      </c>
      <c r="AR23" s="20" t="str">
        <f t="shared" si="20"/>
        <v/>
      </c>
      <c r="AS23" s="20" t="str">
        <f t="shared" si="21"/>
        <v/>
      </c>
      <c r="AT23" s="91">
        <f t="shared" ca="1" si="22"/>
        <v>-2.8324999999999996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>
        <f t="shared" ca="1" si="30"/>
        <v>20.903333333333332</v>
      </c>
      <c r="AZ23" s="20">
        <f t="shared" ca="1" si="31"/>
        <v>23.991666666666664</v>
      </c>
      <c r="BA23" s="23">
        <f t="shared" ca="1" si="32"/>
        <v>23.991666666666664</v>
      </c>
    </row>
    <row r="24" spans="1:53" x14ac:dyDescent="0.2">
      <c r="A24" s="51">
        <f t="shared" si="33"/>
        <v>37273</v>
      </c>
      <c r="B24" s="42">
        <f ca="1">IF($B$60=1,OFFSET('Raw Data'!$V$6,$V24,LOOKUP($B$53,'Raw Data'!$P$6:$P$10,'Raw Data'!$R$6:$R$10)),OFFSET('Raw Data'!$AK$6,$V24,LOOKUP($B$53,'Raw Data'!$P$6:$P$10,'Raw Data'!$R$6:$R$10)))</f>
        <v>21.175625</v>
      </c>
      <c r="C24" s="43">
        <f ca="1">IF($B$60=1,OFFSET('Raw Data'!$V$6,$V24,LOOKUP($B$53,'Raw Data'!$P$6:$P$10,'Raw Data'!$R$6:$R$10)+1),OFFSET('Raw Data'!$AK$6,$V24,LOOKUP($B$53,'Raw Data'!$P$6:$P$10,'Raw Data'!$R$6:$R$10)+1))</f>
        <v>16.727499999999999</v>
      </c>
      <c r="D24" s="43">
        <f ca="1">IF($B$60=1,OFFSET('Raw Data'!$V$6,$V24,LOOKUP($B$53,'Raw Data'!$P$6:$P$10,'Raw Data'!$R$6:$R$10)+2),OFFSET('Raw Data'!$AK$6,$V24,LOOKUP($B$53,'Raw Data'!$P$6:$P$10,'Raw Data'!$R$6:$R$10)+2))</f>
        <v>19.692916666666665</v>
      </c>
      <c r="E24" s="42">
        <f ca="1">IF($E$60=1,OFFSET('Raw Data'!$V$6,$V24,LOOKUP($B$54,'Raw Data'!$P$6:$P$10,'Raw Data'!$R$6:$R$10)),OFFSET('Raw Data'!$AK$6,$V24,LOOKUP($B$54,'Raw Data'!$P$6:$P$10,'Raw Data'!$R$6:$R$10)))</f>
        <v>0</v>
      </c>
      <c r="F24" s="43">
        <f ca="1">IF($E$60=1,OFFSET('Raw Data'!$V$6,$V24,LOOKUP($B$54,'Raw Data'!$P$6:$P$10,'Raw Data'!$R$6:$R$10)+1),OFFSET('Raw Data'!$AK$6,$V24,LOOKUP($B$54,'Raw Data'!$P$6:$P$10,'Raw Data'!$R$6:$R$10)+1))</f>
        <v>0</v>
      </c>
      <c r="G24" s="43">
        <f ca="1">IF($E$60=1,OFFSET('Raw Data'!$V$6,$V24,LOOKUP($B$54,'Raw Data'!$P$6:$P$10,'Raw Data'!$R$6:$R$10)+2),OFFSET('Raw Data'!$AK$6,$V24,LOOKUP($B$54,'Raw Data'!$P$6:$P$10,'Raw Data'!$R$6:$R$10)+2))</f>
        <v>0</v>
      </c>
      <c r="H24" s="154">
        <f ca="1">IF($H$60=1,OFFSET('Raw Data'!$V$6,$V24,LOOKUP($B$55,'Raw Data'!$P$6:$P$10,'Raw Data'!$R$6:$R$10)),OFFSET('Raw Data'!$AK$6,$V24,LOOKUP($B$55,'Raw Data'!$P$6:$P$10,'Raw Data'!$R$6:$R$10)))</f>
        <v>0</v>
      </c>
      <c r="I24" s="155">
        <f ca="1">IF($H$60=1,OFFSET('Raw Data'!$V$6,$V24,LOOKUP($B$55,'Raw Data'!$P$6:$P$10,'Raw Data'!$R$6:$R$10)+1),OFFSET('Raw Data'!$AK$6,$V24,LOOKUP($B$55,'Raw Data'!$P$6:$P$10,'Raw Data'!$R$6:$R$10)+1))</f>
        <v>0</v>
      </c>
      <c r="J24" s="156">
        <f ca="1">IF($H$60=1,OFFSET('Raw Data'!$V$6,$V24,LOOKUP($B$55,'Raw Data'!$P$6:$P$10,'Raw Data'!$R$6:$R$10)+2),OFFSET('Raw Data'!$AK$6,$V24,LOOKUP($B$55,'Raw Data'!$P$6:$P$10,'Raw Data'!$R$6:$R$10)+2))</f>
        <v>0</v>
      </c>
      <c r="K24" s="43">
        <f t="shared" ca="1" si="25"/>
        <v>21.175625</v>
      </c>
      <c r="L24" s="43">
        <f t="shared" ca="1" si="26"/>
        <v>0</v>
      </c>
      <c r="M24" s="43">
        <f t="shared" ca="1" si="27"/>
        <v>21.175625</v>
      </c>
      <c r="N24" s="44">
        <f ca="1">+'Raw Data'!AZ22</f>
        <v>0</v>
      </c>
      <c r="O24" s="45">
        <f ca="1">+'Raw Data'!BA22</f>
        <v>0</v>
      </c>
      <c r="P24" s="55">
        <f ca="1">+'Raw Data'!BB22</f>
        <v>0</v>
      </c>
      <c r="Q24" s="57">
        <f ca="1">+'Raw Data'!BC22</f>
        <v>0</v>
      </c>
      <c r="R24" s="55" t="e">
        <f>+Temp!J20</f>
        <v>#N/A</v>
      </c>
      <c r="S24" s="57" t="e">
        <f>+Temp!K20</f>
        <v>#N/A</v>
      </c>
      <c r="T24" s="126" t="e">
        <f>+Temp!Q20</f>
        <v>#N/A</v>
      </c>
      <c r="U24" s="133" t="e">
        <f t="shared" ca="1" si="28"/>
        <v>#N/A</v>
      </c>
      <c r="V24" s="40">
        <v>16</v>
      </c>
      <c r="W24" s="63">
        <f>+'Raw Data'!S22</f>
        <v>4</v>
      </c>
      <c r="X24" s="42">
        <f t="shared" ca="1" si="0"/>
        <v>21.175625</v>
      </c>
      <c r="Y24" s="43">
        <f t="shared" ca="1" si="1"/>
        <v>16.727499999999999</v>
      </c>
      <c r="Z24" s="43">
        <f t="shared" si="2"/>
        <v>0</v>
      </c>
      <c r="AA24" s="20">
        <f t="shared" si="3"/>
        <v>0</v>
      </c>
      <c r="AB24" s="20">
        <f t="shared" ca="1" si="4"/>
        <v>0</v>
      </c>
      <c r="AC24" s="20">
        <f t="shared" ca="1" si="5"/>
        <v>0</v>
      </c>
      <c r="AD24" s="20">
        <f t="shared" si="6"/>
        <v>0</v>
      </c>
      <c r="AE24" s="20">
        <f t="shared" si="7"/>
        <v>0</v>
      </c>
      <c r="AF24" s="20">
        <f t="shared" ca="1" si="8"/>
        <v>0</v>
      </c>
      <c r="AG24" s="20">
        <f t="shared" ca="1" si="9"/>
        <v>0</v>
      </c>
      <c r="AH24" s="20">
        <f t="shared" si="10"/>
        <v>0</v>
      </c>
      <c r="AI24" s="20">
        <f t="shared" si="11"/>
        <v>0</v>
      </c>
      <c r="AJ24" s="30">
        <f t="shared" ca="1" si="12"/>
        <v>0</v>
      </c>
      <c r="AK24" s="30">
        <f t="shared" ca="1" si="13"/>
        <v>0</v>
      </c>
      <c r="AL24" s="30">
        <f t="shared" si="14"/>
        <v>0</v>
      </c>
      <c r="AM24" s="30">
        <f t="shared" si="15"/>
        <v>0</v>
      </c>
      <c r="AN24" s="19">
        <f t="shared" ca="1" si="16"/>
        <v>21.175625</v>
      </c>
      <c r="AO24" s="20" t="str">
        <f t="shared" si="17"/>
        <v/>
      </c>
      <c r="AP24" s="92" t="str">
        <f t="shared" si="18"/>
        <v/>
      </c>
      <c r="AQ24" s="91">
        <f t="shared" ca="1" si="19"/>
        <v>0</v>
      </c>
      <c r="AR24" s="20" t="str">
        <f t="shared" si="20"/>
        <v/>
      </c>
      <c r="AS24" s="20" t="str">
        <f t="shared" si="21"/>
        <v/>
      </c>
      <c r="AT24" s="91">
        <f t="shared" ca="1" si="22"/>
        <v>21.175625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>
        <f t="shared" ca="1" si="30"/>
        <v>19.692916666666665</v>
      </c>
      <c r="AZ24" s="20" t="str">
        <f t="shared" ca="1" si="31"/>
        <v/>
      </c>
      <c r="BA24" s="23" t="str">
        <f t="shared" ca="1" si="32"/>
        <v/>
      </c>
    </row>
    <row r="25" spans="1:53" x14ac:dyDescent="0.2">
      <c r="A25" s="51">
        <f t="shared" si="33"/>
        <v>37274</v>
      </c>
      <c r="B25" s="42">
        <f ca="1">IF($B$60=1,OFFSET('Raw Data'!$V$6,$V25,LOOKUP($B$53,'Raw Data'!$P$6:$P$10,'Raw Data'!$R$6:$R$10)),OFFSET('Raw Data'!$AK$6,$V25,LOOKUP($B$53,'Raw Data'!$P$6:$P$10,'Raw Data'!$R$6:$R$10)))</f>
        <v>23.878124999999997</v>
      </c>
      <c r="C25" s="43">
        <f ca="1">IF($B$60=1,OFFSET('Raw Data'!$V$6,$V25,LOOKUP($B$53,'Raw Data'!$P$6:$P$10,'Raw Data'!$R$6:$R$10)+1),OFFSET('Raw Data'!$AK$6,$V25,LOOKUP($B$53,'Raw Data'!$P$6:$P$10,'Raw Data'!$R$6:$R$10)+1))</f>
        <v>16.846250000000001</v>
      </c>
      <c r="D25" s="43">
        <f ca="1">IF($B$60=1,OFFSET('Raw Data'!$V$6,$V25,LOOKUP($B$53,'Raw Data'!$P$6:$P$10,'Raw Data'!$R$6:$R$10)+2),OFFSET('Raw Data'!$AK$6,$V25,LOOKUP($B$53,'Raw Data'!$P$6:$P$10,'Raw Data'!$R$6:$R$10)+2))</f>
        <v>21.534166666666664</v>
      </c>
      <c r="E25" s="42">
        <f ca="1">IF($E$60=1,OFFSET('Raw Data'!$V$6,$V25,LOOKUP($B$54,'Raw Data'!$P$6:$P$10,'Raw Data'!$R$6:$R$10)),OFFSET('Raw Data'!$AK$6,$V25,LOOKUP($B$54,'Raw Data'!$P$6:$P$10,'Raw Data'!$R$6:$R$10)))</f>
        <v>0</v>
      </c>
      <c r="F25" s="43">
        <f ca="1">IF($E$60=1,OFFSET('Raw Data'!$V$6,$V25,LOOKUP($B$54,'Raw Data'!$P$6:$P$10,'Raw Data'!$R$6:$R$10)+1),OFFSET('Raw Data'!$AK$6,$V25,LOOKUP($B$54,'Raw Data'!$P$6:$P$10,'Raw Data'!$R$6:$R$10)+1))</f>
        <v>0</v>
      </c>
      <c r="G25" s="43">
        <f ca="1">IF($E$60=1,OFFSET('Raw Data'!$V$6,$V25,LOOKUP($B$54,'Raw Data'!$P$6:$P$10,'Raw Data'!$R$6:$R$10)+2),OFFSET('Raw Data'!$AK$6,$V25,LOOKUP($B$54,'Raw Data'!$P$6:$P$10,'Raw Data'!$R$6:$R$10)+2))</f>
        <v>0</v>
      </c>
      <c r="H25" s="154">
        <f ca="1">IF($H$60=1,OFFSET('Raw Data'!$V$6,$V25,LOOKUP($B$55,'Raw Data'!$P$6:$P$10,'Raw Data'!$R$6:$R$10)),OFFSET('Raw Data'!$AK$6,$V25,LOOKUP($B$55,'Raw Data'!$P$6:$P$10,'Raw Data'!$R$6:$R$10)))</f>
        <v>0</v>
      </c>
      <c r="I25" s="155">
        <f ca="1">IF($H$60=1,OFFSET('Raw Data'!$V$6,$V25,LOOKUP($B$55,'Raw Data'!$P$6:$P$10,'Raw Data'!$R$6:$R$10)+1),OFFSET('Raw Data'!$AK$6,$V25,LOOKUP($B$55,'Raw Data'!$P$6:$P$10,'Raw Data'!$R$6:$R$10)+1))</f>
        <v>0</v>
      </c>
      <c r="J25" s="156">
        <f ca="1">IF($H$60=1,OFFSET('Raw Data'!$V$6,$V25,LOOKUP($B$55,'Raw Data'!$P$6:$P$10,'Raw Data'!$R$6:$R$10)+2),OFFSET('Raw Data'!$AK$6,$V25,LOOKUP($B$55,'Raw Data'!$P$6:$P$10,'Raw Data'!$R$6:$R$10)+2))</f>
        <v>0</v>
      </c>
      <c r="K25" s="43">
        <f t="shared" ca="1" si="25"/>
        <v>23.878124999999997</v>
      </c>
      <c r="L25" s="43">
        <f t="shared" ca="1" si="26"/>
        <v>0</v>
      </c>
      <c r="M25" s="43">
        <f t="shared" ca="1" si="27"/>
        <v>23.878124999999997</v>
      </c>
      <c r="N25" s="44">
        <f ca="1">+'Raw Data'!AZ23</f>
        <v>0</v>
      </c>
      <c r="O25" s="45">
        <f ca="1">+'Raw Data'!BA23</f>
        <v>0</v>
      </c>
      <c r="P25" s="55">
        <f ca="1">+'Raw Data'!BB23</f>
        <v>0</v>
      </c>
      <c r="Q25" s="57">
        <f ca="1">+'Raw Data'!BC23</f>
        <v>0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5</v>
      </c>
      <c r="X25" s="42">
        <f t="shared" ca="1" si="0"/>
        <v>23.878124999999997</v>
      </c>
      <c r="Y25" s="43">
        <f t="shared" ca="1" si="1"/>
        <v>16.846250000000001</v>
      </c>
      <c r="Z25" s="43">
        <f t="shared" si="2"/>
        <v>0</v>
      </c>
      <c r="AA25" s="20">
        <f t="shared" si="3"/>
        <v>0</v>
      </c>
      <c r="AB25" s="20">
        <f t="shared" ca="1" si="4"/>
        <v>0</v>
      </c>
      <c r="AC25" s="20">
        <f t="shared" ca="1" si="5"/>
        <v>0</v>
      </c>
      <c r="AD25" s="20">
        <f t="shared" si="6"/>
        <v>0</v>
      </c>
      <c r="AE25" s="20">
        <f t="shared" si="7"/>
        <v>0</v>
      </c>
      <c r="AF25" s="20">
        <f t="shared" ca="1" si="8"/>
        <v>0</v>
      </c>
      <c r="AG25" s="20">
        <f t="shared" ca="1" si="9"/>
        <v>0</v>
      </c>
      <c r="AH25" s="20">
        <f t="shared" si="10"/>
        <v>0</v>
      </c>
      <c r="AI25" s="20">
        <f t="shared" si="11"/>
        <v>0</v>
      </c>
      <c r="AJ25" s="30">
        <f t="shared" ca="1" si="12"/>
        <v>0</v>
      </c>
      <c r="AK25" s="30">
        <f t="shared" ca="1" si="13"/>
        <v>0</v>
      </c>
      <c r="AL25" s="30">
        <f t="shared" si="14"/>
        <v>0</v>
      </c>
      <c r="AM25" s="30">
        <f t="shared" si="15"/>
        <v>0</v>
      </c>
      <c r="AN25" s="19">
        <f t="shared" ca="1" si="16"/>
        <v>23.878124999999997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23.878124999999997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>
        <f t="shared" ca="1" si="30"/>
        <v>21.534166666666664</v>
      </c>
      <c r="AZ25" s="20" t="str">
        <f t="shared" ca="1" si="31"/>
        <v/>
      </c>
      <c r="BA25" s="23" t="str">
        <f t="shared" ca="1" si="32"/>
        <v/>
      </c>
    </row>
    <row r="26" spans="1:53" x14ac:dyDescent="0.2">
      <c r="A26" s="51">
        <f t="shared" si="33"/>
        <v>37275</v>
      </c>
      <c r="B26" s="47">
        <f ca="1">IF($B$60=1,OFFSET('Raw Data'!$V$6,$V26,LOOKUP($B$53,'Raw Data'!$P$6:$P$10,'Raw Data'!$R$6:$R$10)),OFFSET('Raw Data'!$AK$6,$V26,LOOKUP($B$53,'Raw Data'!$P$6:$P$10,'Raw Data'!$R$6:$R$10)))</f>
        <v>0</v>
      </c>
      <c r="C26" s="48">
        <f ca="1">IF($B$60=1,OFFSET('Raw Data'!$V$6,$V26,LOOKUP($B$53,'Raw Data'!$P$6:$P$10,'Raw Data'!$R$6:$R$10)+1),OFFSET('Raw Data'!$AK$6,$V26,LOOKUP($B$53,'Raw Data'!$P$6:$P$10,'Raw Data'!$R$6:$R$10)+1))</f>
        <v>0</v>
      </c>
      <c r="D26" s="48">
        <f ca="1">IF($B$60=1,OFFSET('Raw Data'!$V$6,$V26,LOOKUP($B$53,'Raw Data'!$P$6:$P$10,'Raw Data'!$R$6:$R$10)+2),OFFSET('Raw Data'!$AK$6,$V26,LOOKUP($B$53,'Raw Data'!$P$6:$P$10,'Raw Data'!$R$6:$R$10)+2))</f>
        <v>0</v>
      </c>
      <c r="E26" s="47">
        <f ca="1">IF($E$60=1,OFFSET('Raw Data'!$V$6,$V26,LOOKUP($B$54,'Raw Data'!$P$6:$P$10,'Raw Data'!$R$6:$R$10)),OFFSET('Raw Data'!$AK$6,$V26,LOOKUP($B$54,'Raw Data'!$P$6:$P$10,'Raw Data'!$R$6:$R$10)))</f>
        <v>0</v>
      </c>
      <c r="F26" s="48">
        <f ca="1">IF($E$60=1,OFFSET('Raw Data'!$V$6,$V26,LOOKUP($B$54,'Raw Data'!$P$6:$P$10,'Raw Data'!$R$6:$R$10)+1),OFFSET('Raw Data'!$AK$6,$V26,LOOKUP($B$54,'Raw Data'!$P$6:$P$10,'Raw Data'!$R$6:$R$10)+1))</f>
        <v>0</v>
      </c>
      <c r="G26" s="48">
        <f ca="1">IF($E$60=1,OFFSET('Raw Data'!$V$6,$V26,LOOKUP($B$54,'Raw Data'!$P$6:$P$10,'Raw Data'!$R$6:$R$10)+2),OFFSET('Raw Data'!$AK$6,$V26,LOOKUP($B$54,'Raw Data'!$P$6:$P$10,'Raw Data'!$R$6:$R$10)+2))</f>
        <v>0</v>
      </c>
      <c r="H26" s="157">
        <f ca="1">IF($H$60=1,OFFSET('Raw Data'!$V$6,$V26,LOOKUP($B$55,'Raw Data'!$P$6:$P$10,'Raw Data'!$R$6:$R$10)),OFFSET('Raw Data'!$AK$6,$V26,LOOKUP($B$55,'Raw Data'!$P$6:$P$10,'Raw Data'!$R$6:$R$10)))</f>
        <v>0</v>
      </c>
      <c r="I26" s="158">
        <f ca="1">IF($H$60=1,OFFSET('Raw Data'!$V$6,$V26,LOOKUP($B$55,'Raw Data'!$P$6:$P$10,'Raw Data'!$R$6:$R$10)+1),OFFSET('Raw Data'!$AK$6,$V26,LOOKUP($B$55,'Raw Data'!$P$6:$P$10,'Raw Data'!$R$6:$R$10)+1))</f>
        <v>0</v>
      </c>
      <c r="J26" s="159">
        <f ca="1">IF($H$60=1,OFFSET('Raw Data'!$V$6,$V26,LOOKUP($B$55,'Raw Data'!$P$6:$P$10,'Raw Data'!$R$6:$R$10)+2),OFFSET('Raw Data'!$AK$6,$V26,LOOKUP($B$55,'Raw Data'!$P$6:$P$10,'Raw Data'!$R$6:$R$10)+2))</f>
        <v>0</v>
      </c>
      <c r="K26" s="48">
        <f t="shared" ca="1" si="25"/>
        <v>0</v>
      </c>
      <c r="L26" s="48">
        <f t="shared" ca="1" si="26"/>
        <v>0</v>
      </c>
      <c r="M26" s="48">
        <f t="shared" ca="1" si="27"/>
        <v>0</v>
      </c>
      <c r="N26" s="49">
        <f ca="1">+'Raw Data'!AZ24</f>
        <v>0</v>
      </c>
      <c r="O26" s="50">
        <f ca="1">+'Raw Data'!BA24</f>
        <v>0</v>
      </c>
      <c r="P26" s="54">
        <f ca="1">+'Raw Data'!BB24</f>
        <v>0</v>
      </c>
      <c r="Q26" s="56">
        <f ca="1">+'Raw Data'!BC24</f>
        <v>0</v>
      </c>
      <c r="R26" s="54" t="e">
        <f>+Temp!J22</f>
        <v>#N/A</v>
      </c>
      <c r="S26" s="56" t="e">
        <f>+Temp!K22</f>
        <v>#N/A</v>
      </c>
      <c r="T26" s="127" t="e">
        <f>+Temp!Q22</f>
        <v>#N/A</v>
      </c>
      <c r="U26" s="132" t="e">
        <f t="shared" ca="1" si="28"/>
        <v>#N/A</v>
      </c>
      <c r="V26" s="40">
        <v>18</v>
      </c>
      <c r="W26" s="63">
        <f>+'Raw Data'!S24</f>
        <v>5</v>
      </c>
      <c r="X26" s="42">
        <f t="shared" ca="1" si="0"/>
        <v>0</v>
      </c>
      <c r="Y26" s="43">
        <f t="shared" ca="1" si="1"/>
        <v>0</v>
      </c>
      <c r="Z26" s="43">
        <f t="shared" si="2"/>
        <v>0</v>
      </c>
      <c r="AA26" s="20">
        <f t="shared" si="3"/>
        <v>0</v>
      </c>
      <c r="AB26" s="20">
        <f t="shared" ca="1" si="4"/>
        <v>0</v>
      </c>
      <c r="AC26" s="20">
        <f t="shared" ca="1" si="5"/>
        <v>0</v>
      </c>
      <c r="AD26" s="20">
        <f t="shared" si="6"/>
        <v>0</v>
      </c>
      <c r="AE26" s="20">
        <f t="shared" si="7"/>
        <v>0</v>
      </c>
      <c r="AF26" s="20">
        <f t="shared" ca="1" si="8"/>
        <v>0</v>
      </c>
      <c r="AG26" s="20">
        <f t="shared" ca="1" si="9"/>
        <v>0</v>
      </c>
      <c r="AH26" s="20">
        <f t="shared" si="10"/>
        <v>0</v>
      </c>
      <c r="AI26" s="20">
        <f t="shared" si="11"/>
        <v>0</v>
      </c>
      <c r="AJ26" s="30">
        <f t="shared" ca="1" si="12"/>
        <v>0</v>
      </c>
      <c r="AK26" s="30">
        <f t="shared" ca="1" si="13"/>
        <v>0</v>
      </c>
      <c r="AL26" s="30">
        <f t="shared" si="14"/>
        <v>0</v>
      </c>
      <c r="AM26" s="30">
        <f t="shared" si="15"/>
        <v>0</v>
      </c>
      <c r="AN26" s="19">
        <f t="shared" ca="1" si="16"/>
        <v>0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0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 t="str">
        <f t="shared" ca="1" si="30"/>
        <v/>
      </c>
      <c r="AZ26" s="20" t="str">
        <f t="shared" ca="1" si="31"/>
        <v/>
      </c>
      <c r="BA26" s="23" t="str">
        <f t="shared" ca="1" si="32"/>
        <v/>
      </c>
    </row>
    <row r="27" spans="1:53" x14ac:dyDescent="0.2">
      <c r="A27" s="51">
        <f t="shared" si="33"/>
        <v>37276</v>
      </c>
      <c r="B27" s="47">
        <f ca="1">IF($B$60=1,OFFSET('Raw Data'!$V$6,$V27,LOOKUP($B$53,'Raw Data'!$P$6:$P$10,'Raw Data'!$R$6:$R$10)),OFFSET('Raw Data'!$AK$6,$V27,LOOKUP($B$53,'Raw Data'!$P$6:$P$10,'Raw Data'!$R$6:$R$10)))</f>
        <v>0</v>
      </c>
      <c r="C27" s="48">
        <f ca="1">IF($B$60=1,OFFSET('Raw Data'!$V$6,$V27,LOOKUP($B$53,'Raw Data'!$P$6:$P$10,'Raw Data'!$R$6:$R$10)+1),OFFSET('Raw Data'!$AK$6,$V27,LOOKUP($B$53,'Raw Data'!$P$6:$P$10,'Raw Data'!$R$6:$R$10)+1))</f>
        <v>0</v>
      </c>
      <c r="D27" s="48">
        <f ca="1">IF($B$60=1,OFFSET('Raw Data'!$V$6,$V27,LOOKUP($B$53,'Raw Data'!$P$6:$P$10,'Raw Data'!$R$6:$R$10)+2),OFFSET('Raw Data'!$AK$6,$V27,LOOKUP($B$53,'Raw Data'!$P$6:$P$10,'Raw Data'!$R$6:$R$10)+2))</f>
        <v>0</v>
      </c>
      <c r="E27" s="47">
        <f ca="1">IF($E$60=1,OFFSET('Raw Data'!$V$6,$V27,LOOKUP($B$54,'Raw Data'!$P$6:$P$10,'Raw Data'!$R$6:$R$10)),OFFSET('Raw Data'!$AK$6,$V27,LOOKUP($B$54,'Raw Data'!$P$6:$P$10,'Raw Data'!$R$6:$R$10)))</f>
        <v>0</v>
      </c>
      <c r="F27" s="48">
        <f ca="1">IF($E$60=1,OFFSET('Raw Data'!$V$6,$V27,LOOKUP($B$54,'Raw Data'!$P$6:$P$10,'Raw Data'!$R$6:$R$10)+1),OFFSET('Raw Data'!$AK$6,$V27,LOOKUP($B$54,'Raw Data'!$P$6:$P$10,'Raw Data'!$R$6:$R$10)+1))</f>
        <v>0</v>
      </c>
      <c r="G27" s="48">
        <f ca="1">IF($E$60=1,OFFSET('Raw Data'!$V$6,$V27,LOOKUP($B$54,'Raw Data'!$P$6:$P$10,'Raw Data'!$R$6:$R$10)+2),OFFSET('Raw Data'!$AK$6,$V27,LOOKUP($B$54,'Raw Data'!$P$6:$P$10,'Raw Data'!$R$6:$R$10)+2))</f>
        <v>0</v>
      </c>
      <c r="H27" s="157">
        <f ca="1">IF($H$60=1,OFFSET('Raw Data'!$V$6,$V27,LOOKUP($B$55,'Raw Data'!$P$6:$P$10,'Raw Data'!$R$6:$R$10)),OFFSET('Raw Data'!$AK$6,$V27,LOOKUP($B$55,'Raw Data'!$P$6:$P$10,'Raw Data'!$R$6:$R$10)))</f>
        <v>0</v>
      </c>
      <c r="I27" s="158">
        <f ca="1">IF($H$60=1,OFFSET('Raw Data'!$V$6,$V27,LOOKUP($B$55,'Raw Data'!$P$6:$P$10,'Raw Data'!$R$6:$R$10)+1),OFFSET('Raw Data'!$AK$6,$V27,LOOKUP($B$55,'Raw Data'!$P$6:$P$10,'Raw Data'!$R$6:$R$10)+1))</f>
        <v>0</v>
      </c>
      <c r="J27" s="159">
        <f ca="1">IF($H$60=1,OFFSET('Raw Data'!$V$6,$V27,LOOKUP($B$55,'Raw Data'!$P$6:$P$10,'Raw Data'!$R$6:$R$10)+2),OFFSET('Raw Data'!$AK$6,$V27,LOOKUP($B$55,'Raw Data'!$P$6:$P$10,'Raw Data'!$R$6:$R$10)+2))</f>
        <v>0</v>
      </c>
      <c r="K27" s="48">
        <f t="shared" ca="1" si="25"/>
        <v>0</v>
      </c>
      <c r="L27" s="48">
        <f t="shared" ca="1" si="26"/>
        <v>0</v>
      </c>
      <c r="M27" s="48">
        <f t="shared" ca="1" si="27"/>
        <v>0</v>
      </c>
      <c r="N27" s="49">
        <f ca="1">+'Raw Data'!AZ25</f>
        <v>0</v>
      </c>
      <c r="O27" s="50">
        <f ca="1">+'Raw Data'!BA25</f>
        <v>0</v>
      </c>
      <c r="P27" s="54">
        <f ca="1">+'Raw Data'!BB25</f>
        <v>0</v>
      </c>
      <c r="Q27" s="56">
        <f ca="1">+'Raw Data'!BC25</f>
        <v>0</v>
      </c>
      <c r="R27" s="54" t="e">
        <f>+Temp!J23</f>
        <v>#N/A</v>
      </c>
      <c r="S27" s="56" t="e">
        <f>+Temp!K23</f>
        <v>#N/A</v>
      </c>
      <c r="T27" s="127" t="e">
        <f>+Temp!Q23</f>
        <v>#N/A</v>
      </c>
      <c r="U27" s="132" t="e">
        <f t="shared" ca="1" si="28"/>
        <v>#N/A</v>
      </c>
      <c r="V27" s="40">
        <v>19</v>
      </c>
      <c r="W27" s="63">
        <f>+'Raw Data'!S25</f>
        <v>5</v>
      </c>
      <c r="X27" s="42">
        <f t="shared" ca="1" si="0"/>
        <v>0</v>
      </c>
      <c r="Y27" s="43">
        <f t="shared" ca="1" si="1"/>
        <v>0</v>
      </c>
      <c r="Z27" s="43">
        <f t="shared" si="2"/>
        <v>0</v>
      </c>
      <c r="AA27" s="20">
        <f t="shared" si="3"/>
        <v>0</v>
      </c>
      <c r="AB27" s="20">
        <f t="shared" ca="1" si="4"/>
        <v>0</v>
      </c>
      <c r="AC27" s="20">
        <f t="shared" ca="1" si="5"/>
        <v>0</v>
      </c>
      <c r="AD27" s="20">
        <f t="shared" si="6"/>
        <v>0</v>
      </c>
      <c r="AE27" s="20">
        <f t="shared" si="7"/>
        <v>0</v>
      </c>
      <c r="AF27" s="20">
        <f t="shared" ca="1" si="8"/>
        <v>0</v>
      </c>
      <c r="AG27" s="20">
        <f t="shared" ca="1" si="9"/>
        <v>0</v>
      </c>
      <c r="AH27" s="20">
        <f t="shared" si="10"/>
        <v>0</v>
      </c>
      <c r="AI27" s="20">
        <f t="shared" si="11"/>
        <v>0</v>
      </c>
      <c r="AJ27" s="30">
        <f t="shared" ca="1" si="12"/>
        <v>0</v>
      </c>
      <c r="AK27" s="30">
        <f t="shared" ca="1" si="13"/>
        <v>0</v>
      </c>
      <c r="AL27" s="30">
        <f t="shared" si="14"/>
        <v>0</v>
      </c>
      <c r="AM27" s="30">
        <f t="shared" si="15"/>
        <v>0</v>
      </c>
      <c r="AN27" s="19">
        <f t="shared" ca="1" si="16"/>
        <v>0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0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 t="str">
        <f t="shared" ca="1" si="30"/>
        <v/>
      </c>
      <c r="AZ27" s="20" t="str">
        <f t="shared" ca="1" si="31"/>
        <v/>
      </c>
      <c r="BA27" s="23" t="str">
        <f t="shared" ca="1" si="32"/>
        <v/>
      </c>
    </row>
    <row r="28" spans="1:53" x14ac:dyDescent="0.2">
      <c r="A28" s="51">
        <f t="shared" si="33"/>
        <v>37277</v>
      </c>
      <c r="B28" s="42">
        <f ca="1">IF($B$60=1,OFFSET('Raw Data'!$V$6,$V28,LOOKUP($B$53,'Raw Data'!$P$6:$P$10,'Raw Data'!$R$6:$R$10)),OFFSET('Raw Data'!$AK$6,$V28,LOOKUP($B$53,'Raw Data'!$P$6:$P$10,'Raw Data'!$R$6:$R$10)))</f>
        <v>0</v>
      </c>
      <c r="C28" s="43">
        <f ca="1">IF($B$60=1,OFFSET('Raw Data'!$V$6,$V28,LOOKUP($B$53,'Raw Data'!$P$6:$P$10,'Raw Data'!$R$6:$R$10)+1),OFFSET('Raw Data'!$AK$6,$V28,LOOKUP($B$53,'Raw Data'!$P$6:$P$10,'Raw Data'!$R$6:$R$10)+1))</f>
        <v>0</v>
      </c>
      <c r="D28" s="43">
        <f ca="1">IF($B$60=1,OFFSET('Raw Data'!$V$6,$V28,LOOKUP($B$53,'Raw Data'!$P$6:$P$10,'Raw Data'!$R$6:$R$10)+2),OFFSET('Raw Data'!$AK$6,$V28,LOOKUP($B$53,'Raw Data'!$P$6:$P$10,'Raw Data'!$R$6:$R$10)+2))</f>
        <v>0</v>
      </c>
      <c r="E28" s="42">
        <f ca="1">IF($E$60=1,OFFSET('Raw Data'!$V$6,$V28,LOOKUP($B$54,'Raw Data'!$P$6:$P$10,'Raw Data'!$R$6:$R$10)),OFFSET('Raw Data'!$AK$6,$V28,LOOKUP($B$54,'Raw Data'!$P$6:$P$10,'Raw Data'!$R$6:$R$10)))</f>
        <v>0</v>
      </c>
      <c r="F28" s="43">
        <f ca="1">IF($E$60=1,OFFSET('Raw Data'!$V$6,$V28,LOOKUP($B$54,'Raw Data'!$P$6:$P$10,'Raw Data'!$R$6:$R$10)+1),OFFSET('Raw Data'!$AK$6,$V28,LOOKUP($B$54,'Raw Data'!$P$6:$P$10,'Raw Data'!$R$6:$R$10)+1))</f>
        <v>0</v>
      </c>
      <c r="G28" s="43">
        <f ca="1">IF($E$60=1,OFFSET('Raw Data'!$V$6,$V28,LOOKUP($B$54,'Raw Data'!$P$6:$P$10,'Raw Data'!$R$6:$R$10)+2),OFFSET('Raw Data'!$AK$6,$V28,LOOKUP($B$54,'Raw Data'!$P$6:$P$10,'Raw Data'!$R$6:$R$10)+2))</f>
        <v>0</v>
      </c>
      <c r="H28" s="154">
        <f ca="1">IF($H$60=1,OFFSET('Raw Data'!$V$6,$V28,LOOKUP($B$55,'Raw Data'!$P$6:$P$10,'Raw Data'!$R$6:$R$10)),OFFSET('Raw Data'!$AK$6,$V28,LOOKUP($B$55,'Raw Data'!$P$6:$P$10,'Raw Data'!$R$6:$R$10)))</f>
        <v>0</v>
      </c>
      <c r="I28" s="155">
        <f ca="1">IF($H$60=1,OFFSET('Raw Data'!$V$6,$V28,LOOKUP($B$55,'Raw Data'!$P$6:$P$10,'Raw Data'!$R$6:$R$10)+1),OFFSET('Raw Data'!$AK$6,$V28,LOOKUP($B$55,'Raw Data'!$P$6:$P$10,'Raw Data'!$R$6:$R$10)+1))</f>
        <v>0</v>
      </c>
      <c r="J28" s="156">
        <f ca="1">IF($H$60=1,OFFSET('Raw Data'!$V$6,$V28,LOOKUP($B$55,'Raw Data'!$P$6:$P$10,'Raw Data'!$R$6:$R$10)+2),OFFSET('Raw Data'!$AK$6,$V28,LOOKUP($B$55,'Raw Data'!$P$6:$P$10,'Raw Data'!$R$6:$R$10)+2))</f>
        <v>0</v>
      </c>
      <c r="K28" s="43">
        <f t="shared" ca="1" si="25"/>
        <v>0</v>
      </c>
      <c r="L28" s="43">
        <f t="shared" ca="1" si="26"/>
        <v>0</v>
      </c>
      <c r="M28" s="43">
        <f t="shared" ca="1" si="27"/>
        <v>0</v>
      </c>
      <c r="N28" s="44">
        <f ca="1">+'Raw Data'!AZ26</f>
        <v>0</v>
      </c>
      <c r="O28" s="45">
        <f ca="1">+'Raw Data'!BA26</f>
        <v>0</v>
      </c>
      <c r="P28" s="55">
        <f ca="1">+'Raw Data'!BB26</f>
        <v>0</v>
      </c>
      <c r="Q28" s="57">
        <f ca="1">+'Raw Data'!BC26</f>
        <v>0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5</v>
      </c>
      <c r="X28" s="42">
        <f t="shared" ca="1" si="0"/>
        <v>0</v>
      </c>
      <c r="Y28" s="43">
        <f t="shared" ca="1" si="1"/>
        <v>0</v>
      </c>
      <c r="Z28" s="43">
        <f t="shared" si="2"/>
        <v>0</v>
      </c>
      <c r="AA28" s="20">
        <f t="shared" si="3"/>
        <v>0</v>
      </c>
      <c r="AB28" s="20">
        <f t="shared" ca="1" si="4"/>
        <v>0</v>
      </c>
      <c r="AC28" s="20">
        <f t="shared" ca="1" si="5"/>
        <v>0</v>
      </c>
      <c r="AD28" s="20">
        <f t="shared" si="6"/>
        <v>0</v>
      </c>
      <c r="AE28" s="20">
        <f t="shared" si="7"/>
        <v>0</v>
      </c>
      <c r="AF28" s="20">
        <f t="shared" ca="1" si="8"/>
        <v>0</v>
      </c>
      <c r="AG28" s="20">
        <f t="shared" ca="1" si="9"/>
        <v>0</v>
      </c>
      <c r="AH28" s="20">
        <f t="shared" si="10"/>
        <v>0</v>
      </c>
      <c r="AI28" s="20">
        <f t="shared" si="11"/>
        <v>0</v>
      </c>
      <c r="AJ28" s="30">
        <f t="shared" ca="1" si="12"/>
        <v>0</v>
      </c>
      <c r="AK28" s="30">
        <f t="shared" ca="1" si="13"/>
        <v>0</v>
      </c>
      <c r="AL28" s="30">
        <f t="shared" si="14"/>
        <v>0</v>
      </c>
      <c r="AM28" s="30">
        <f t="shared" si="15"/>
        <v>0</v>
      </c>
      <c r="AN28" s="19">
        <f t="shared" ca="1" si="16"/>
        <v>0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0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 t="str">
        <f t="shared" ca="1" si="30"/>
        <v/>
      </c>
      <c r="AZ28" s="20" t="str">
        <f t="shared" ca="1" si="31"/>
        <v/>
      </c>
      <c r="BA28" s="23" t="str">
        <f t="shared" ca="1" si="32"/>
        <v/>
      </c>
    </row>
    <row r="29" spans="1:53" ht="12" customHeight="1" x14ac:dyDescent="0.2">
      <c r="A29" s="51">
        <f t="shared" si="33"/>
        <v>37278</v>
      </c>
      <c r="B29" s="42">
        <f ca="1">IF($B$60=1,OFFSET('Raw Data'!$V$6,$V29,LOOKUP($B$53,'Raw Data'!$P$6:$P$10,'Raw Data'!$R$6:$R$10)),OFFSET('Raw Data'!$AK$6,$V29,LOOKUP($B$53,'Raw Data'!$P$6:$P$10,'Raw Data'!$R$6:$R$10)))</f>
        <v>0</v>
      </c>
      <c r="C29" s="43">
        <f ca="1">IF($B$60=1,OFFSET('Raw Data'!$V$6,$V29,LOOKUP($B$53,'Raw Data'!$P$6:$P$10,'Raw Data'!$R$6:$R$10)+1),OFFSET('Raw Data'!$AK$6,$V29,LOOKUP($B$53,'Raw Data'!$P$6:$P$10,'Raw Data'!$R$6:$R$10)+1))</f>
        <v>0</v>
      </c>
      <c r="D29" s="43">
        <f ca="1">IF($B$60=1,OFFSET('Raw Data'!$V$6,$V29,LOOKUP($B$53,'Raw Data'!$P$6:$P$10,'Raw Data'!$R$6:$R$10)+2),OFFSET('Raw Data'!$AK$6,$V29,LOOKUP($B$53,'Raw Data'!$P$6:$P$10,'Raw Data'!$R$6:$R$10)+2))</f>
        <v>0</v>
      </c>
      <c r="E29" s="42">
        <f ca="1">IF($E$60=1,OFFSET('Raw Data'!$V$6,$V29,LOOKUP($B$54,'Raw Data'!$P$6:$P$10,'Raw Data'!$R$6:$R$10)),OFFSET('Raw Data'!$AK$6,$V29,LOOKUP($B$54,'Raw Data'!$P$6:$P$10,'Raw Data'!$R$6:$R$10)))</f>
        <v>0</v>
      </c>
      <c r="F29" s="43">
        <f ca="1">IF($E$60=1,OFFSET('Raw Data'!$V$6,$V29,LOOKUP($B$54,'Raw Data'!$P$6:$P$10,'Raw Data'!$R$6:$R$10)+1),OFFSET('Raw Data'!$AK$6,$V29,LOOKUP($B$54,'Raw Data'!$P$6:$P$10,'Raw Data'!$R$6:$R$10)+1))</f>
        <v>0</v>
      </c>
      <c r="G29" s="43">
        <f ca="1">IF($E$60=1,OFFSET('Raw Data'!$V$6,$V29,LOOKUP($B$54,'Raw Data'!$P$6:$P$10,'Raw Data'!$R$6:$R$10)+2),OFFSET('Raw Data'!$AK$6,$V29,LOOKUP($B$54,'Raw Data'!$P$6:$P$10,'Raw Data'!$R$6:$R$10)+2))</f>
        <v>0</v>
      </c>
      <c r="H29" s="154">
        <f ca="1">IF($H$60=1,OFFSET('Raw Data'!$V$6,$V29,LOOKUP($B$55,'Raw Data'!$P$6:$P$10,'Raw Data'!$R$6:$R$10)),OFFSET('Raw Data'!$AK$6,$V29,LOOKUP($B$55,'Raw Data'!$P$6:$P$10,'Raw Data'!$R$6:$R$10)))</f>
        <v>0</v>
      </c>
      <c r="I29" s="155">
        <f ca="1">IF($H$60=1,OFFSET('Raw Data'!$V$6,$V29,LOOKUP($B$55,'Raw Data'!$P$6:$P$10,'Raw Data'!$R$6:$R$10)+1),OFFSET('Raw Data'!$AK$6,$V29,LOOKUP($B$55,'Raw Data'!$P$6:$P$10,'Raw Data'!$R$6:$R$10)+1))</f>
        <v>0</v>
      </c>
      <c r="J29" s="156">
        <f ca="1">IF($H$60=1,OFFSET('Raw Data'!$V$6,$V29,LOOKUP($B$55,'Raw Data'!$P$6:$P$10,'Raw Data'!$R$6:$R$10)+2),OFFSET('Raw Data'!$AK$6,$V29,LOOKUP($B$55,'Raw Data'!$P$6:$P$10,'Raw Data'!$R$6:$R$10)+2))</f>
        <v>0</v>
      </c>
      <c r="K29" s="43">
        <f t="shared" ca="1" si="25"/>
        <v>0</v>
      </c>
      <c r="L29" s="43">
        <f t="shared" ca="1" si="26"/>
        <v>0</v>
      </c>
      <c r="M29" s="43">
        <f t="shared" ca="1" si="27"/>
        <v>0</v>
      </c>
      <c r="N29" s="44">
        <f ca="1">+'Raw Data'!AZ27</f>
        <v>0</v>
      </c>
      <c r="O29" s="45">
        <f ca="1">+'Raw Data'!BA27</f>
        <v>0</v>
      </c>
      <c r="P29" s="55">
        <f ca="1">+'Raw Data'!BB27</f>
        <v>0</v>
      </c>
      <c r="Q29" s="57">
        <f ca="1">+'Raw Data'!BC27</f>
        <v>0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5</v>
      </c>
      <c r="X29" s="42">
        <f t="shared" ca="1" si="0"/>
        <v>0</v>
      </c>
      <c r="Y29" s="43">
        <f t="shared" ca="1" si="1"/>
        <v>0</v>
      </c>
      <c r="Z29" s="43">
        <f t="shared" si="2"/>
        <v>0</v>
      </c>
      <c r="AA29" s="20">
        <f t="shared" si="3"/>
        <v>0</v>
      </c>
      <c r="AB29" s="20">
        <f t="shared" ca="1" si="4"/>
        <v>0</v>
      </c>
      <c r="AC29" s="20">
        <f t="shared" ca="1" si="5"/>
        <v>0</v>
      </c>
      <c r="AD29" s="20">
        <f t="shared" si="6"/>
        <v>0</v>
      </c>
      <c r="AE29" s="20">
        <f t="shared" si="7"/>
        <v>0</v>
      </c>
      <c r="AF29" s="20">
        <f t="shared" ca="1" si="8"/>
        <v>0</v>
      </c>
      <c r="AG29" s="20">
        <f t="shared" ca="1" si="9"/>
        <v>0</v>
      </c>
      <c r="AH29" s="20">
        <f t="shared" si="10"/>
        <v>0</v>
      </c>
      <c r="AI29" s="20">
        <f t="shared" si="11"/>
        <v>0</v>
      </c>
      <c r="AJ29" s="30">
        <f t="shared" ca="1" si="12"/>
        <v>0</v>
      </c>
      <c r="AK29" s="30">
        <f t="shared" ca="1" si="13"/>
        <v>0</v>
      </c>
      <c r="AL29" s="30">
        <f t="shared" si="14"/>
        <v>0</v>
      </c>
      <c r="AM29" s="30">
        <f t="shared" si="15"/>
        <v>0</v>
      </c>
      <c r="AN29" s="19">
        <f t="shared" ca="1" si="16"/>
        <v>0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0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 t="str">
        <f t="shared" ca="1" si="30"/>
        <v/>
      </c>
      <c r="AZ29" s="20" t="str">
        <f t="shared" ca="1" si="31"/>
        <v/>
      </c>
      <c r="BA29" s="23" t="str">
        <f t="shared" ca="1" si="32"/>
        <v/>
      </c>
    </row>
    <row r="30" spans="1:53" x14ac:dyDescent="0.2">
      <c r="A30" s="51">
        <f t="shared" si="33"/>
        <v>37279</v>
      </c>
      <c r="B30" s="42">
        <f ca="1">IF($B$60=1,OFFSET('Raw Data'!$V$6,$V30,LOOKUP($B$53,'Raw Data'!$P$6:$P$10,'Raw Data'!$R$6:$R$10)),OFFSET('Raw Data'!$AK$6,$V30,LOOKUP($B$53,'Raw Data'!$P$6:$P$10,'Raw Data'!$R$6:$R$10)))</f>
        <v>0</v>
      </c>
      <c r="C30" s="43">
        <f ca="1">IF($B$60=1,OFFSET('Raw Data'!$V$6,$V30,LOOKUP($B$53,'Raw Data'!$P$6:$P$10,'Raw Data'!$R$6:$R$10)+1),OFFSET('Raw Data'!$AK$6,$V30,LOOKUP($B$53,'Raw Data'!$P$6:$P$10,'Raw Data'!$R$6:$R$10)+1))</f>
        <v>0</v>
      </c>
      <c r="D30" s="43">
        <f ca="1">IF($B$60=1,OFFSET('Raw Data'!$V$6,$V30,LOOKUP($B$53,'Raw Data'!$P$6:$P$10,'Raw Data'!$R$6:$R$10)+2),OFFSET('Raw Data'!$AK$6,$V30,LOOKUP($B$53,'Raw Data'!$P$6:$P$10,'Raw Data'!$R$6:$R$10)+2))</f>
        <v>0</v>
      </c>
      <c r="E30" s="42">
        <f ca="1">IF($E$60=1,OFFSET('Raw Data'!$V$6,$V30,LOOKUP($B$54,'Raw Data'!$P$6:$P$10,'Raw Data'!$R$6:$R$10)),OFFSET('Raw Data'!$AK$6,$V30,LOOKUP($B$54,'Raw Data'!$P$6:$P$10,'Raw Data'!$R$6:$R$10)))</f>
        <v>0</v>
      </c>
      <c r="F30" s="43">
        <f ca="1">IF($E$60=1,OFFSET('Raw Data'!$V$6,$V30,LOOKUP($B$54,'Raw Data'!$P$6:$P$10,'Raw Data'!$R$6:$R$10)+1),OFFSET('Raw Data'!$AK$6,$V30,LOOKUP($B$54,'Raw Data'!$P$6:$P$10,'Raw Data'!$R$6:$R$10)+1))</f>
        <v>0</v>
      </c>
      <c r="G30" s="43">
        <f ca="1">IF($E$60=1,OFFSET('Raw Data'!$V$6,$V30,LOOKUP($B$54,'Raw Data'!$P$6:$P$10,'Raw Data'!$R$6:$R$10)+2),OFFSET('Raw Data'!$AK$6,$V30,LOOKUP($B$54,'Raw Data'!$P$6:$P$10,'Raw Data'!$R$6:$R$10)+2))</f>
        <v>0</v>
      </c>
      <c r="H30" s="154">
        <f ca="1">IF($H$60=1,OFFSET('Raw Data'!$V$6,$V30,LOOKUP($B$55,'Raw Data'!$P$6:$P$10,'Raw Data'!$R$6:$R$10)),OFFSET('Raw Data'!$AK$6,$V30,LOOKUP($B$55,'Raw Data'!$P$6:$P$10,'Raw Data'!$R$6:$R$10)))</f>
        <v>0</v>
      </c>
      <c r="I30" s="155">
        <f ca="1">IF($H$60=1,OFFSET('Raw Data'!$V$6,$V30,LOOKUP($B$55,'Raw Data'!$P$6:$P$10,'Raw Data'!$R$6:$R$10)+1),OFFSET('Raw Data'!$AK$6,$V30,LOOKUP($B$55,'Raw Data'!$P$6:$P$10,'Raw Data'!$R$6:$R$10)+1))</f>
        <v>0</v>
      </c>
      <c r="J30" s="156">
        <f ca="1">IF($H$60=1,OFFSET('Raw Data'!$V$6,$V30,LOOKUP($B$55,'Raw Data'!$P$6:$P$10,'Raw Data'!$R$6:$R$10)+2),OFFSET('Raw Data'!$AK$6,$V30,LOOKUP($B$55,'Raw Data'!$P$6:$P$10,'Raw Data'!$R$6:$R$10)+2))</f>
        <v>0</v>
      </c>
      <c r="K30" s="43">
        <f t="shared" ca="1" si="25"/>
        <v>0</v>
      </c>
      <c r="L30" s="43">
        <f t="shared" ca="1" si="26"/>
        <v>0</v>
      </c>
      <c r="M30" s="43">
        <f t="shared" ca="1" si="27"/>
        <v>0</v>
      </c>
      <c r="N30" s="44">
        <f ca="1">+'Raw Data'!AZ28</f>
        <v>0</v>
      </c>
      <c r="O30" s="45">
        <f ca="1">+'Raw Data'!BA28</f>
        <v>0</v>
      </c>
      <c r="P30" s="55">
        <f ca="1">+'Raw Data'!BB28</f>
        <v>0</v>
      </c>
      <c r="Q30" s="57">
        <f ca="1">+'Raw Data'!BC28</f>
        <v>0</v>
      </c>
      <c r="R30" s="55" t="e">
        <f>+Temp!J26</f>
        <v>#N/A</v>
      </c>
      <c r="S30" s="57" t="e">
        <f>+Temp!K26</f>
        <v>#N/A</v>
      </c>
      <c r="T30" s="126" t="e">
        <f>+Temp!Q26</f>
        <v>#N/A</v>
      </c>
      <c r="U30" s="133" t="e">
        <f t="shared" ca="1" si="28"/>
        <v>#N/A</v>
      </c>
      <c r="V30" s="40">
        <v>22</v>
      </c>
      <c r="W30" s="63">
        <f>+'Raw Data'!S28</f>
        <v>5</v>
      </c>
      <c r="X30" s="42">
        <f t="shared" ca="1" si="0"/>
        <v>0</v>
      </c>
      <c r="Y30" s="43">
        <f t="shared" ca="1" si="1"/>
        <v>0</v>
      </c>
      <c r="Z30" s="43">
        <f t="shared" si="2"/>
        <v>0</v>
      </c>
      <c r="AA30" s="20">
        <f t="shared" si="3"/>
        <v>0</v>
      </c>
      <c r="AB30" s="20">
        <f t="shared" ca="1" si="4"/>
        <v>0</v>
      </c>
      <c r="AC30" s="20">
        <f t="shared" ca="1" si="5"/>
        <v>0</v>
      </c>
      <c r="AD30" s="20">
        <f t="shared" si="6"/>
        <v>0</v>
      </c>
      <c r="AE30" s="20">
        <f t="shared" si="7"/>
        <v>0</v>
      </c>
      <c r="AF30" s="20">
        <f t="shared" ca="1" si="8"/>
        <v>0</v>
      </c>
      <c r="AG30" s="20">
        <f t="shared" ca="1" si="9"/>
        <v>0</v>
      </c>
      <c r="AH30" s="20">
        <f t="shared" si="10"/>
        <v>0</v>
      </c>
      <c r="AI30" s="20">
        <f t="shared" si="11"/>
        <v>0</v>
      </c>
      <c r="AJ30" s="30">
        <f t="shared" ca="1" si="12"/>
        <v>0</v>
      </c>
      <c r="AK30" s="30">
        <f t="shared" ca="1" si="13"/>
        <v>0</v>
      </c>
      <c r="AL30" s="30">
        <f t="shared" si="14"/>
        <v>0</v>
      </c>
      <c r="AM30" s="30">
        <f t="shared" si="15"/>
        <v>0</v>
      </c>
      <c r="AN30" s="19">
        <f t="shared" ca="1" si="16"/>
        <v>0</v>
      </c>
      <c r="AO30" s="20" t="str">
        <f t="shared" si="17"/>
        <v/>
      </c>
      <c r="AP30" s="92" t="str">
        <f t="shared" si="18"/>
        <v/>
      </c>
      <c r="AQ30" s="91">
        <f t="shared" ca="1" si="19"/>
        <v>0</v>
      </c>
      <c r="AR30" s="20" t="str">
        <f t="shared" si="20"/>
        <v/>
      </c>
      <c r="AS30" s="20" t="str">
        <f t="shared" si="21"/>
        <v/>
      </c>
      <c r="AT30" s="91">
        <f t="shared" ca="1" si="22"/>
        <v>0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 t="str">
        <f t="shared" ca="1" si="30"/>
        <v/>
      </c>
      <c r="AZ30" s="20" t="str">
        <f t="shared" ca="1" si="31"/>
        <v/>
      </c>
      <c r="BA30" s="23" t="str">
        <f t="shared" ca="1" si="32"/>
        <v/>
      </c>
    </row>
    <row r="31" spans="1:53" x14ac:dyDescent="0.2">
      <c r="A31" s="51">
        <f t="shared" si="33"/>
        <v>37280</v>
      </c>
      <c r="B31" s="42">
        <f ca="1">IF($B$60=1,OFFSET('Raw Data'!$V$6,$V31,LOOKUP($B$53,'Raw Data'!$P$6:$P$10,'Raw Data'!$R$6:$R$10)),OFFSET('Raw Data'!$AK$6,$V31,LOOKUP($B$53,'Raw Data'!$P$6:$P$10,'Raw Data'!$R$6:$R$10)))</f>
        <v>0</v>
      </c>
      <c r="C31" s="43">
        <f ca="1">IF($B$60=1,OFFSET('Raw Data'!$V$6,$V31,LOOKUP($B$53,'Raw Data'!$P$6:$P$10,'Raw Data'!$R$6:$R$10)+1),OFFSET('Raw Data'!$AK$6,$V31,LOOKUP($B$53,'Raw Data'!$P$6:$P$10,'Raw Data'!$R$6:$R$10)+1))</f>
        <v>0</v>
      </c>
      <c r="D31" s="43">
        <f ca="1">IF($B$60=1,OFFSET('Raw Data'!$V$6,$V31,LOOKUP($B$53,'Raw Data'!$P$6:$P$10,'Raw Data'!$R$6:$R$10)+2),OFFSET('Raw Data'!$AK$6,$V31,LOOKUP($B$53,'Raw Data'!$P$6:$P$10,'Raw Data'!$R$6:$R$10)+2))</f>
        <v>0</v>
      </c>
      <c r="E31" s="42">
        <f ca="1">IF($E$60=1,OFFSET('Raw Data'!$V$6,$V31,LOOKUP($B$54,'Raw Data'!$P$6:$P$10,'Raw Data'!$R$6:$R$10)),OFFSET('Raw Data'!$AK$6,$V31,LOOKUP($B$54,'Raw Data'!$P$6:$P$10,'Raw Data'!$R$6:$R$10)))</f>
        <v>0</v>
      </c>
      <c r="F31" s="43">
        <f ca="1">IF($E$60=1,OFFSET('Raw Data'!$V$6,$V31,LOOKUP($B$54,'Raw Data'!$P$6:$P$10,'Raw Data'!$R$6:$R$10)+1),OFFSET('Raw Data'!$AK$6,$V31,LOOKUP($B$54,'Raw Data'!$P$6:$P$10,'Raw Data'!$R$6:$R$10)+1))</f>
        <v>0</v>
      </c>
      <c r="G31" s="43">
        <f ca="1">IF($E$60=1,OFFSET('Raw Data'!$V$6,$V31,LOOKUP($B$54,'Raw Data'!$P$6:$P$10,'Raw Data'!$R$6:$R$10)+2),OFFSET('Raw Data'!$AK$6,$V31,LOOKUP($B$54,'Raw Data'!$P$6:$P$10,'Raw Data'!$R$6:$R$10)+2))</f>
        <v>0</v>
      </c>
      <c r="H31" s="154">
        <f ca="1">IF($H$60=1,OFFSET('Raw Data'!$V$6,$V31,LOOKUP($B$55,'Raw Data'!$P$6:$P$10,'Raw Data'!$R$6:$R$10)),OFFSET('Raw Data'!$AK$6,$V31,LOOKUP($B$55,'Raw Data'!$P$6:$P$10,'Raw Data'!$R$6:$R$10)))</f>
        <v>0</v>
      </c>
      <c r="I31" s="155">
        <f ca="1">IF($H$60=1,OFFSET('Raw Data'!$V$6,$V31,LOOKUP($B$55,'Raw Data'!$P$6:$P$10,'Raw Data'!$R$6:$R$10)+1),OFFSET('Raw Data'!$AK$6,$V31,LOOKUP($B$55,'Raw Data'!$P$6:$P$10,'Raw Data'!$R$6:$R$10)+1))</f>
        <v>0</v>
      </c>
      <c r="J31" s="156">
        <f ca="1">IF($H$60=1,OFFSET('Raw Data'!$V$6,$V31,LOOKUP($B$55,'Raw Data'!$P$6:$P$10,'Raw Data'!$R$6:$R$10)+2),OFFSET('Raw Data'!$AK$6,$V31,LOOKUP($B$55,'Raw Data'!$P$6:$P$10,'Raw Data'!$R$6:$R$10)+2))</f>
        <v>0</v>
      </c>
      <c r="K31" s="43">
        <f t="shared" ca="1" si="25"/>
        <v>0</v>
      </c>
      <c r="L31" s="43">
        <f t="shared" ca="1" si="26"/>
        <v>0</v>
      </c>
      <c r="M31" s="43">
        <f t="shared" ca="1" si="27"/>
        <v>0</v>
      </c>
      <c r="N31" s="44">
        <f ca="1">+'Raw Data'!AZ29</f>
        <v>0</v>
      </c>
      <c r="O31" s="45">
        <f ca="1">+'Raw Data'!BA29</f>
        <v>0</v>
      </c>
      <c r="P31" s="55">
        <f ca="1">+'Raw Data'!BB29</f>
        <v>0</v>
      </c>
      <c r="Q31" s="57">
        <f ca="1">+'Raw Data'!BC29</f>
        <v>0</v>
      </c>
      <c r="R31" s="55" t="e">
        <f>+Temp!J27</f>
        <v>#N/A</v>
      </c>
      <c r="S31" s="57" t="e">
        <f>+Temp!K27</f>
        <v>#N/A</v>
      </c>
      <c r="T31" s="126" t="e">
        <f>+Temp!Q27</f>
        <v>#N/A</v>
      </c>
      <c r="U31" s="133" t="e">
        <f t="shared" ca="1" si="28"/>
        <v>#N/A</v>
      </c>
      <c r="V31" s="40">
        <v>23</v>
      </c>
      <c r="W31" s="63">
        <f>+'Raw Data'!S29</f>
        <v>5</v>
      </c>
      <c r="X31" s="42">
        <f t="shared" ca="1" si="0"/>
        <v>0</v>
      </c>
      <c r="Y31" s="43">
        <f t="shared" ca="1" si="1"/>
        <v>0</v>
      </c>
      <c r="Z31" s="43">
        <f t="shared" si="2"/>
        <v>0</v>
      </c>
      <c r="AA31" s="20">
        <f t="shared" si="3"/>
        <v>0</v>
      </c>
      <c r="AB31" s="20">
        <f t="shared" ca="1" si="4"/>
        <v>0</v>
      </c>
      <c r="AC31" s="20">
        <f t="shared" ca="1" si="5"/>
        <v>0</v>
      </c>
      <c r="AD31" s="20">
        <f t="shared" si="6"/>
        <v>0</v>
      </c>
      <c r="AE31" s="20">
        <f t="shared" si="7"/>
        <v>0</v>
      </c>
      <c r="AF31" s="20">
        <f t="shared" ca="1" si="8"/>
        <v>0</v>
      </c>
      <c r="AG31" s="20">
        <f t="shared" ca="1" si="9"/>
        <v>0</v>
      </c>
      <c r="AH31" s="20">
        <f t="shared" si="10"/>
        <v>0</v>
      </c>
      <c r="AI31" s="20">
        <f t="shared" si="11"/>
        <v>0</v>
      </c>
      <c r="AJ31" s="30">
        <f t="shared" ca="1" si="12"/>
        <v>0</v>
      </c>
      <c r="AK31" s="30">
        <f t="shared" ca="1" si="13"/>
        <v>0</v>
      </c>
      <c r="AL31" s="30">
        <f t="shared" si="14"/>
        <v>0</v>
      </c>
      <c r="AM31" s="30">
        <f t="shared" si="15"/>
        <v>0</v>
      </c>
      <c r="AN31" s="19">
        <f t="shared" ca="1" si="16"/>
        <v>0</v>
      </c>
      <c r="AO31" s="20" t="str">
        <f t="shared" si="17"/>
        <v/>
      </c>
      <c r="AP31" s="92" t="str">
        <f t="shared" si="18"/>
        <v/>
      </c>
      <c r="AQ31" s="91">
        <f t="shared" ca="1" si="19"/>
        <v>0</v>
      </c>
      <c r="AR31" s="20" t="str">
        <f t="shared" si="20"/>
        <v/>
      </c>
      <c r="AS31" s="20" t="str">
        <f t="shared" si="21"/>
        <v/>
      </c>
      <c r="AT31" s="91">
        <f t="shared" ca="1" si="22"/>
        <v>0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 t="str">
        <f t="shared" ca="1" si="30"/>
        <v/>
      </c>
      <c r="AZ31" s="20" t="str">
        <f t="shared" ca="1" si="31"/>
        <v/>
      </c>
      <c r="BA31" s="23" t="str">
        <f t="shared" ca="1" si="32"/>
        <v/>
      </c>
    </row>
    <row r="32" spans="1:53" x14ac:dyDescent="0.2">
      <c r="A32" s="51">
        <f t="shared" si="33"/>
        <v>37281</v>
      </c>
      <c r="B32" s="42">
        <f ca="1">IF($B$60=1,OFFSET('Raw Data'!$V$6,$V32,LOOKUP($B$53,'Raw Data'!$P$6:$P$10,'Raw Data'!$R$6:$R$10)),OFFSET('Raw Data'!$AK$6,$V32,LOOKUP($B$53,'Raw Data'!$P$6:$P$10,'Raw Data'!$R$6:$R$10)))</f>
        <v>0</v>
      </c>
      <c r="C32" s="43">
        <f ca="1">IF($B$60=1,OFFSET('Raw Data'!$V$6,$V32,LOOKUP($B$53,'Raw Data'!$P$6:$P$10,'Raw Data'!$R$6:$R$10)+1),OFFSET('Raw Data'!$AK$6,$V32,LOOKUP($B$53,'Raw Data'!$P$6:$P$10,'Raw Data'!$R$6:$R$10)+1))</f>
        <v>0</v>
      </c>
      <c r="D32" s="43">
        <f ca="1">IF($B$60=1,OFFSET('Raw Data'!$V$6,$V32,LOOKUP($B$53,'Raw Data'!$P$6:$P$10,'Raw Data'!$R$6:$R$10)+2),OFFSET('Raw Data'!$AK$6,$V32,LOOKUP($B$53,'Raw Data'!$P$6:$P$10,'Raw Data'!$R$6:$R$10)+2))</f>
        <v>0</v>
      </c>
      <c r="E32" s="42">
        <f ca="1">IF($E$60=1,OFFSET('Raw Data'!$V$6,$V32,LOOKUP($B$54,'Raw Data'!$P$6:$P$10,'Raw Data'!$R$6:$R$10)),OFFSET('Raw Data'!$AK$6,$V32,LOOKUP($B$54,'Raw Data'!$P$6:$P$10,'Raw Data'!$R$6:$R$10)))</f>
        <v>0</v>
      </c>
      <c r="F32" s="43">
        <f ca="1">IF($E$60=1,OFFSET('Raw Data'!$V$6,$V32,LOOKUP($B$54,'Raw Data'!$P$6:$P$10,'Raw Data'!$R$6:$R$10)+1),OFFSET('Raw Data'!$AK$6,$V32,LOOKUP($B$54,'Raw Data'!$P$6:$P$10,'Raw Data'!$R$6:$R$10)+1))</f>
        <v>0</v>
      </c>
      <c r="G32" s="43">
        <f ca="1">IF($E$60=1,OFFSET('Raw Data'!$V$6,$V32,LOOKUP($B$54,'Raw Data'!$P$6:$P$10,'Raw Data'!$R$6:$R$10)+2),OFFSET('Raw Data'!$AK$6,$V32,LOOKUP($B$54,'Raw Data'!$P$6:$P$10,'Raw Data'!$R$6:$R$10)+2))</f>
        <v>0</v>
      </c>
      <c r="H32" s="154">
        <f ca="1">IF($H$60=1,OFFSET('Raw Data'!$V$6,$V32,LOOKUP($B$55,'Raw Data'!$P$6:$P$10,'Raw Data'!$R$6:$R$10)),OFFSET('Raw Data'!$AK$6,$V32,LOOKUP($B$55,'Raw Data'!$P$6:$P$10,'Raw Data'!$R$6:$R$10)))</f>
        <v>0</v>
      </c>
      <c r="I32" s="155">
        <f ca="1">IF($H$60=1,OFFSET('Raw Data'!$V$6,$V32,LOOKUP($B$55,'Raw Data'!$P$6:$P$10,'Raw Data'!$R$6:$R$10)+1),OFFSET('Raw Data'!$AK$6,$V32,LOOKUP($B$55,'Raw Data'!$P$6:$P$10,'Raw Data'!$R$6:$R$10)+1))</f>
        <v>0</v>
      </c>
      <c r="J32" s="156">
        <f ca="1">IF($H$60=1,OFFSET('Raw Data'!$V$6,$V32,LOOKUP($B$55,'Raw Data'!$P$6:$P$10,'Raw Data'!$R$6:$R$10)+2),OFFSET('Raw Data'!$AK$6,$V32,LOOKUP($B$55,'Raw Data'!$P$6:$P$10,'Raw Data'!$R$6:$R$10)+2))</f>
        <v>0</v>
      </c>
      <c r="K32" s="43">
        <f t="shared" ca="1" si="25"/>
        <v>0</v>
      </c>
      <c r="L32" s="43">
        <f t="shared" ca="1" si="26"/>
        <v>0</v>
      </c>
      <c r="M32" s="43">
        <f t="shared" ca="1" si="27"/>
        <v>0</v>
      </c>
      <c r="N32" s="44">
        <f ca="1">+'Raw Data'!AZ30</f>
        <v>0</v>
      </c>
      <c r="O32" s="45">
        <f ca="1">+'Raw Data'!BA30</f>
        <v>0</v>
      </c>
      <c r="P32" s="55">
        <f ca="1">+'Raw Data'!BB30</f>
        <v>0</v>
      </c>
      <c r="Q32" s="57">
        <f ca="1">+'Raw Data'!BC30</f>
        <v>0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5</v>
      </c>
      <c r="X32" s="42">
        <f t="shared" ca="1" si="0"/>
        <v>0</v>
      </c>
      <c r="Y32" s="43">
        <f t="shared" ca="1" si="1"/>
        <v>0</v>
      </c>
      <c r="Z32" s="43">
        <f t="shared" si="2"/>
        <v>0</v>
      </c>
      <c r="AA32" s="20">
        <f t="shared" si="3"/>
        <v>0</v>
      </c>
      <c r="AB32" s="20">
        <f t="shared" ca="1" si="4"/>
        <v>0</v>
      </c>
      <c r="AC32" s="20">
        <f t="shared" ca="1" si="5"/>
        <v>0</v>
      </c>
      <c r="AD32" s="20">
        <f t="shared" si="6"/>
        <v>0</v>
      </c>
      <c r="AE32" s="20">
        <f t="shared" si="7"/>
        <v>0</v>
      </c>
      <c r="AF32" s="20">
        <f t="shared" ca="1" si="8"/>
        <v>0</v>
      </c>
      <c r="AG32" s="20">
        <f t="shared" ca="1" si="9"/>
        <v>0</v>
      </c>
      <c r="AH32" s="20">
        <f t="shared" si="10"/>
        <v>0</v>
      </c>
      <c r="AI32" s="20">
        <f t="shared" si="11"/>
        <v>0</v>
      </c>
      <c r="AJ32" s="30">
        <f t="shared" ca="1" si="12"/>
        <v>0</v>
      </c>
      <c r="AK32" s="30">
        <f t="shared" ca="1" si="13"/>
        <v>0</v>
      </c>
      <c r="AL32" s="30">
        <f t="shared" si="14"/>
        <v>0</v>
      </c>
      <c r="AM32" s="30">
        <f t="shared" si="15"/>
        <v>0</v>
      </c>
      <c r="AN32" s="19">
        <f t="shared" ca="1" si="16"/>
        <v>0</v>
      </c>
      <c r="AO32" s="20" t="str">
        <f t="shared" si="17"/>
        <v/>
      </c>
      <c r="AP32" s="92" t="str">
        <f t="shared" si="18"/>
        <v/>
      </c>
      <c r="AQ32" s="91">
        <f t="shared" ca="1" si="19"/>
        <v>0</v>
      </c>
      <c r="AR32" s="20" t="str">
        <f t="shared" si="20"/>
        <v/>
      </c>
      <c r="AS32" s="20" t="str">
        <f t="shared" si="21"/>
        <v/>
      </c>
      <c r="AT32" s="91">
        <f t="shared" ca="1" si="22"/>
        <v>0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 t="str">
        <f t="shared" ca="1" si="30"/>
        <v/>
      </c>
      <c r="AZ32" s="20" t="str">
        <f t="shared" ca="1" si="31"/>
        <v/>
      </c>
      <c r="BA32" s="23" t="str">
        <f t="shared" ca="1" si="32"/>
        <v/>
      </c>
    </row>
    <row r="33" spans="1:53" x14ac:dyDescent="0.2">
      <c r="A33" s="51">
        <f t="shared" si="33"/>
        <v>37282</v>
      </c>
      <c r="B33" s="47">
        <f ca="1">IF($B$60=1,OFFSET('Raw Data'!$V$6,$V33,LOOKUP($B$53,'Raw Data'!$P$6:$P$10,'Raw Data'!$R$6:$R$10)),OFFSET('Raw Data'!$AK$6,$V33,LOOKUP($B$53,'Raw Data'!$P$6:$P$10,'Raw Data'!$R$6:$R$10)))</f>
        <v>0</v>
      </c>
      <c r="C33" s="48">
        <f ca="1">IF($B$60=1,OFFSET('Raw Data'!$V$6,$V33,LOOKUP($B$53,'Raw Data'!$P$6:$P$10,'Raw Data'!$R$6:$R$10)+1),OFFSET('Raw Data'!$AK$6,$V33,LOOKUP($B$53,'Raw Data'!$P$6:$P$10,'Raw Data'!$R$6:$R$10)+1))</f>
        <v>0</v>
      </c>
      <c r="D33" s="48">
        <f ca="1">IF($B$60=1,OFFSET('Raw Data'!$V$6,$V33,LOOKUP($B$53,'Raw Data'!$P$6:$P$10,'Raw Data'!$R$6:$R$10)+2),OFFSET('Raw Data'!$AK$6,$V33,LOOKUP($B$53,'Raw Data'!$P$6:$P$10,'Raw Data'!$R$6:$R$10)+2))</f>
        <v>0</v>
      </c>
      <c r="E33" s="47">
        <f ca="1">IF($E$60=1,OFFSET('Raw Data'!$V$6,$V33,LOOKUP($B$54,'Raw Data'!$P$6:$P$10,'Raw Data'!$R$6:$R$10)),OFFSET('Raw Data'!$AK$6,$V33,LOOKUP($B$54,'Raw Data'!$P$6:$P$10,'Raw Data'!$R$6:$R$10)))</f>
        <v>0</v>
      </c>
      <c r="F33" s="48">
        <f ca="1">IF($E$60=1,OFFSET('Raw Data'!$V$6,$V33,LOOKUP($B$54,'Raw Data'!$P$6:$P$10,'Raw Data'!$R$6:$R$10)+1),OFFSET('Raw Data'!$AK$6,$V33,LOOKUP($B$54,'Raw Data'!$P$6:$P$10,'Raw Data'!$R$6:$R$10)+1))</f>
        <v>0</v>
      </c>
      <c r="G33" s="48">
        <f ca="1">IF($E$60=1,OFFSET('Raw Data'!$V$6,$V33,LOOKUP($B$54,'Raw Data'!$P$6:$P$10,'Raw Data'!$R$6:$R$10)+2),OFFSET('Raw Data'!$AK$6,$V33,LOOKUP($B$54,'Raw Data'!$P$6:$P$10,'Raw Data'!$R$6:$R$10)+2))</f>
        <v>0</v>
      </c>
      <c r="H33" s="157">
        <f ca="1">IF($H$60=1,OFFSET('Raw Data'!$V$6,$V33,LOOKUP($B$55,'Raw Data'!$P$6:$P$10,'Raw Data'!$R$6:$R$10)),OFFSET('Raw Data'!$AK$6,$V33,LOOKUP($B$55,'Raw Data'!$P$6:$P$10,'Raw Data'!$R$6:$R$10)))</f>
        <v>0</v>
      </c>
      <c r="I33" s="158">
        <f ca="1">IF($H$60=1,OFFSET('Raw Data'!$V$6,$V33,LOOKUP($B$55,'Raw Data'!$P$6:$P$10,'Raw Data'!$R$6:$R$10)+1),OFFSET('Raw Data'!$AK$6,$V33,LOOKUP($B$55,'Raw Data'!$P$6:$P$10,'Raw Data'!$R$6:$R$10)+1))</f>
        <v>0</v>
      </c>
      <c r="J33" s="159">
        <f ca="1">IF($H$60=1,OFFSET('Raw Data'!$V$6,$V33,LOOKUP($B$55,'Raw Data'!$P$6:$P$10,'Raw Data'!$R$6:$R$10)+2),OFFSET('Raw Data'!$AK$6,$V33,LOOKUP($B$55,'Raw Data'!$P$6:$P$10,'Raw Data'!$R$6:$R$10)+2))</f>
        <v>0</v>
      </c>
      <c r="K33" s="48">
        <f t="shared" ca="1" si="25"/>
        <v>0</v>
      </c>
      <c r="L33" s="48">
        <f t="shared" ca="1" si="26"/>
        <v>0</v>
      </c>
      <c r="M33" s="48">
        <f t="shared" ca="1" si="27"/>
        <v>0</v>
      </c>
      <c r="N33" s="49">
        <f ca="1">+'Raw Data'!AZ31</f>
        <v>0</v>
      </c>
      <c r="O33" s="50">
        <f ca="1">+'Raw Data'!BA31</f>
        <v>0</v>
      </c>
      <c r="P33" s="54">
        <f ca="1">+'Raw Data'!BB31</f>
        <v>0</v>
      </c>
      <c r="Q33" s="56">
        <f ca="1">+'Raw Data'!BC31</f>
        <v>0</v>
      </c>
      <c r="R33" s="54" t="e">
        <f>+Temp!J29</f>
        <v>#N/A</v>
      </c>
      <c r="S33" s="56" t="e">
        <f>+Temp!K29</f>
        <v>#N/A</v>
      </c>
      <c r="T33" s="127" t="e">
        <f>+Temp!Q29</f>
        <v>#N/A</v>
      </c>
      <c r="U33" s="132" t="e">
        <f t="shared" ca="1" si="28"/>
        <v>#N/A</v>
      </c>
      <c r="V33" s="40">
        <v>25</v>
      </c>
      <c r="W33" s="63">
        <f>+'Raw Data'!S31</f>
        <v>5</v>
      </c>
      <c r="X33" s="42">
        <f t="shared" ca="1" si="0"/>
        <v>0</v>
      </c>
      <c r="Y33" s="43">
        <f t="shared" ca="1" si="1"/>
        <v>0</v>
      </c>
      <c r="Z33" s="43">
        <f t="shared" si="2"/>
        <v>0</v>
      </c>
      <c r="AA33" s="20">
        <f t="shared" si="3"/>
        <v>0</v>
      </c>
      <c r="AB33" s="20">
        <f t="shared" ca="1" si="4"/>
        <v>0</v>
      </c>
      <c r="AC33" s="20">
        <f t="shared" ca="1" si="5"/>
        <v>0</v>
      </c>
      <c r="AD33" s="20">
        <f t="shared" si="6"/>
        <v>0</v>
      </c>
      <c r="AE33" s="20">
        <f t="shared" si="7"/>
        <v>0</v>
      </c>
      <c r="AF33" s="20">
        <f t="shared" ca="1" si="8"/>
        <v>0</v>
      </c>
      <c r="AG33" s="20">
        <f t="shared" ca="1" si="9"/>
        <v>0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0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0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 t="str">
        <f t="shared" ca="1" si="30"/>
        <v/>
      </c>
      <c r="AZ33" s="20" t="str">
        <f t="shared" ca="1" si="31"/>
        <v/>
      </c>
      <c r="BA33" s="23" t="str">
        <f t="shared" ca="1" si="32"/>
        <v/>
      </c>
    </row>
    <row r="34" spans="1:53" x14ac:dyDescent="0.2">
      <c r="A34" s="51">
        <f t="shared" si="33"/>
        <v>37283</v>
      </c>
      <c r="B34" s="47">
        <f ca="1">IF($B$60=1,OFFSET('Raw Data'!$V$6,$V34,LOOKUP($B$53,'Raw Data'!$P$6:$P$10,'Raw Data'!$R$6:$R$10)),OFFSET('Raw Data'!$AK$6,$V34,LOOKUP($B$53,'Raw Data'!$P$6:$P$10,'Raw Data'!$R$6:$R$10)))</f>
        <v>0</v>
      </c>
      <c r="C34" s="48">
        <f ca="1">IF($B$60=1,OFFSET('Raw Data'!$V$6,$V34,LOOKUP($B$53,'Raw Data'!$P$6:$P$10,'Raw Data'!$R$6:$R$10)+1),OFFSET('Raw Data'!$AK$6,$V34,LOOKUP($B$53,'Raw Data'!$P$6:$P$10,'Raw Data'!$R$6:$R$10)+1))</f>
        <v>0</v>
      </c>
      <c r="D34" s="48">
        <f ca="1">IF($B$60=1,OFFSET('Raw Data'!$V$6,$V34,LOOKUP($B$53,'Raw Data'!$P$6:$P$10,'Raw Data'!$R$6:$R$10)+2),OFFSET('Raw Data'!$AK$6,$V34,LOOKUP($B$53,'Raw Data'!$P$6:$P$10,'Raw Data'!$R$6:$R$10)+2))</f>
        <v>0</v>
      </c>
      <c r="E34" s="47">
        <f ca="1">IF($E$60=1,OFFSET('Raw Data'!$V$6,$V34,LOOKUP($B$54,'Raw Data'!$P$6:$P$10,'Raw Data'!$R$6:$R$10)),OFFSET('Raw Data'!$AK$6,$V34,LOOKUP($B$54,'Raw Data'!$P$6:$P$10,'Raw Data'!$R$6:$R$10)))</f>
        <v>0</v>
      </c>
      <c r="F34" s="48">
        <f ca="1">IF($E$60=1,OFFSET('Raw Data'!$V$6,$V34,LOOKUP($B$54,'Raw Data'!$P$6:$P$10,'Raw Data'!$R$6:$R$10)+1),OFFSET('Raw Data'!$AK$6,$V34,LOOKUP($B$54,'Raw Data'!$P$6:$P$10,'Raw Data'!$R$6:$R$10)+1))</f>
        <v>0</v>
      </c>
      <c r="G34" s="48">
        <f ca="1">IF($E$60=1,OFFSET('Raw Data'!$V$6,$V34,LOOKUP($B$54,'Raw Data'!$P$6:$P$10,'Raw Data'!$R$6:$R$10)+2),OFFSET('Raw Data'!$AK$6,$V34,LOOKUP($B$54,'Raw Data'!$P$6:$P$10,'Raw Data'!$R$6:$R$10)+2))</f>
        <v>0</v>
      </c>
      <c r="H34" s="157">
        <f ca="1">IF($H$60=1,OFFSET('Raw Data'!$V$6,$V34,LOOKUP($B$55,'Raw Data'!$P$6:$P$10,'Raw Data'!$R$6:$R$10)),OFFSET('Raw Data'!$AK$6,$V34,LOOKUP($B$55,'Raw Data'!$P$6:$P$10,'Raw Data'!$R$6:$R$10)))</f>
        <v>0</v>
      </c>
      <c r="I34" s="158">
        <f ca="1">IF($H$60=1,OFFSET('Raw Data'!$V$6,$V34,LOOKUP($B$55,'Raw Data'!$P$6:$P$10,'Raw Data'!$R$6:$R$10)+1),OFFSET('Raw Data'!$AK$6,$V34,LOOKUP($B$55,'Raw Data'!$P$6:$P$10,'Raw Data'!$R$6:$R$10)+1))</f>
        <v>0</v>
      </c>
      <c r="J34" s="159">
        <f ca="1">IF($H$60=1,OFFSET('Raw Data'!$V$6,$V34,LOOKUP($B$55,'Raw Data'!$P$6:$P$10,'Raw Data'!$R$6:$R$10)+2),OFFSET('Raw Data'!$AK$6,$V34,LOOKUP($B$55,'Raw Data'!$P$6:$P$10,'Raw Data'!$R$6:$R$10)+2))</f>
        <v>0</v>
      </c>
      <c r="K34" s="48">
        <f t="shared" ca="1" si="25"/>
        <v>0</v>
      </c>
      <c r="L34" s="48">
        <f t="shared" ca="1" si="26"/>
        <v>0</v>
      </c>
      <c r="M34" s="48">
        <f t="shared" ca="1" si="27"/>
        <v>0</v>
      </c>
      <c r="N34" s="49">
        <f ca="1">+'Raw Data'!AZ32</f>
        <v>0</v>
      </c>
      <c r="O34" s="50">
        <f ca="1">+'Raw Data'!BA32</f>
        <v>0</v>
      </c>
      <c r="P34" s="54">
        <f ca="1">+'Raw Data'!BB32</f>
        <v>0</v>
      </c>
      <c r="Q34" s="56">
        <f ca="1">+'Raw Data'!BC32</f>
        <v>0</v>
      </c>
      <c r="R34" s="54" t="e">
        <f>+Temp!J30</f>
        <v>#N/A</v>
      </c>
      <c r="S34" s="56" t="e">
        <f>+Temp!K30</f>
        <v>#N/A</v>
      </c>
      <c r="T34" s="127" t="e">
        <f>+Temp!Q30</f>
        <v>#N/A</v>
      </c>
      <c r="U34" s="132" t="e">
        <f t="shared" ca="1" si="28"/>
        <v>#N/A</v>
      </c>
      <c r="V34" s="40">
        <v>26</v>
      </c>
      <c r="W34" s="63">
        <f>+'Raw Data'!S32</f>
        <v>5</v>
      </c>
      <c r="X34" s="42">
        <f t="shared" ca="1" si="0"/>
        <v>0</v>
      </c>
      <c r="Y34" s="43">
        <f t="shared" ca="1" si="1"/>
        <v>0</v>
      </c>
      <c r="Z34" s="43">
        <f t="shared" si="2"/>
        <v>0</v>
      </c>
      <c r="AA34" s="20">
        <f t="shared" si="3"/>
        <v>0</v>
      </c>
      <c r="AB34" s="20">
        <f t="shared" ca="1" si="4"/>
        <v>0</v>
      </c>
      <c r="AC34" s="20">
        <f t="shared" ca="1" si="5"/>
        <v>0</v>
      </c>
      <c r="AD34" s="20">
        <f t="shared" si="6"/>
        <v>0</v>
      </c>
      <c r="AE34" s="20">
        <f t="shared" si="7"/>
        <v>0</v>
      </c>
      <c r="AF34" s="20">
        <f t="shared" ca="1" si="8"/>
        <v>0</v>
      </c>
      <c r="AG34" s="20">
        <f t="shared" ca="1" si="9"/>
        <v>0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0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0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 t="str">
        <f t="shared" ca="1" si="30"/>
        <v/>
      </c>
      <c r="AZ34" s="20" t="str">
        <f t="shared" ca="1" si="31"/>
        <v/>
      </c>
      <c r="BA34" s="23" t="str">
        <f t="shared" ca="1" si="32"/>
        <v/>
      </c>
    </row>
    <row r="35" spans="1:53" x14ac:dyDescent="0.2">
      <c r="A35" s="51">
        <f t="shared" si="33"/>
        <v>37284</v>
      </c>
      <c r="B35" s="42">
        <f ca="1">IF($B$60=1,OFFSET('Raw Data'!$V$6,$V35,LOOKUP($B$53,'Raw Data'!$P$6:$P$10,'Raw Data'!$R$6:$R$10)),OFFSET('Raw Data'!$AK$6,$V35,LOOKUP($B$53,'Raw Data'!$P$6:$P$10,'Raw Data'!$R$6:$R$10)))</f>
        <v>0</v>
      </c>
      <c r="C35" s="43">
        <f ca="1">IF($B$60=1,OFFSET('Raw Data'!$V$6,$V35,LOOKUP($B$53,'Raw Data'!$P$6:$P$10,'Raw Data'!$R$6:$R$10)+1),OFFSET('Raw Data'!$AK$6,$V35,LOOKUP($B$53,'Raw Data'!$P$6:$P$10,'Raw Data'!$R$6:$R$10)+1))</f>
        <v>0</v>
      </c>
      <c r="D35" s="43">
        <f ca="1">IF($B$60=1,OFFSET('Raw Data'!$V$6,$V35,LOOKUP($B$53,'Raw Data'!$P$6:$P$10,'Raw Data'!$R$6:$R$10)+2),OFFSET('Raw Data'!$AK$6,$V35,LOOKUP($B$53,'Raw Data'!$P$6:$P$10,'Raw Data'!$R$6:$R$10)+2))</f>
        <v>0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0</v>
      </c>
      <c r="L35" s="43">
        <f t="shared" ca="1" si="26"/>
        <v>0</v>
      </c>
      <c r="M35" s="43">
        <f t="shared" ca="1" si="27"/>
        <v>0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5</v>
      </c>
      <c r="X35" s="42">
        <f t="shared" ca="1" si="0"/>
        <v>0</v>
      </c>
      <c r="Y35" s="43">
        <f t="shared" ca="1" si="1"/>
        <v>0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0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0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 t="str">
        <f t="shared" ca="1" si="30"/>
        <v/>
      </c>
      <c r="AZ35" s="20" t="str">
        <f t="shared" ca="1" si="31"/>
        <v/>
      </c>
      <c r="BA35" s="23" t="str">
        <f t="shared" ca="1" si="32"/>
        <v/>
      </c>
    </row>
    <row r="36" spans="1:53" x14ac:dyDescent="0.2">
      <c r="A36" s="51">
        <f t="shared" si="33"/>
        <v>37285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5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">
      <c r="A37" s="51">
        <f t="shared" si="33"/>
        <v>37286</v>
      </c>
      <c r="B37" s="42">
        <f ca="1">IF($B$60=1,OFFSET('Raw Data'!$V$6,$V37,LOOKUP($B$53,'Raw Data'!$P$6:$P$10,'Raw Data'!$R$6:$R$10)),OFFSET('Raw Data'!$AK$6,$V37,LOOKUP($B$53,'Raw Data'!$P$6:$P$10,'Raw Data'!$R$6:$R$10)))</f>
        <v>0</v>
      </c>
      <c r="C37" s="43">
        <f ca="1">IF($B$60=1,OFFSET('Raw Data'!$V$6,$V37,LOOKUP($B$53,'Raw Data'!$P$6:$P$10,'Raw Data'!$R$6:$R$10)+1),OFFSET('Raw Data'!$AK$6,$V37,LOOKUP($B$53,'Raw Data'!$P$6:$P$10,'Raw Data'!$R$6:$R$10)+1))</f>
        <v>0</v>
      </c>
      <c r="D37" s="43">
        <f ca="1">IF($B$60=1,OFFSET('Raw Data'!$V$6,$V37,LOOKUP($B$53,'Raw Data'!$P$6:$P$10,'Raw Data'!$R$6:$R$10)+2),OFFSET('Raw Data'!$AK$6,$V37,LOOKUP($B$53,'Raw Data'!$P$6:$P$10,'Raw Data'!$R$6:$R$10)+2))</f>
        <v>0</v>
      </c>
      <c r="E37" s="42">
        <f ca="1">IF($E$60=1,OFFSET('Raw Data'!$V$6,$V37,LOOKUP($B$54,'Raw Data'!$P$6:$P$10,'Raw Data'!$R$6:$R$10)),OFFSET('Raw Data'!$AK$6,$V37,LOOKUP($B$54,'Raw Data'!$P$6:$P$10,'Raw Data'!$R$6:$R$10)))</f>
        <v>0</v>
      </c>
      <c r="F37" s="43">
        <f ca="1">IF($E$60=1,OFFSET('Raw Data'!$V$6,$V37,LOOKUP($B$54,'Raw Data'!$P$6:$P$10,'Raw Data'!$R$6:$R$10)+1),OFFSET('Raw Data'!$AK$6,$V37,LOOKUP($B$54,'Raw Data'!$P$6:$P$10,'Raw Data'!$R$6:$R$10)+1))</f>
        <v>0</v>
      </c>
      <c r="G37" s="43">
        <f ca="1">IF($E$60=1,OFFSET('Raw Data'!$V$6,$V37,LOOKUP($B$54,'Raw Data'!$P$6:$P$10,'Raw Data'!$R$6:$R$10)+2),OFFSET('Raw Data'!$AK$6,$V37,LOOKUP($B$54,'Raw Data'!$P$6:$P$10,'Raw Data'!$R$6:$R$10)+2))</f>
        <v>0</v>
      </c>
      <c r="H37" s="154">
        <f ca="1">IF($H$60=1,OFFSET('Raw Data'!$V$6,$V37,LOOKUP($B$55,'Raw Data'!$P$6:$P$10,'Raw Data'!$R$6:$R$10)),OFFSET('Raw Data'!$AK$6,$V37,LOOKUP($B$55,'Raw Data'!$P$6:$P$10,'Raw Data'!$R$6:$R$10)))</f>
        <v>0</v>
      </c>
      <c r="I37" s="155">
        <f ca="1">IF($H$60=1,OFFSET('Raw Data'!$V$6,$V37,LOOKUP($B$55,'Raw Data'!$P$6:$P$10,'Raw Data'!$R$6:$R$10)+1),OFFSET('Raw Data'!$AK$6,$V37,LOOKUP($B$55,'Raw Data'!$P$6:$P$10,'Raw Data'!$R$6:$R$10)+1))</f>
        <v>0</v>
      </c>
      <c r="J37" s="156">
        <f ca="1">IF($H$60=1,OFFSET('Raw Data'!$V$6,$V37,LOOKUP($B$55,'Raw Data'!$P$6:$P$10,'Raw Data'!$R$6:$R$10)+2),OFFSET('Raw Data'!$AK$6,$V37,LOOKUP($B$55,'Raw Data'!$P$6:$P$10,'Raw Data'!$R$6:$R$10)+2))</f>
        <v>0</v>
      </c>
      <c r="K37" s="43">
        <f t="shared" ca="1" si="25"/>
        <v>0</v>
      </c>
      <c r="L37" s="43">
        <f t="shared" ca="1" si="26"/>
        <v>0</v>
      </c>
      <c r="M37" s="43">
        <f t="shared" ca="1" si="27"/>
        <v>0</v>
      </c>
      <c r="N37" s="44">
        <f ca="1">+'Raw Data'!AZ35</f>
        <v>0</v>
      </c>
      <c r="O37" s="45">
        <f ca="1">+'Raw Data'!BA35</f>
        <v>0</v>
      </c>
      <c r="P37" s="55">
        <f ca="1">+'Raw Data'!BB35</f>
        <v>0</v>
      </c>
      <c r="Q37" s="57">
        <f ca="1">+'Raw Data'!BC35</f>
        <v>0</v>
      </c>
      <c r="R37" s="55" t="e">
        <f>+Temp!J33</f>
        <v>#N/A</v>
      </c>
      <c r="S37" s="57" t="e">
        <f>+Temp!K33</f>
        <v>#N/A</v>
      </c>
      <c r="T37" s="126" t="e">
        <f>+Temp!Q33</f>
        <v>#N/A</v>
      </c>
      <c r="U37" s="133" t="e">
        <f t="shared" ca="1" si="28"/>
        <v>#N/A</v>
      </c>
      <c r="V37" s="40">
        <v>29</v>
      </c>
      <c r="W37" s="63">
        <f>+'Raw Data'!S35</f>
        <v>5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5" thickBot="1" x14ac:dyDescent="0.25">
      <c r="A38" s="51">
        <f t="shared" si="33"/>
        <v>37287</v>
      </c>
      <c r="B38" s="227">
        <f ca="1">IF($B$60=1,OFFSET('Raw Data'!$V$6,$V38,LOOKUP($B$53,'Raw Data'!$P$6:$P$10,'Raw Data'!$R$6:$R$10)),OFFSET('Raw Data'!$AK$6,$V38,LOOKUP($B$53,'Raw Data'!$P$6:$P$10,'Raw Data'!$R$6:$R$10)))</f>
        <v>0</v>
      </c>
      <c r="C38" s="228">
        <f ca="1">IF($B$60=1,OFFSET('Raw Data'!$V$6,$V38,LOOKUP($B$53,'Raw Data'!$P$6:$P$10,'Raw Data'!$R$6:$R$10)+1),OFFSET('Raw Data'!$AK$6,$V38,LOOKUP($B$53,'Raw Data'!$P$6:$P$10,'Raw Data'!$R$6:$R$10)+1))</f>
        <v>0</v>
      </c>
      <c r="D38" s="228">
        <f ca="1">IF($B$60=1,OFFSET('Raw Data'!$V$6,$V38,LOOKUP($B$53,'Raw Data'!$P$6:$P$10,'Raw Data'!$R$6:$R$10)+2),OFFSET('Raw Data'!$AK$6,$V38,LOOKUP($B$53,'Raw Data'!$P$6:$P$10,'Raw Data'!$R$6:$R$10)+2))</f>
        <v>0</v>
      </c>
      <c r="E38" s="227">
        <f ca="1">IF($E$60=1,OFFSET('Raw Data'!$V$6,$V38,LOOKUP($B$54,'Raw Data'!$P$6:$P$10,'Raw Data'!$R$6:$R$10)),OFFSET('Raw Data'!$AK$6,$V38,LOOKUP($B$54,'Raw Data'!$P$6:$P$10,'Raw Data'!$R$6:$R$10)))</f>
        <v>0</v>
      </c>
      <c r="F38" s="228">
        <f ca="1">IF($E$60=1,OFFSET('Raw Data'!$V$6,$V38,LOOKUP($B$54,'Raw Data'!$P$6:$P$10,'Raw Data'!$R$6:$R$10)+1),OFFSET('Raw Data'!$AK$6,$V38,LOOKUP($B$54,'Raw Data'!$P$6:$P$10,'Raw Data'!$R$6:$R$10)+1))</f>
        <v>0</v>
      </c>
      <c r="G38" s="228">
        <f ca="1">IF($E$60=1,OFFSET('Raw Data'!$V$6,$V38,LOOKUP($B$54,'Raw Data'!$P$6:$P$10,'Raw Data'!$R$6:$R$10)+2),OFFSET('Raw Data'!$AK$6,$V38,LOOKUP($B$54,'Raw Data'!$P$6:$P$10,'Raw Data'!$R$6:$R$10)+2))</f>
        <v>0</v>
      </c>
      <c r="H38" s="229">
        <f ca="1">IF($H$60=1,OFFSET('Raw Data'!$V$6,$V38,LOOKUP($B$55,'Raw Data'!$P$6:$P$10,'Raw Data'!$R$6:$R$10)),OFFSET('Raw Data'!$AK$6,$V38,LOOKUP($B$55,'Raw Data'!$P$6:$P$10,'Raw Data'!$R$6:$R$10)))</f>
        <v>0</v>
      </c>
      <c r="I38" s="230">
        <f ca="1">IF($H$60=1,OFFSET('Raw Data'!$V$6,$V38,LOOKUP($B$55,'Raw Data'!$P$6:$P$10,'Raw Data'!$R$6:$R$10)+1),OFFSET('Raw Data'!$AK$6,$V38,LOOKUP($B$55,'Raw Data'!$P$6:$P$10,'Raw Data'!$R$6:$R$10)+1))</f>
        <v>0</v>
      </c>
      <c r="J38" s="231">
        <f ca="1">IF($H$60=1,OFFSET('Raw Data'!$V$6,$V38,LOOKUP($B$55,'Raw Data'!$P$6:$P$10,'Raw Data'!$R$6:$R$10)+2),OFFSET('Raw Data'!$AK$6,$V38,LOOKUP($B$55,'Raw Data'!$P$6:$P$10,'Raw Data'!$R$6:$R$10)+2))</f>
        <v>0</v>
      </c>
      <c r="K38" s="228">
        <f t="shared" ca="1" si="25"/>
        <v>0</v>
      </c>
      <c r="L38" s="228">
        <f t="shared" ca="1" si="26"/>
        <v>0</v>
      </c>
      <c r="M38" s="228">
        <f t="shared" ca="1" si="27"/>
        <v>0</v>
      </c>
      <c r="N38" s="232">
        <f ca="1">+'Raw Data'!AZ36</f>
        <v>0</v>
      </c>
      <c r="O38" s="233">
        <f ca="1">+'Raw Data'!BA36</f>
        <v>0</v>
      </c>
      <c r="P38" s="234">
        <f ca="1">+'Raw Data'!BB36</f>
        <v>0</v>
      </c>
      <c r="Q38" s="235">
        <f ca="1">+'Raw Data'!BC36</f>
        <v>0</v>
      </c>
      <c r="R38" s="234" t="e">
        <f>+Temp!J34</f>
        <v>#N/A</v>
      </c>
      <c r="S38" s="235" t="e">
        <f>+Temp!K34</f>
        <v>#N/A</v>
      </c>
      <c r="T38" s="236" t="e">
        <f>+Temp!Q34</f>
        <v>#N/A</v>
      </c>
      <c r="U38" s="237" t="e">
        <f t="shared" ca="1" si="28"/>
        <v>#N/A</v>
      </c>
      <c r="V38">
        <v>30</v>
      </c>
      <c r="W38" s="63">
        <f>+'Raw Data'!S36</f>
        <v>5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5" thickBot="1" x14ac:dyDescent="0.25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DPL</v>
      </c>
      <c r="M39" s="41" t="str">
        <f>+M7</f>
        <v>WH - DPL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"/>
    <row r="41" spans="1:53" hidden="1" x14ac:dyDescent="0.2"/>
    <row r="42" spans="1:53" hidden="1" x14ac:dyDescent="0.2"/>
    <row r="43" spans="1:53" hidden="1" x14ac:dyDescent="0.2"/>
    <row r="44" spans="1:53" hidden="1" x14ac:dyDescent="0.2"/>
    <row r="45" spans="1:53" ht="13.5" thickBot="1" x14ac:dyDescent="0.25">
      <c r="A45" s="68" t="s">
        <v>76</v>
      </c>
      <c r="B45" s="69">
        <f ca="1">+SUMIF(X8:X38,"&gt;0",X8:X38)/COUNTIF(X8:X38,"&gt;0")</f>
        <v>24.071517857142855</v>
      </c>
      <c r="C45" s="70"/>
      <c r="D45" s="70"/>
      <c r="E45" s="71">
        <f ca="1">+SUMIF(AB8:AB38,"&gt;0",AB8:AB38)/COUNTIF(AB8:AB38,"&gt;0")</f>
        <v>24.776927083333334</v>
      </c>
      <c r="F45" s="71"/>
      <c r="G45" s="71"/>
      <c r="H45" s="160">
        <f ca="1">+SUMIF(AF8:AF38,"&gt;0",AF8:AF38)/COUNTIF(AF8:AF38,"&gt;0")</f>
        <v>35.806302083333328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34854.272727272728</v>
      </c>
      <c r="O45" s="73" t="s">
        <v>50</v>
      </c>
      <c r="P45" s="74">
        <f ca="1">+MAX(P8:P38)</f>
        <v>40002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5" thickBot="1" x14ac:dyDescent="0.25">
      <c r="A46" s="4" t="s">
        <v>77</v>
      </c>
      <c r="B46" s="75">
        <f ca="1">+SUMIF(Y8:Y38,"&gt;0",Y8:Y38)/COUNTIF(Y8:Y38,"&gt;0")</f>
        <v>18.21535714285714</v>
      </c>
      <c r="C46" s="76"/>
      <c r="D46" s="76"/>
      <c r="E46" s="77">
        <f ca="1">+SUMIF(AC8:AC38,"&gt;0",AC8:AC38)/COUNTIF(AC8:AC38,"&gt;0")</f>
        <v>18.331041666666668</v>
      </c>
      <c r="F46" s="77"/>
      <c r="G46" s="77"/>
      <c r="H46" s="161">
        <f ca="1">+SUMIF(AG8:AG38,"&gt;0",AG8:AG38)/COUNTIF(AG8:AG38,"&gt;0")</f>
        <v>22.023229166666667</v>
      </c>
      <c r="I46" s="76"/>
      <c r="J46" s="98" t="str">
        <f>IF(B63=1,"Peak","Off")</f>
        <v>Peak</v>
      </c>
      <c r="K46" s="80">
        <f ca="1">+AVERAGE(AN8:AN38)</f>
        <v>1.4695601851851861</v>
      </c>
      <c r="L46" s="80">
        <f ca="1">+AVERAGE(AQ8:AQ38)</f>
        <v>-4.9019444444444451</v>
      </c>
      <c r="M46" s="80">
        <f ca="1">+AVERAGE(AT8:AT38)</f>
        <v>-3.4323842592592597</v>
      </c>
      <c r="N46" s="78">
        <f ca="1">+SUMIF(AK8:AK38,"&gt;0",AK8:AK38)/COUNTIF(AK8:AK38,"&gt;0")</f>
        <v>28424.69318181818</v>
      </c>
      <c r="O46" s="79" t="s">
        <v>51</v>
      </c>
      <c r="P46" s="90">
        <f t="array" aca="1" ref="P46" ca="1">MIN(IF(Q8:Q38&gt;0,Q8:Q38))</f>
        <v>23129</v>
      </c>
      <c r="Q46" s="111" t="s">
        <v>62</v>
      </c>
      <c r="R46" s="112" t="e">
        <f>+MIN(S8:S38)</f>
        <v>#N/A</v>
      </c>
      <c r="T46" t="s">
        <v>75</v>
      </c>
    </row>
    <row r="47" spans="1:53" ht="13.5" thickBot="1" x14ac:dyDescent="0.25">
      <c r="A47" s="4" t="s">
        <v>97</v>
      </c>
      <c r="B47" s="80">
        <f ca="1">+B45*0.67+B46*0.33</f>
        <v>22.138984821428572</v>
      </c>
      <c r="C47" s="76"/>
      <c r="D47" s="76"/>
      <c r="E47" s="81">
        <f ca="1">+E45*0.67+E46*0.33</f>
        <v>22.649784895833335</v>
      </c>
      <c r="F47" s="81"/>
      <c r="G47" s="81"/>
      <c r="H47" s="162">
        <f ca="1">+H45*0.67+H46*0.33</f>
        <v>31.257888020833331</v>
      </c>
      <c r="I47" s="76"/>
      <c r="J47" s="99"/>
      <c r="K47" s="76"/>
      <c r="L47" s="76"/>
      <c r="M47" s="76"/>
      <c r="N47" s="82">
        <f ca="1">+N45*0.67+N46*0.33</f>
        <v>32732.511477272728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">
      <c r="A48" s="4" t="s">
        <v>40</v>
      </c>
      <c r="B48" s="83">
        <f ca="1">+SUMIF(Z8:Z38,"&gt;0",Z8:Z38)/COUNTIF(Z8:Z38,"&gt;0")</f>
        <v>21.96859375</v>
      </c>
      <c r="C48" s="76"/>
      <c r="D48" s="76"/>
      <c r="E48" s="84">
        <f ca="1">+SUMIF(AD8:AD38,"&gt;0",AD8:AD38)/COUNTIF(AD8:AD38,"&gt;0")</f>
        <v>22.046875</v>
      </c>
      <c r="F48" s="84"/>
      <c r="G48" s="84"/>
      <c r="H48" s="163">
        <f ca="1">+SUMIF(AH8:AH38,"&gt;0",AH8:AH38)/COUNTIF(AH8:AH38,"&gt;0")</f>
        <v>39.226718749999996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30883.203125</v>
      </c>
      <c r="O48" s="76"/>
      <c r="P48" s="32"/>
    </row>
    <row r="49" spans="1:20" x14ac:dyDescent="0.2">
      <c r="A49" s="4" t="s">
        <v>41</v>
      </c>
      <c r="B49" s="75">
        <f ca="1">+SUMIF(AA8:AA38,"&gt;0",AA8:AA38)/COUNTIF(AA8:AA38,"&gt;0")</f>
        <v>15.6715625</v>
      </c>
      <c r="C49" s="76"/>
      <c r="D49" s="76"/>
      <c r="E49" s="77">
        <f ca="1">+SUMIF(AE8:AE38,"&gt;0",AE8:AE38)/COUNTIF(AE8:AE38,"&gt;0")</f>
        <v>16.668125</v>
      </c>
      <c r="F49" s="77"/>
      <c r="G49" s="77"/>
      <c r="H49" s="161">
        <f ca="1">+SUMIF(AI8:AI38,"&gt;0",AI8:AI38)/COUNTIF(AI8:AI38,"&gt;0")</f>
        <v>25.123749999999998</v>
      </c>
      <c r="I49" s="76"/>
      <c r="J49" s="98" t="str">
        <f>+J46</f>
        <v>Peak</v>
      </c>
      <c r="K49" s="80">
        <f ca="1">+AVERAGE(AO8:AO38)</f>
        <v>-7.8281249999998082E-2</v>
      </c>
      <c r="L49" s="80">
        <f ca="1">+AVERAGE(AR8:AR38)</f>
        <v>-17.179843750000003</v>
      </c>
      <c r="M49" s="80">
        <f ca="1">+AVERAGE(AU8:AU38)</f>
        <v>-17.258125</v>
      </c>
      <c r="N49" s="78">
        <f ca="1">+SUMIF(AM8:AM38,"&gt;0",AM8:AM38)/COUNTIF(AM8:AM38,"&gt;0")</f>
        <v>26071.46875</v>
      </c>
      <c r="O49" s="76"/>
      <c r="P49" s="32"/>
      <c r="T49" s="131"/>
    </row>
    <row r="50" spans="1:20" x14ac:dyDescent="0.2">
      <c r="A50" s="4" t="s">
        <v>78</v>
      </c>
      <c r="B50" s="80">
        <f ca="1">(B48*0.67+B49*0.33)</f>
        <v>19.890573437500002</v>
      </c>
      <c r="C50" s="76"/>
      <c r="D50" s="76"/>
      <c r="E50" s="81">
        <f ca="1">(E48*0.67+E49*0.33)</f>
        <v>20.271887499999998</v>
      </c>
      <c r="F50" s="81"/>
      <c r="G50" s="81"/>
      <c r="H50" s="162">
        <f ca="1">(H48*0.67+H49*0.33)</f>
        <v>34.572739062499998</v>
      </c>
      <c r="I50" s="87"/>
      <c r="J50" s="87"/>
      <c r="K50" s="87"/>
      <c r="L50" s="87"/>
      <c r="M50" s="87"/>
      <c r="N50" s="88">
        <f ca="1">(N48*0.67+N49*0.33)</f>
        <v>29295.330781249999</v>
      </c>
      <c r="O50" s="87"/>
      <c r="P50" s="89"/>
    </row>
    <row r="51" spans="1:20" x14ac:dyDescent="0.2">
      <c r="A51" s="86" t="s">
        <v>82</v>
      </c>
      <c r="B51" s="169">
        <f ca="1">+AVERAGE(AY8:AY38)</f>
        <v>21.619490740740744</v>
      </c>
      <c r="C51" s="170"/>
      <c r="D51" s="170"/>
      <c r="E51" s="169">
        <f ca="1">+AVERAGE(AZ8:AZ38)</f>
        <v>22.034713541666669</v>
      </c>
      <c r="F51" s="170"/>
      <c r="G51" s="170"/>
      <c r="H51" s="171">
        <f ca="1">+AVERAGE(BA8:BA38)</f>
        <v>32.040390625000001</v>
      </c>
    </row>
    <row r="52" spans="1:20" hidden="1" x14ac:dyDescent="0.2"/>
    <row r="53" spans="1:20" hidden="1" x14ac:dyDescent="0.2">
      <c r="A53" s="39" t="s">
        <v>17</v>
      </c>
      <c r="B53">
        <v>1</v>
      </c>
      <c r="L53" s="18"/>
    </row>
    <row r="54" spans="1:20" hidden="1" x14ac:dyDescent="0.2">
      <c r="A54" s="39" t="s">
        <v>18</v>
      </c>
      <c r="B54">
        <v>1</v>
      </c>
      <c r="L54" s="18"/>
    </row>
    <row r="55" spans="1:20" hidden="1" x14ac:dyDescent="0.2">
      <c r="A55" s="3" t="s">
        <v>19</v>
      </c>
      <c r="B55">
        <v>3</v>
      </c>
    </row>
    <row r="56" spans="1:20" hidden="1" x14ac:dyDescent="0.2">
      <c r="A56" s="3" t="s">
        <v>27</v>
      </c>
    </row>
    <row r="57" spans="1:20" hidden="1" x14ac:dyDescent="0.2">
      <c r="A57" s="3" t="s">
        <v>21</v>
      </c>
    </row>
    <row r="58" spans="1:20" hidden="1" x14ac:dyDescent="0.2">
      <c r="A58" s="3"/>
    </row>
    <row r="59" spans="1:20" hidden="1" x14ac:dyDescent="0.2">
      <c r="A59" s="3"/>
    </row>
    <row r="60" spans="1:20" hidden="1" x14ac:dyDescent="0.2">
      <c r="A60" s="3" t="s">
        <v>49</v>
      </c>
      <c r="B60">
        <v>2</v>
      </c>
      <c r="E60">
        <v>1</v>
      </c>
      <c r="H60">
        <v>1</v>
      </c>
    </row>
    <row r="61" spans="1:20" hidden="1" x14ac:dyDescent="0.2">
      <c r="A61" s="3" t="s">
        <v>28</v>
      </c>
    </row>
    <row r="62" spans="1:20" hidden="1" x14ac:dyDescent="0.2"/>
    <row r="63" spans="1:20" hidden="1" x14ac:dyDescent="0.2">
      <c r="A63" s="3" t="s">
        <v>29</v>
      </c>
      <c r="B63">
        <v>1</v>
      </c>
    </row>
    <row r="64" spans="1:20" hidden="1" x14ac:dyDescent="0.2">
      <c r="A64" s="3" t="s">
        <v>30</v>
      </c>
    </row>
    <row r="65" spans="1:2" hidden="1" x14ac:dyDescent="0.2"/>
    <row r="66" spans="1:2" hidden="1" x14ac:dyDescent="0.2"/>
    <row r="67" spans="1:2" hidden="1" x14ac:dyDescent="0.2">
      <c r="A67">
        <v>1</v>
      </c>
      <c r="B67" s="39" t="s">
        <v>31</v>
      </c>
    </row>
    <row r="68" spans="1:2" hidden="1" x14ac:dyDescent="0.2">
      <c r="A68">
        <v>2</v>
      </c>
      <c r="B68" s="39" t="s">
        <v>32</v>
      </c>
    </row>
    <row r="69" spans="1:2" hidden="1" x14ac:dyDescent="0.2">
      <c r="A69">
        <v>3</v>
      </c>
      <c r="B69" s="3" t="s">
        <v>33</v>
      </c>
    </row>
    <row r="70" spans="1:2" hidden="1" x14ac:dyDescent="0.2">
      <c r="A70">
        <v>4</v>
      </c>
      <c r="B70" s="3" t="s">
        <v>34</v>
      </c>
    </row>
    <row r="71" spans="1:2" hidden="1" x14ac:dyDescent="0.2">
      <c r="A71">
        <v>5</v>
      </c>
      <c r="B71" s="3" t="s">
        <v>35</v>
      </c>
    </row>
    <row r="72" spans="1:2" hidden="1" x14ac:dyDescent="0.2"/>
    <row r="73" spans="1:2" hidden="1" x14ac:dyDescent="0.2">
      <c r="A73" s="3" t="s">
        <v>42</v>
      </c>
    </row>
    <row r="74" spans="1:2" hidden="1" x14ac:dyDescent="0.2">
      <c r="A74" s="60">
        <v>35796</v>
      </c>
    </row>
    <row r="75" spans="1:2" hidden="1" x14ac:dyDescent="0.2">
      <c r="A75" s="61">
        <v>35940</v>
      </c>
    </row>
    <row r="76" spans="1:2" hidden="1" x14ac:dyDescent="0.2">
      <c r="A76" s="61">
        <v>35980</v>
      </c>
    </row>
    <row r="77" spans="1:2" hidden="1" x14ac:dyDescent="0.2">
      <c r="A77" s="61">
        <v>36045</v>
      </c>
    </row>
    <row r="78" spans="1:2" hidden="1" x14ac:dyDescent="0.2">
      <c r="A78" s="61">
        <v>36125</v>
      </c>
    </row>
    <row r="79" spans="1:2" hidden="1" x14ac:dyDescent="0.2">
      <c r="A79" s="61">
        <v>36154</v>
      </c>
    </row>
    <row r="80" spans="1:2" hidden="1" x14ac:dyDescent="0.2">
      <c r="A80" s="61">
        <v>36161</v>
      </c>
    </row>
    <row r="81" spans="1:1" hidden="1" x14ac:dyDescent="0.2">
      <c r="A81" s="61">
        <v>36311</v>
      </c>
    </row>
    <row r="82" spans="1:1" hidden="1" x14ac:dyDescent="0.2">
      <c r="A82" s="61">
        <v>36346</v>
      </c>
    </row>
    <row r="83" spans="1:1" hidden="1" x14ac:dyDescent="0.2">
      <c r="A83" s="61">
        <v>36409</v>
      </c>
    </row>
    <row r="84" spans="1:1" hidden="1" x14ac:dyDescent="0.2">
      <c r="A84" s="61">
        <v>36489</v>
      </c>
    </row>
    <row r="85" spans="1:1" hidden="1" x14ac:dyDescent="0.2">
      <c r="A85" s="61">
        <v>36519</v>
      </c>
    </row>
    <row r="86" spans="1:1" hidden="1" x14ac:dyDescent="0.2">
      <c r="A86" s="61">
        <v>36526</v>
      </c>
    </row>
    <row r="87" spans="1:1" hidden="1" x14ac:dyDescent="0.2">
      <c r="A87" s="61">
        <v>36675</v>
      </c>
    </row>
    <row r="88" spans="1:1" hidden="1" x14ac:dyDescent="0.2">
      <c r="A88" s="61">
        <v>36711</v>
      </c>
    </row>
    <row r="89" spans="1:1" hidden="1" x14ac:dyDescent="0.2">
      <c r="A89" s="61">
        <v>36773</v>
      </c>
    </row>
    <row r="90" spans="1:1" hidden="1" x14ac:dyDescent="0.2">
      <c r="A90" s="61">
        <v>36853</v>
      </c>
    </row>
    <row r="91" spans="1:1" hidden="1" x14ac:dyDescent="0.2">
      <c r="A91" s="61">
        <v>36885</v>
      </c>
    </row>
    <row r="92" spans="1:1" hidden="1" x14ac:dyDescent="0.2">
      <c r="A92" s="61">
        <v>36892</v>
      </c>
    </row>
    <row r="93" spans="1:1" hidden="1" x14ac:dyDescent="0.2">
      <c r="A93" s="61">
        <v>37039</v>
      </c>
    </row>
    <row r="94" spans="1:1" hidden="1" x14ac:dyDescent="0.2">
      <c r="A94" s="61">
        <v>37076</v>
      </c>
    </row>
    <row r="95" spans="1:1" hidden="1" x14ac:dyDescent="0.2">
      <c r="A95" s="61">
        <v>37137</v>
      </c>
    </row>
    <row r="96" spans="1:1" hidden="1" x14ac:dyDescent="0.2">
      <c r="A96" s="61">
        <v>37217</v>
      </c>
    </row>
    <row r="97" spans="1:8" hidden="1" x14ac:dyDescent="0.2">
      <c r="A97" s="62">
        <v>37250</v>
      </c>
    </row>
    <row r="98" spans="1:8" x14ac:dyDescent="0.2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66675</xdr:colOff>
                <xdr:row>0</xdr:row>
                <xdr:rowOff>85725</xdr:rowOff>
              </from>
              <to>
                <xdr:col>16</xdr:col>
                <xdr:colOff>200025</xdr:colOff>
                <xdr:row>4</xdr:row>
                <xdr:rowOff>66675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342900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95250</xdr:colOff>
                <xdr:row>2</xdr:row>
                <xdr:rowOff>28575</xdr:rowOff>
              </from>
              <to>
                <xdr:col>2</xdr:col>
                <xdr:colOff>352425</xdr:colOff>
                <xdr:row>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28575</xdr:colOff>
                <xdr:row>4</xdr:row>
                <xdr:rowOff>114300</xdr:rowOff>
              </from>
              <to>
                <xdr:col>5</xdr:col>
                <xdr:colOff>438150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381000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9525</xdr:colOff>
                <xdr:row>2</xdr:row>
                <xdr:rowOff>9525</xdr:rowOff>
              </from>
              <to>
                <xdr:col>5</xdr:col>
                <xdr:colOff>428625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28575</xdr:colOff>
                <xdr:row>2</xdr:row>
                <xdr:rowOff>9525</xdr:rowOff>
              </from>
              <to>
                <xdr:col>8</xdr:col>
                <xdr:colOff>390525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390525</xdr:colOff>
                <xdr:row>4</xdr:row>
                <xdr:rowOff>66675</xdr:rowOff>
              </from>
              <to>
                <xdr:col>12</xdr:col>
                <xdr:colOff>209550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3338"/>
  <sheetViews>
    <sheetView zoomScale="75" workbookViewId="0">
      <pane xSplit="1" ySplit="2" topLeftCell="B32864" activePane="bottomRight" state="frozen"/>
      <selection pane="topRight" activeCell="B1" sqref="B1"/>
      <selection pane="bottomLeft" activeCell="A3" sqref="A3"/>
      <selection pane="bottomRight" activeCell="F32873" sqref="F32873"/>
    </sheetView>
  </sheetViews>
  <sheetFormatPr defaultRowHeight="12.75" x14ac:dyDescent="0.2"/>
  <cols>
    <col min="1" max="1" width="10.140625" bestFit="1" customWidth="1"/>
    <col min="2" max="2" width="6" bestFit="1" customWidth="1"/>
    <col min="3" max="3" width="16.28515625" customWidth="1"/>
    <col min="4" max="4" width="16" bestFit="1" customWidth="1"/>
    <col min="5" max="5" width="12.85546875" bestFit="1" customWidth="1"/>
    <col min="6" max="6" width="9.7109375" bestFit="1" customWidth="1"/>
    <col min="7" max="7" width="12.28515625" bestFit="1" customWidth="1"/>
    <col min="8" max="8" width="16.140625" style="5" bestFit="1" customWidth="1"/>
    <col min="9" max="9" width="16" bestFit="1" customWidth="1"/>
    <col min="10" max="10" width="12.85546875" bestFit="1" customWidth="1"/>
    <col min="11" max="11" width="9.7109375" bestFit="1" customWidth="1"/>
    <col min="12" max="12" width="12.28515625" style="32" bestFit="1" customWidth="1"/>
    <col min="13" max="13" width="12.28515625" customWidth="1"/>
    <col min="14" max="14" width="16.140625" bestFit="1" customWidth="1"/>
    <col min="15" max="15" width="8.85546875" bestFit="1" customWidth="1"/>
    <col min="17" max="17" width="11.85546875" bestFit="1" customWidth="1"/>
    <col min="52" max="55" width="10.28515625" bestFit="1" customWidth="1"/>
  </cols>
  <sheetData>
    <row r="1" spans="1:55" x14ac:dyDescent="0.2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32905</v>
      </c>
    </row>
    <row r="2" spans="1:55" x14ac:dyDescent="0.2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5" thickBot="1" x14ac:dyDescent="0.25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5" thickBot="1" x14ac:dyDescent="0.25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2</v>
      </c>
      <c r="T6" s="10">
        <v>0</v>
      </c>
      <c r="U6" s="13">
        <f>+Date</f>
        <v>37257</v>
      </c>
      <c r="V6" s="144">
        <f ca="1">SUMIF(OFFSET($N$2,$V$1+$T6,0,24,1),"On",OFFSET($C$2,$V$1+$T6,0,24,1))/16</f>
        <v>26.711250000000003</v>
      </c>
      <c r="W6" s="20">
        <f ca="1">SUMIF(OFFSET($N$2,$V$1+$T6,0,24,1),"Off",OFFSET($C$2,$V$1+$T6,0,24,1))/8</f>
        <v>19.880000000000003</v>
      </c>
      <c r="X6" s="20">
        <f ca="1">SUMIF(OFFSET($O$2,$V$1+$T6,0,24,1),"&gt;0",OFFSET($C$2,$V$1+$T6,0,24,1))/24</f>
        <v>24.43416666666667</v>
      </c>
      <c r="Y6" s="20">
        <f ca="1">SUMIF(OFFSET($N$2,$V$1+$T6,0,24,1),"On",OFFSET($D$2,$V$1+$T6,0,24,1))/16</f>
        <v>27.455625000000001</v>
      </c>
      <c r="Z6" s="20">
        <f ca="1">SUMIF(OFFSET($N$2,$V$1+$T6,0,24,1),"Off",OFFSET($D$2,$V$1+$T6,0,24,1))/8</f>
        <v>19.880000000000003</v>
      </c>
      <c r="AA6" s="20">
        <f ca="1">SUMIF(OFFSET($O$2,$V$1+$T6,0,24,1),"&gt;0",OFFSET($D$2,$V$1+$T6,0,24,1))/24</f>
        <v>24.93041666666667</v>
      </c>
      <c r="AB6" s="25">
        <f ca="1">SUMIF(OFFSET($N$2,$V$1+$T6,0,24,1),"On",OFFSET($E$2,$V$1+$T6,0,24,1))/16</f>
        <v>28.035</v>
      </c>
      <c r="AC6" s="25">
        <f ca="1">SUMIF(OFFSET($N$2,$V$1+$T6,0,24,1),"Off",OFFSET($E$2,$V$1+$T6,0,24,1))/8</f>
        <v>19.880000000000003</v>
      </c>
      <c r="AD6" s="25">
        <f ca="1">SUMIF(OFFSET($O$2,$V$1+$T6,0,24,1),"&gt;0",OFFSET($E$2,$V$1+$T6,0,24,1))/24</f>
        <v>25.316666666666666</v>
      </c>
      <c r="AE6" s="25">
        <f ca="1">SUMIF(OFFSET($N$2,$V$1+$T6,0,24,1),"On",OFFSET($F$2,$V$1+$T6,0,24,1))/16</f>
        <v>0</v>
      </c>
      <c r="AF6" s="25">
        <f ca="1">SUMIF(OFFSET($N$2,$V$1+$T6,0,24,1),"Off",OFFSET($F$2,$V$1+$T6,0,24,1))/8</f>
        <v>0</v>
      </c>
      <c r="AG6" s="25">
        <f ca="1">SUMIF(OFFSET($O$2,$V$1+$T6,0,24,1),"&gt;0",OFFSET($F$2,$V$1+$T6,0,24,1))/24</f>
        <v>0</v>
      </c>
      <c r="AH6" s="25">
        <f ca="1">SUMIF(OFFSET($N$2,$V$1+$T6,0,24,1),"On",OFFSET($G$2,$V$1+$T6,0,24,1))/16</f>
        <v>26.710000000000004</v>
      </c>
      <c r="AI6" s="25">
        <f ca="1">SUMIF(OFFSET($N$2,$V$1+$T6,0,24,1),"Off",OFFSET($G$2,$V$1+$T6,0,24,1))/8</f>
        <v>19.880000000000003</v>
      </c>
      <c r="AJ6" s="25">
        <f ca="1">SUMIF(OFFSET($O$2,$V$1+$T6,0,24,1),"&gt;0",OFFSET($G$2,$V$1+$T6,0,24,1))/24</f>
        <v>24.433333333333337</v>
      </c>
      <c r="AK6" s="144">
        <f ca="1">SUMIF(OFFSET($N$2,$V$1+$T6,0,24,1),"On",OFFSET($H$2,$V$1+$T6,0,24,1))/16</f>
        <v>27.008749999999999</v>
      </c>
      <c r="AL6" s="20">
        <f ca="1">SUMIF(OFFSET($N$2,$V$1+$T6,0,24,1),"Off",OFFSET($H$2,$V$1+$T6,0,24,1))/8</f>
        <v>17.842499999999998</v>
      </c>
      <c r="AM6" s="20">
        <f ca="1">SUMIF(OFFSET($O$2,$V$1+$T6,0,24,1),"&gt;0",OFFSET($H$2,$V$1+$T6,0,24,1))/24</f>
        <v>23.953333333333333</v>
      </c>
      <c r="AN6" s="20">
        <f ca="1">SUMIF(OFFSET($N$2,$V$1+$T6,0,24,1),"On",OFFSET($I$2,$V$1+$T6,0,24,1))/16</f>
        <v>29.268124999999994</v>
      </c>
      <c r="AO6" s="20">
        <f ca="1">SUMIF(OFFSET($N$2,$V$1+$T6,0,24,1),"Off",OFFSET($I$2,$V$1+$T6,0,24,1))/8</f>
        <v>18.004999999999999</v>
      </c>
      <c r="AP6" s="20">
        <f ca="1">SUMIF(OFFSET($O$2,$V$1+$T6,0,24,1),"&gt;0",OFFSET($I$2,$V$1+$T6,0,24,1))/24</f>
        <v>25.513749999999998</v>
      </c>
      <c r="AQ6" s="20">
        <f ca="1">SUMIF(OFFSET($N$2,$V$1+$T6,0,24,1),"On",OFFSET($J$2,$V$1+$T6,0,24,1))/16</f>
        <v>31.341249999999999</v>
      </c>
      <c r="AR6" s="20">
        <f ca="1">SUMIF(OFFSET($N$2,$V$1+$T6,0,24,1),"Off",OFFSET($J$2,$V$1+$T6,0,24,1))/8</f>
        <v>18.15625</v>
      </c>
      <c r="AS6" s="20">
        <f ca="1">SUMIF(OFFSET($O$2,$V$1+$T6,0,24,1),"&gt;0",OFFSET($J$2,$V$1+$T6,0,24,1))/24</f>
        <v>26.946249999999992</v>
      </c>
      <c r="AT6" s="20">
        <f ca="1">SUMIF(OFFSET($N$2,$V$1+$T6,0,24,1),"On",OFFSET($K$2,$V$1+$T6,0,24,1))/16</f>
        <v>0</v>
      </c>
      <c r="AU6" s="20">
        <f ca="1">SUMIF(OFFSET($N$2,$V$1+$T6,0,24,1),"Off",OFFSET($K$2,$V$1+$T6,0,24,1))/8</f>
        <v>0</v>
      </c>
      <c r="AV6" s="20">
        <f ca="1">SUMIF(OFFSET($O$2,$V$1+$T6,0,24,1),"&gt;0",OFFSET($K$2,$V$1+$T6,0,24,1))/24</f>
        <v>0</v>
      </c>
      <c r="AW6" s="20">
        <f ca="1">SUMIF(OFFSET($N$2,$V$1+$T6,0,24,1),"On",OFFSET($L$2,$V$1+$T6,0,24,1))/16</f>
        <v>27.009999999999998</v>
      </c>
      <c r="AX6" s="20">
        <f ca="1">SUMIF(OFFSET($N$2,$V$1+$T6,0,24,1),"Off",OFFSET($L$2,$V$1+$T6,0,24,1))/8</f>
        <v>17.842499999999998</v>
      </c>
      <c r="AY6" s="20">
        <f ca="1">SUMIF(OFFSET($O$2,$V$1+$T6,0,24,1),"&gt;0",OFFSET($L$2,$V$1+$T6,0,24,1))/24</f>
        <v>23.954166666666666</v>
      </c>
      <c r="AZ6" s="33">
        <f ca="1">SUMIF(OFFSET($N$2,$V$1+$T6,0,24,1),"On",OFFSET($M$2,$V$1+$T6,0,24,1))/16</f>
        <v>32057.75</v>
      </c>
      <c r="BA6" s="30">
        <f ca="1">SUMIF(OFFSET($N$2,$V$1+$T6,0,24,1),"Off",OFFSET($M$2,$V$1+$T6,0,24,1))/8</f>
        <v>28937</v>
      </c>
      <c r="BB6" s="30">
        <f ca="1">+MAX(OFFSET($M$2,$V$1+$T6,0,24,1))</f>
        <v>35732</v>
      </c>
      <c r="BC6" s="36">
        <f ca="1">MIN(OFFSET($M$2,$V$1+$T6,0,24,1))</f>
        <v>27899</v>
      </c>
    </row>
    <row r="7" spans="1:55" x14ac:dyDescent="0.2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3</v>
      </c>
      <c r="T7" s="11">
        <v>24</v>
      </c>
      <c r="U7" s="7">
        <f>+U6+1</f>
        <v>37258</v>
      </c>
      <c r="V7" s="144">
        <f t="shared" ref="V7:V36" ca="1" si="3">SUMIF(OFFSET($N$2,$V$1+$T7,0,24,1),"On",OFFSET($C$2,$V$1+$T7,0,24,1))/16</f>
        <v>28.186874999999997</v>
      </c>
      <c r="W7" s="20">
        <f t="shared" ref="W7:W36" ca="1" si="4">SUMIF(OFFSET($N$2,$V$1+$T7,0,24,1),"Off",OFFSET($C$2,$V$1+$T7,0,24,1))/8</f>
        <v>19.738750000000003</v>
      </c>
      <c r="X7" s="20">
        <f ca="1">SUMIF(OFFSET($O$2,$V$1+$T7,0,24,1),"&gt;0",OFFSET($C$2,$V$1+$T7,0,24,1))/24</f>
        <v>25.370833333333337</v>
      </c>
      <c r="Y7" s="20">
        <f t="shared" ref="Y7:Y36" ca="1" si="5">SUMIF(OFFSET($N$2,$V$1+$T7,0,24,1),"On",OFFSET($D$2,$V$1+$T7,0,24,1))/16</f>
        <v>33.277500000000003</v>
      </c>
      <c r="Z7" s="20">
        <f t="shared" ref="Z7:Z36" ca="1" si="6">SUMIF(OFFSET($N$2,$V$1+$T7,0,24,1),"Off",OFFSET($D$2,$V$1+$T7,0,24,1))/8</f>
        <v>20.192500000000003</v>
      </c>
      <c r="AA7" s="20">
        <f t="shared" ref="AA7:AA36" ca="1" si="7">SUMIF(OFFSET($O$2,$V$1+$T7,0,24,1),"&gt;0",OFFSET($D$2,$V$1+$T7,0,24,1))/24</f>
        <v>28.915833333333335</v>
      </c>
      <c r="AB7" s="25">
        <f t="shared" ref="AB7:AB36" ca="1" si="8">SUMIF(OFFSET($N$2,$V$1+$T7,0,24,1),"On",OFFSET($E$2,$V$1+$T7,0,24,1))/16</f>
        <v>33.335625</v>
      </c>
      <c r="AC7" s="25">
        <f t="shared" ref="AC7:AC36" ca="1" si="9">SUMIF(OFFSET($N$2,$V$1+$T7,0,24,1),"Off",OFFSET($E$2,$V$1+$T7,0,24,1))/8</f>
        <v>20.201250000000002</v>
      </c>
      <c r="AD7" s="25">
        <f t="shared" ref="AD7:AD36" ca="1" si="10">SUMIF(OFFSET($O$2,$V$1+$T7,0,24,1),"&gt;0",OFFSET($E$2,$V$1+$T7,0,24,1))/24</f>
        <v>28.9575</v>
      </c>
      <c r="AE7" s="25">
        <f t="shared" ref="AE7:AE36" ca="1" si="11">SUMIF(OFFSET($N$2,$V$1+$T7,0,24,1),"On",OFFSET($F$2,$V$1+$T7,0,24,1))/16</f>
        <v>0</v>
      </c>
      <c r="AF7" s="25">
        <f t="shared" ref="AF7:AF36" ca="1" si="12">SUMIF(OFFSET($N$2,$V$1+$T7,0,24,1),"Off",OFFSET($F$2,$V$1+$T7,0,24,1))/8</f>
        <v>0</v>
      </c>
      <c r="AG7" s="25">
        <f t="shared" ref="AG7:AG36" ca="1" si="13">SUMIF(OFFSET($O$2,$V$1+$T7,0,24,1),"&gt;0",OFFSET($F$2,$V$1+$T7,0,24,1))/24</f>
        <v>0</v>
      </c>
      <c r="AH7" s="25">
        <f t="shared" ref="AH7:AH36" ca="1" si="14">SUMIF(OFFSET($N$2,$V$1+$T7,0,24,1),"On",OFFSET($G$2,$V$1+$T7,0,24,1))/16</f>
        <v>33.201875000000008</v>
      </c>
      <c r="AI7" s="25">
        <f t="shared" ref="AI7:AI36" ca="1" si="15">SUMIF(OFFSET($N$2,$V$1+$T7,0,24,1),"Off",OFFSET($G$2,$V$1+$T7,0,24,1))/8</f>
        <v>20.177500000000002</v>
      </c>
      <c r="AJ7" s="25">
        <f t="shared" ref="AJ7:AJ36" ca="1" si="16">SUMIF(OFFSET($O$2,$V$1+$T7,0,24,1),"&gt;0",OFFSET($G$2,$V$1+$T7,0,24,1))/24</f>
        <v>28.860416666666669</v>
      </c>
      <c r="AK7" s="144">
        <f t="shared" ref="AK7:AK36" ca="1" si="17">SUMIF(OFFSET($N$2,$V$1+$T7,0,24,1),"On",OFFSET($H$2,$V$1+$T7,0,24,1))/16</f>
        <v>24.675625</v>
      </c>
      <c r="AL7" s="20">
        <f t="shared" ref="AL7:AL36" ca="1" si="18">SUMIF(OFFSET($N$2,$V$1+$T7,0,24,1),"Off",OFFSET($H$2,$V$1+$T7,0,24,1))/8</f>
        <v>23.506250000000001</v>
      </c>
      <c r="AM7" s="20">
        <f t="shared" ref="AM7:AM36" ca="1" si="19">SUMIF(OFFSET($O$2,$V$1+$T7,0,24,1),"&gt;0",OFFSET($H$2,$V$1+$T7,0,24,1))/24</f>
        <v>24.285833333333329</v>
      </c>
      <c r="AN7" s="20">
        <f t="shared" ref="AN7:AN36" ca="1" si="20">SUMIF(OFFSET($N$2,$V$1+$T7,0,24,1),"On",OFFSET($I$2,$V$1+$T7,0,24,1))/16</f>
        <v>36.576874999999994</v>
      </c>
      <c r="AO7" s="20">
        <f t="shared" ref="AO7:AO36" ca="1" si="21">SUMIF(OFFSET($N$2,$V$1+$T7,0,24,1),"Off",OFFSET($I$2,$V$1+$T7,0,24,1))/8</f>
        <v>24.078749999999999</v>
      </c>
      <c r="AP7" s="20">
        <f t="shared" ref="AP7:AP36" ca="1" si="22">SUMIF(OFFSET($O$2,$V$1+$T7,0,24,1),"&gt;0",OFFSET($I$2,$V$1+$T7,0,24,1))/24</f>
        <v>32.410833333333322</v>
      </c>
      <c r="AQ7" s="20">
        <f t="shared" ref="AQ7:AQ36" ca="1" si="23">SUMIF(OFFSET($N$2,$V$1+$T7,0,24,1),"On",OFFSET($J$2,$V$1+$T7,0,24,1))/16</f>
        <v>42.495000000000005</v>
      </c>
      <c r="AR7" s="20">
        <f t="shared" ref="AR7:AR36" ca="1" si="24">SUMIF(OFFSET($N$2,$V$1+$T7,0,24,1),"Off",OFFSET($J$2,$V$1+$T7,0,24,1))/8</f>
        <v>24.643750000000001</v>
      </c>
      <c r="AS7" s="20">
        <f t="shared" ref="AS7:AS36" ca="1" si="25">SUMIF(OFFSET($O$2,$V$1+$T7,0,24,1),"&gt;0",OFFSET($J$2,$V$1+$T7,0,24,1))/24</f>
        <v>36.544583333333343</v>
      </c>
      <c r="AT7" s="20">
        <f t="shared" ref="AT7:AT36" ca="1" si="26">SUMIF(OFFSET($N$2,$V$1+$T7,0,24,1),"On",OFFSET($K$2,$V$1+$T7,0,24,1))/16</f>
        <v>0</v>
      </c>
      <c r="AU7" s="20">
        <f t="shared" ref="AU7:AU36" ca="1" si="27">SUMIF(OFFSET($N$2,$V$1+$T7,0,24,1),"Off",OFFSET($K$2,$V$1+$T7,0,24,1))/8</f>
        <v>0</v>
      </c>
      <c r="AV7" s="20">
        <f t="shared" ref="AV7:AV36" ca="1" si="28">SUMIF(OFFSET($O$2,$V$1+$T7,0,24,1),"&gt;0",OFFSET($K$2,$V$1+$T7,0,24,1))/24</f>
        <v>0</v>
      </c>
      <c r="AW7" s="20">
        <f t="shared" ref="AW7:AW36" ca="1" si="29">SUMIF(OFFSET($N$2,$V$1+$T7,0,24,1),"On",OFFSET($L$2,$V$1+$T7,0,24,1))/16</f>
        <v>30.198750000000004</v>
      </c>
      <c r="AX7" s="20">
        <f t="shared" ref="AX7:AX36" ca="1" si="30">SUMIF(OFFSET($N$2,$V$1+$T7,0,24,1),"Off",OFFSET($L$2,$V$1+$T7,0,24,1))/8</f>
        <v>23.5075</v>
      </c>
      <c r="AY7" s="23">
        <f t="shared" ref="AY7:AY36" ca="1" si="31">SUMIF(OFFSET($O$2,$V$1+$T7,0,24,1),"&gt;0",OFFSET($L$2,$V$1+$T7,0,24,1))/24</f>
        <v>27.96833333333333</v>
      </c>
      <c r="AZ7" s="33">
        <f t="shared" ref="AZ7:AZ36" ca="1" si="32">SUMIF(OFFSET($N$2,$V$1+$T7,0,24,1),"On",OFFSET($M$2,$V$1+$T7,0,24,1))/16</f>
        <v>36777.75</v>
      </c>
      <c r="BA7" s="30">
        <f t="shared" ref="BA7:BA36" ca="1" si="33">SUMIF(OFFSET($N$2,$V$1+$T7,0,24,1),"Off",OFFSET($M$2,$V$1+$T7,0,24,1))/8</f>
        <v>29465.125</v>
      </c>
      <c r="BB7" s="30">
        <f t="shared" ref="BB7:BB36" ca="1" si="34">+MAX(OFFSET($M$2,$V$1+$T7,0,24,1))</f>
        <v>40002</v>
      </c>
      <c r="BC7" s="36">
        <f t="shared" ref="BC7:BC36" ca="1" si="35">MIN(OFFSET($M$2,$V$1+$T7,0,24,1))</f>
        <v>27301</v>
      </c>
    </row>
    <row r="8" spans="1:55" x14ac:dyDescent="0.2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4</v>
      </c>
      <c r="T8" s="11">
        <v>48</v>
      </c>
      <c r="U8" s="7">
        <f t="shared" ref="U8:U36" si="36">+U7+1</f>
        <v>37259</v>
      </c>
      <c r="V8" s="144">
        <f t="shared" ca="1" si="3"/>
        <v>24.112500000000001</v>
      </c>
      <c r="W8" s="20">
        <f t="shared" ca="1" si="4"/>
        <v>17.67625</v>
      </c>
      <c r="X8" s="20">
        <f t="shared" ref="X8:X36" ca="1" si="37">SUMIF(OFFSET($O$2,$V$1+$T8,0,24,1),"&gt;0",OFFSET($C$2,$V$1+$T8,0,24,1))/24</f>
        <v>21.967083333333331</v>
      </c>
      <c r="Y8" s="20">
        <f t="shared" ca="1" si="5"/>
        <v>34.143750000000004</v>
      </c>
      <c r="Z8" s="20">
        <f t="shared" ca="1" si="6"/>
        <v>17.739999999999998</v>
      </c>
      <c r="AA8" s="20">
        <f t="shared" ca="1" si="7"/>
        <v>28.675833333333333</v>
      </c>
      <c r="AB8" s="25">
        <f t="shared" ca="1" si="8"/>
        <v>42.208125000000003</v>
      </c>
      <c r="AC8" s="25">
        <f t="shared" ca="1" si="9"/>
        <v>17.78875</v>
      </c>
      <c r="AD8" s="25">
        <f t="shared" ca="1" si="10"/>
        <v>34.068333333333342</v>
      </c>
      <c r="AE8" s="25">
        <f t="shared" ca="1" si="11"/>
        <v>0</v>
      </c>
      <c r="AF8" s="25">
        <f t="shared" ca="1" si="12"/>
        <v>0</v>
      </c>
      <c r="AG8" s="25">
        <f t="shared" ca="1" si="13"/>
        <v>0</v>
      </c>
      <c r="AH8" s="25">
        <f t="shared" ca="1" si="14"/>
        <v>23.698124999999997</v>
      </c>
      <c r="AI8" s="25">
        <f t="shared" ca="1" si="15"/>
        <v>17.67625</v>
      </c>
      <c r="AJ8" s="25">
        <f t="shared" ca="1" si="16"/>
        <v>21.69083333333333</v>
      </c>
      <c r="AK8" s="144">
        <f t="shared" ca="1" si="17"/>
        <v>27.262500000000003</v>
      </c>
      <c r="AL8" s="20">
        <f t="shared" ca="1" si="18"/>
        <v>19.81625</v>
      </c>
      <c r="AM8" s="20">
        <f t="shared" ca="1" si="19"/>
        <v>24.780416666666667</v>
      </c>
      <c r="AN8" s="20">
        <f t="shared" ca="1" si="20"/>
        <v>40.536875000000002</v>
      </c>
      <c r="AO8" s="20">
        <f t="shared" ca="1" si="21"/>
        <v>23.692500000000003</v>
      </c>
      <c r="AP8" s="20">
        <f t="shared" ca="1" si="22"/>
        <v>34.922083333333333</v>
      </c>
      <c r="AQ8" s="20">
        <f t="shared" ca="1" si="23"/>
        <v>45.469375000000007</v>
      </c>
      <c r="AR8" s="20">
        <f t="shared" ca="1" si="24"/>
        <v>23.96125</v>
      </c>
      <c r="AS8" s="20">
        <f t="shared" ca="1" si="25"/>
        <v>38.300000000000004</v>
      </c>
      <c r="AT8" s="20">
        <f t="shared" ca="1" si="26"/>
        <v>0</v>
      </c>
      <c r="AU8" s="20">
        <f t="shared" ca="1" si="27"/>
        <v>0</v>
      </c>
      <c r="AV8" s="20">
        <f t="shared" ca="1" si="28"/>
        <v>0</v>
      </c>
      <c r="AW8" s="20">
        <f t="shared" ca="1" si="29"/>
        <v>29.876874999999998</v>
      </c>
      <c r="AX8" s="20">
        <f t="shared" ca="1" si="30"/>
        <v>20.227499999999999</v>
      </c>
      <c r="AY8" s="23">
        <f t="shared" ca="1" si="31"/>
        <v>26.660416666666663</v>
      </c>
      <c r="AZ8" s="33">
        <f t="shared" ca="1" si="32"/>
        <v>36071.875</v>
      </c>
      <c r="BA8" s="30">
        <f t="shared" ca="1" si="33"/>
        <v>29905.75</v>
      </c>
      <c r="BB8" s="30">
        <f t="shared" ca="1" si="34"/>
        <v>39662</v>
      </c>
      <c r="BC8" s="36">
        <f t="shared" ca="1" si="35"/>
        <v>28106</v>
      </c>
    </row>
    <row r="9" spans="1:55" x14ac:dyDescent="0.2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5</v>
      </c>
      <c r="T9" s="11">
        <v>72</v>
      </c>
      <c r="U9" s="7">
        <f t="shared" si="36"/>
        <v>37260</v>
      </c>
      <c r="V9" s="144">
        <f t="shared" ca="1" si="3"/>
        <v>24.825624999999992</v>
      </c>
      <c r="W9" s="20">
        <f t="shared" ca="1" si="4"/>
        <v>20.361250000000002</v>
      </c>
      <c r="X9" s="20">
        <f t="shared" ca="1" si="37"/>
        <v>23.337500000000002</v>
      </c>
      <c r="Y9" s="20">
        <f t="shared" ca="1" si="5"/>
        <v>35.683125000000004</v>
      </c>
      <c r="Z9" s="20">
        <f t="shared" ca="1" si="6"/>
        <v>22.85125</v>
      </c>
      <c r="AA9" s="20">
        <f t="shared" ca="1" si="7"/>
        <v>31.405833333333334</v>
      </c>
      <c r="AB9" s="25">
        <f t="shared" ca="1" si="8"/>
        <v>47.756249999999994</v>
      </c>
      <c r="AC9" s="25">
        <f t="shared" ca="1" si="9"/>
        <v>25.664999999999999</v>
      </c>
      <c r="AD9" s="25">
        <f t="shared" ca="1" si="10"/>
        <v>40.392499999999991</v>
      </c>
      <c r="AE9" s="25">
        <f t="shared" ca="1" si="11"/>
        <v>0</v>
      </c>
      <c r="AF9" s="25">
        <f t="shared" ca="1" si="12"/>
        <v>0</v>
      </c>
      <c r="AG9" s="25">
        <f t="shared" ca="1" si="13"/>
        <v>0</v>
      </c>
      <c r="AH9" s="25">
        <f t="shared" ca="1" si="14"/>
        <v>24.831250000000004</v>
      </c>
      <c r="AI9" s="25">
        <f t="shared" ca="1" si="15"/>
        <v>20.362500000000001</v>
      </c>
      <c r="AJ9" s="25">
        <f t="shared" ca="1" si="16"/>
        <v>23.341666666666665</v>
      </c>
      <c r="AK9" s="144">
        <f t="shared" ca="1" si="17"/>
        <v>24.267500000000002</v>
      </c>
      <c r="AL9" s="20">
        <f t="shared" ca="1" si="18"/>
        <v>17.982500000000002</v>
      </c>
      <c r="AM9" s="20">
        <f t="shared" ca="1" si="19"/>
        <v>22.172500000000003</v>
      </c>
      <c r="AN9" s="20">
        <f t="shared" ca="1" si="20"/>
        <v>30.212500000000002</v>
      </c>
      <c r="AO9" s="20">
        <f t="shared" ca="1" si="21"/>
        <v>18.302499999999998</v>
      </c>
      <c r="AP9" s="20">
        <f t="shared" ca="1" si="22"/>
        <v>26.242499999999993</v>
      </c>
      <c r="AQ9" s="20">
        <f t="shared" ca="1" si="23"/>
        <v>32.878125000000004</v>
      </c>
      <c r="AR9" s="20">
        <f t="shared" ca="1" si="24"/>
        <v>18.342499999999998</v>
      </c>
      <c r="AS9" s="20">
        <f t="shared" ca="1" si="25"/>
        <v>28.032916666666665</v>
      </c>
      <c r="AT9" s="20">
        <f t="shared" ca="1" si="26"/>
        <v>0</v>
      </c>
      <c r="AU9" s="20">
        <f t="shared" ca="1" si="27"/>
        <v>0</v>
      </c>
      <c r="AV9" s="20">
        <f t="shared" ca="1" si="28"/>
        <v>0</v>
      </c>
      <c r="AW9" s="20">
        <f t="shared" ca="1" si="29"/>
        <v>24.689374999999998</v>
      </c>
      <c r="AX9" s="20">
        <f t="shared" ca="1" si="30"/>
        <v>18.012499999999999</v>
      </c>
      <c r="AY9" s="23">
        <f t="shared" ca="1" si="31"/>
        <v>22.463749999999994</v>
      </c>
      <c r="AZ9" s="33">
        <f t="shared" ca="1" si="32"/>
        <v>35646.9375</v>
      </c>
      <c r="BA9" s="30">
        <f t="shared" ca="1" si="33"/>
        <v>29838.25</v>
      </c>
      <c r="BB9" s="30">
        <f t="shared" ca="1" si="34"/>
        <v>38263</v>
      </c>
      <c r="BC9" s="36">
        <f t="shared" ca="1" si="35"/>
        <v>28122</v>
      </c>
    </row>
    <row r="10" spans="1:55" x14ac:dyDescent="0.2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6</v>
      </c>
      <c r="T10" s="11">
        <v>96</v>
      </c>
      <c r="U10" s="7">
        <f t="shared" si="36"/>
        <v>37261</v>
      </c>
      <c r="V10" s="144">
        <f t="shared" ca="1" si="3"/>
        <v>18.789374999999996</v>
      </c>
      <c r="W10" s="20">
        <f t="shared" ca="1" si="4"/>
        <v>17.149999999999999</v>
      </c>
      <c r="X10" s="20">
        <f t="shared" ca="1" si="37"/>
        <v>18.242916666666662</v>
      </c>
      <c r="Y10" s="20">
        <f t="shared" ca="1" si="5"/>
        <v>41.446874999999999</v>
      </c>
      <c r="Z10" s="20">
        <f t="shared" ca="1" si="6"/>
        <v>28.976250000000004</v>
      </c>
      <c r="AA10" s="20">
        <f t="shared" ca="1" si="7"/>
        <v>37.29</v>
      </c>
      <c r="AB10" s="25">
        <f t="shared" ca="1" si="8"/>
        <v>67.03125</v>
      </c>
      <c r="AC10" s="25">
        <f t="shared" ca="1" si="9"/>
        <v>42.35</v>
      </c>
      <c r="AD10" s="25">
        <f t="shared" ca="1" si="10"/>
        <v>58.804166666666674</v>
      </c>
      <c r="AE10" s="25">
        <f t="shared" ca="1" si="11"/>
        <v>0</v>
      </c>
      <c r="AF10" s="25">
        <f t="shared" ca="1" si="12"/>
        <v>0</v>
      </c>
      <c r="AG10" s="25">
        <f t="shared" ca="1" si="13"/>
        <v>0</v>
      </c>
      <c r="AH10" s="25">
        <f t="shared" ca="1" si="14"/>
        <v>18.821875000000002</v>
      </c>
      <c r="AI10" s="25">
        <f t="shared" ca="1" si="15"/>
        <v>17.147500000000001</v>
      </c>
      <c r="AJ10" s="25">
        <f t="shared" ca="1" si="16"/>
        <v>18.263750000000002</v>
      </c>
      <c r="AK10" s="144">
        <f t="shared" ca="1" si="17"/>
        <v>21.006875000000001</v>
      </c>
      <c r="AL10" s="20">
        <f t="shared" ca="1" si="18"/>
        <v>15.977500000000001</v>
      </c>
      <c r="AM10" s="20">
        <f t="shared" ca="1" si="19"/>
        <v>19.330416666666668</v>
      </c>
      <c r="AN10" s="20">
        <f t="shared" ca="1" si="20"/>
        <v>25.878124999999997</v>
      </c>
      <c r="AO10" s="20">
        <f t="shared" ca="1" si="21"/>
        <v>16.87</v>
      </c>
      <c r="AP10" s="20">
        <f t="shared" ca="1" si="22"/>
        <v>22.875416666666666</v>
      </c>
      <c r="AQ10" s="20">
        <f t="shared" ca="1" si="23"/>
        <v>30.89875</v>
      </c>
      <c r="AR10" s="20">
        <f t="shared" ca="1" si="24"/>
        <v>17.247499999999999</v>
      </c>
      <c r="AS10" s="20">
        <f t="shared" ca="1" si="25"/>
        <v>26.348333333333333</v>
      </c>
      <c r="AT10" s="20">
        <f t="shared" ca="1" si="26"/>
        <v>0</v>
      </c>
      <c r="AU10" s="20">
        <f t="shared" ca="1" si="27"/>
        <v>0</v>
      </c>
      <c r="AV10" s="20">
        <f t="shared" ca="1" si="28"/>
        <v>0</v>
      </c>
      <c r="AW10" s="20">
        <f t="shared" ca="1" si="29"/>
        <v>21.083124999999999</v>
      </c>
      <c r="AX10" s="20">
        <f t="shared" ca="1" si="30"/>
        <v>14.5025</v>
      </c>
      <c r="AY10" s="23">
        <f t="shared" ca="1" si="31"/>
        <v>18.889583333333331</v>
      </c>
      <c r="AZ10" s="33">
        <f t="shared" ca="1" si="32"/>
        <v>31636.375</v>
      </c>
      <c r="BA10" s="30">
        <f t="shared" ca="1" si="33"/>
        <v>27703.5</v>
      </c>
      <c r="BB10" s="30">
        <f t="shared" ca="1" si="34"/>
        <v>34092</v>
      </c>
      <c r="BC10" s="36">
        <f t="shared" ca="1" si="35"/>
        <v>26669</v>
      </c>
    </row>
    <row r="11" spans="1:55" x14ac:dyDescent="0.2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7</v>
      </c>
      <c r="T11" s="11">
        <v>120</v>
      </c>
      <c r="U11" s="7">
        <f t="shared" si="36"/>
        <v>37262</v>
      </c>
      <c r="V11" s="144">
        <f t="shared" ca="1" si="3"/>
        <v>26.326874999999998</v>
      </c>
      <c r="W11" s="20">
        <f t="shared" ca="1" si="4"/>
        <v>15.725000000000001</v>
      </c>
      <c r="X11" s="20">
        <f t="shared" ca="1" si="37"/>
        <v>22.792916666666667</v>
      </c>
      <c r="Y11" s="20">
        <f t="shared" ca="1" si="5"/>
        <v>35.951875000000001</v>
      </c>
      <c r="Z11" s="20">
        <f t="shared" ca="1" si="6"/>
        <v>19.770000000000003</v>
      </c>
      <c r="AA11" s="20">
        <f t="shared" ca="1" si="7"/>
        <v>30.557916666666667</v>
      </c>
      <c r="AB11" s="25">
        <f t="shared" ca="1" si="8"/>
        <v>46.804375</v>
      </c>
      <c r="AC11" s="25">
        <f t="shared" ca="1" si="9"/>
        <v>24.347499999999997</v>
      </c>
      <c r="AD11" s="25">
        <f t="shared" ca="1" si="10"/>
        <v>39.318750000000001</v>
      </c>
      <c r="AE11" s="25">
        <f t="shared" ca="1" si="11"/>
        <v>0</v>
      </c>
      <c r="AF11" s="25">
        <f t="shared" ca="1" si="12"/>
        <v>0</v>
      </c>
      <c r="AG11" s="25">
        <f t="shared" ca="1" si="13"/>
        <v>0</v>
      </c>
      <c r="AH11" s="25">
        <f t="shared" ca="1" si="14"/>
        <v>26.333124999999995</v>
      </c>
      <c r="AI11" s="25">
        <f t="shared" ca="1" si="15"/>
        <v>15.725000000000001</v>
      </c>
      <c r="AJ11" s="25">
        <f t="shared" ca="1" si="16"/>
        <v>22.79708333333333</v>
      </c>
      <c r="AK11" s="144">
        <f t="shared" ca="1" si="17"/>
        <v>20.89875</v>
      </c>
      <c r="AL11" s="20">
        <f t="shared" ca="1" si="18"/>
        <v>15.0425</v>
      </c>
      <c r="AM11" s="20">
        <f t="shared" ca="1" si="19"/>
        <v>18.946666666666665</v>
      </c>
      <c r="AN11" s="20">
        <f t="shared" ca="1" si="20"/>
        <v>25.277500000000003</v>
      </c>
      <c r="AO11" s="20">
        <f t="shared" ca="1" si="21"/>
        <v>17.813749999999999</v>
      </c>
      <c r="AP11" s="20">
        <f t="shared" ca="1" si="22"/>
        <v>22.789583333333336</v>
      </c>
      <c r="AQ11" s="20">
        <f t="shared" ca="1" si="23"/>
        <v>30.715624999999999</v>
      </c>
      <c r="AR11" s="20">
        <f t="shared" ca="1" si="24"/>
        <v>20.337499999999999</v>
      </c>
      <c r="AS11" s="20">
        <f t="shared" ca="1" si="25"/>
        <v>27.256249999999998</v>
      </c>
      <c r="AT11" s="20">
        <f t="shared" ca="1" si="26"/>
        <v>0</v>
      </c>
      <c r="AU11" s="20">
        <f t="shared" ca="1" si="27"/>
        <v>0</v>
      </c>
      <c r="AV11" s="20">
        <f t="shared" ca="1" si="28"/>
        <v>0</v>
      </c>
      <c r="AW11" s="20">
        <f t="shared" ca="1" si="29"/>
        <v>20.900625000000005</v>
      </c>
      <c r="AX11" s="20">
        <f t="shared" ca="1" si="30"/>
        <v>14.8375</v>
      </c>
      <c r="AY11" s="23">
        <f t="shared" ca="1" si="31"/>
        <v>18.879583333333336</v>
      </c>
      <c r="AZ11" s="33">
        <f t="shared" ca="1" si="32"/>
        <v>32174.4375</v>
      </c>
      <c r="BA11" s="30">
        <f t="shared" ca="1" si="33"/>
        <v>26537.625</v>
      </c>
      <c r="BB11" s="30">
        <f t="shared" ca="1" si="34"/>
        <v>35971</v>
      </c>
      <c r="BC11" s="36">
        <f t="shared" ca="1" si="35"/>
        <v>25657</v>
      </c>
    </row>
    <row r="12" spans="1:55" x14ac:dyDescent="0.2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1</v>
      </c>
      <c r="T12" s="11">
        <v>144</v>
      </c>
      <c r="U12" s="7">
        <f t="shared" si="36"/>
        <v>37263</v>
      </c>
      <c r="V12" s="144">
        <f t="shared" ca="1" si="3"/>
        <v>25.788124999999994</v>
      </c>
      <c r="W12" s="20">
        <f t="shared" ca="1" si="4"/>
        <v>15.03125</v>
      </c>
      <c r="X12" s="20">
        <f t="shared" ca="1" si="37"/>
        <v>22.202499999999997</v>
      </c>
      <c r="Y12" s="20">
        <f t="shared" ca="1" si="5"/>
        <v>41.052500000000002</v>
      </c>
      <c r="Z12" s="20">
        <f t="shared" ca="1" si="6"/>
        <v>22.308749999999996</v>
      </c>
      <c r="AA12" s="20">
        <f t="shared" ca="1" si="7"/>
        <v>34.804583333333333</v>
      </c>
      <c r="AB12" s="25">
        <f t="shared" ca="1" si="8"/>
        <v>58.224374999999995</v>
      </c>
      <c r="AC12" s="25">
        <f t="shared" ca="1" si="9"/>
        <v>30.553750000000001</v>
      </c>
      <c r="AD12" s="25">
        <f t="shared" ca="1" si="10"/>
        <v>49.000833333333325</v>
      </c>
      <c r="AE12" s="25">
        <f t="shared" ca="1" si="11"/>
        <v>0</v>
      </c>
      <c r="AF12" s="25">
        <f t="shared" ca="1" si="12"/>
        <v>0</v>
      </c>
      <c r="AG12" s="25">
        <f t="shared" ca="1" si="13"/>
        <v>0</v>
      </c>
      <c r="AH12" s="25">
        <f t="shared" ca="1" si="14"/>
        <v>25.847499999999993</v>
      </c>
      <c r="AI12" s="25">
        <f t="shared" ca="1" si="15"/>
        <v>15.043749999999999</v>
      </c>
      <c r="AJ12" s="25">
        <f t="shared" ca="1" si="16"/>
        <v>22.24625</v>
      </c>
      <c r="AK12" s="144">
        <f t="shared" ca="1" si="17"/>
        <v>27.438750000000002</v>
      </c>
      <c r="AL12" s="20">
        <f t="shared" ca="1" si="18"/>
        <v>19.061250000000001</v>
      </c>
      <c r="AM12" s="20">
        <f t="shared" ca="1" si="19"/>
        <v>24.646250000000006</v>
      </c>
      <c r="AN12" s="20">
        <f t="shared" ca="1" si="20"/>
        <v>31.181250000000002</v>
      </c>
      <c r="AO12" s="20">
        <f t="shared" ca="1" si="21"/>
        <v>19.077499999999997</v>
      </c>
      <c r="AP12" s="20">
        <f t="shared" ca="1" si="22"/>
        <v>27.146666666666665</v>
      </c>
      <c r="AQ12" s="20">
        <f t="shared" ca="1" si="23"/>
        <v>35.803125000000001</v>
      </c>
      <c r="AR12" s="20">
        <f t="shared" ca="1" si="24"/>
        <v>19.094999999999995</v>
      </c>
      <c r="AS12" s="20">
        <f t="shared" ca="1" si="25"/>
        <v>30.233750000000001</v>
      </c>
      <c r="AT12" s="20">
        <f t="shared" ca="1" si="26"/>
        <v>0</v>
      </c>
      <c r="AU12" s="20">
        <f t="shared" ca="1" si="27"/>
        <v>0</v>
      </c>
      <c r="AV12" s="20">
        <f t="shared" ca="1" si="28"/>
        <v>0</v>
      </c>
      <c r="AW12" s="20">
        <f t="shared" ca="1" si="29"/>
        <v>27.447499999999998</v>
      </c>
      <c r="AX12" s="20">
        <f t="shared" ca="1" si="30"/>
        <v>19.061250000000001</v>
      </c>
      <c r="AY12" s="23">
        <f t="shared" ca="1" si="31"/>
        <v>24.652083333333337</v>
      </c>
      <c r="AZ12" s="33">
        <f t="shared" ca="1" si="32"/>
        <v>36312.3125</v>
      </c>
      <c r="BA12" s="30">
        <f t="shared" ca="1" si="33"/>
        <v>27733.125</v>
      </c>
      <c r="BB12" s="30">
        <f t="shared" ca="1" si="34"/>
        <v>39581</v>
      </c>
      <c r="BC12" s="36">
        <f t="shared" ca="1" si="35"/>
        <v>25641</v>
      </c>
    </row>
    <row r="13" spans="1:55" x14ac:dyDescent="0.2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2</v>
      </c>
      <c r="T13" s="11">
        <v>168</v>
      </c>
      <c r="U13" s="7">
        <f t="shared" si="36"/>
        <v>37264</v>
      </c>
      <c r="V13" s="144">
        <f t="shared" ca="1" si="3"/>
        <v>25.164999999999988</v>
      </c>
      <c r="W13" s="20">
        <f t="shared" ca="1" si="4"/>
        <v>21.921250000000001</v>
      </c>
      <c r="X13" s="20">
        <f t="shared" ca="1" si="37"/>
        <v>24.083750000000006</v>
      </c>
      <c r="Y13" s="20">
        <f t="shared" ca="1" si="5"/>
        <v>34.533750000000005</v>
      </c>
      <c r="Z13" s="20">
        <f t="shared" ca="1" si="6"/>
        <v>29.298749999999998</v>
      </c>
      <c r="AA13" s="20">
        <f t="shared" ca="1" si="7"/>
        <v>32.78875</v>
      </c>
      <c r="AB13" s="25">
        <f t="shared" ca="1" si="8"/>
        <v>44.7575</v>
      </c>
      <c r="AC13" s="25">
        <f t="shared" ca="1" si="9"/>
        <v>37.631250000000001</v>
      </c>
      <c r="AD13" s="25">
        <f t="shared" ca="1" si="10"/>
        <v>42.382083333333334</v>
      </c>
      <c r="AE13" s="25">
        <f t="shared" ca="1" si="11"/>
        <v>0</v>
      </c>
      <c r="AF13" s="25">
        <f t="shared" ca="1" si="12"/>
        <v>0</v>
      </c>
      <c r="AG13" s="25">
        <f t="shared" ca="1" si="13"/>
        <v>0</v>
      </c>
      <c r="AH13" s="25">
        <f t="shared" ca="1" si="14"/>
        <v>25.188124999999996</v>
      </c>
      <c r="AI13" s="25">
        <f t="shared" ca="1" si="15"/>
        <v>21.923750000000002</v>
      </c>
      <c r="AJ13" s="25">
        <f t="shared" ca="1" si="16"/>
        <v>24.099999999999998</v>
      </c>
      <c r="AK13" s="144">
        <f t="shared" ca="1" si="17"/>
        <v>26.341250000000002</v>
      </c>
      <c r="AL13" s="20">
        <f t="shared" ca="1" si="18"/>
        <v>20.302499999999998</v>
      </c>
      <c r="AM13" s="20">
        <f t="shared" ca="1" si="19"/>
        <v>24.328333333333337</v>
      </c>
      <c r="AN13" s="20">
        <f t="shared" ca="1" si="20"/>
        <v>36.653749999999995</v>
      </c>
      <c r="AO13" s="20">
        <f t="shared" ca="1" si="21"/>
        <v>21.758750000000003</v>
      </c>
      <c r="AP13" s="20">
        <f t="shared" ca="1" si="22"/>
        <v>31.688750000000002</v>
      </c>
      <c r="AQ13" s="20">
        <f t="shared" ca="1" si="23"/>
        <v>48.368750000000006</v>
      </c>
      <c r="AR13" s="20">
        <f t="shared" ca="1" si="24"/>
        <v>23.62</v>
      </c>
      <c r="AS13" s="20">
        <f t="shared" ca="1" si="25"/>
        <v>40.119166666666665</v>
      </c>
      <c r="AT13" s="20">
        <f t="shared" ca="1" si="26"/>
        <v>0</v>
      </c>
      <c r="AU13" s="20">
        <f t="shared" ca="1" si="27"/>
        <v>0</v>
      </c>
      <c r="AV13" s="20">
        <f t="shared" ca="1" si="28"/>
        <v>0</v>
      </c>
      <c r="AW13" s="20">
        <f t="shared" ca="1" si="29"/>
        <v>26.367499999999996</v>
      </c>
      <c r="AX13" s="20">
        <f t="shared" ca="1" si="30"/>
        <v>20.30125</v>
      </c>
      <c r="AY13" s="23">
        <f t="shared" ca="1" si="31"/>
        <v>24.345416666666669</v>
      </c>
      <c r="AZ13" s="33">
        <f t="shared" ca="1" si="32"/>
        <v>36409.1875</v>
      </c>
      <c r="BA13" s="30">
        <f t="shared" ca="1" si="33"/>
        <v>30239.875</v>
      </c>
      <c r="BB13" s="30">
        <f t="shared" ca="1" si="34"/>
        <v>39450</v>
      </c>
      <c r="BC13" s="36">
        <f t="shared" ca="1" si="35"/>
        <v>28375</v>
      </c>
    </row>
    <row r="14" spans="1:55" x14ac:dyDescent="0.2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3</v>
      </c>
      <c r="T14" s="11">
        <v>192</v>
      </c>
      <c r="U14" s="7">
        <f t="shared" si="36"/>
        <v>37265</v>
      </c>
      <c r="V14" s="144">
        <f t="shared" ca="1" si="3"/>
        <v>28.313750000000006</v>
      </c>
      <c r="W14" s="20">
        <f t="shared" ca="1" si="4"/>
        <v>21.036249999999999</v>
      </c>
      <c r="X14" s="20">
        <f t="shared" ca="1" si="37"/>
        <v>25.887916666666658</v>
      </c>
      <c r="Y14" s="20">
        <f t="shared" ca="1" si="5"/>
        <v>29.490000000000002</v>
      </c>
      <c r="Z14" s="20">
        <f t="shared" ca="1" si="6"/>
        <v>24.094999999999999</v>
      </c>
      <c r="AA14" s="20">
        <f t="shared" ca="1" si="7"/>
        <v>27.691666666666659</v>
      </c>
      <c r="AB14" s="25">
        <f t="shared" ca="1" si="8"/>
        <v>30.33</v>
      </c>
      <c r="AC14" s="25">
        <f t="shared" ca="1" si="9"/>
        <v>26.47625</v>
      </c>
      <c r="AD14" s="25">
        <f t="shared" ca="1" si="10"/>
        <v>29.045416666666657</v>
      </c>
      <c r="AE14" s="25">
        <f t="shared" ca="1" si="11"/>
        <v>0</v>
      </c>
      <c r="AF14" s="25">
        <f t="shared" ca="1" si="12"/>
        <v>0</v>
      </c>
      <c r="AG14" s="25">
        <f t="shared" ca="1" si="13"/>
        <v>0</v>
      </c>
      <c r="AH14" s="25">
        <f t="shared" ca="1" si="14"/>
        <v>28.405625000000008</v>
      </c>
      <c r="AI14" s="25">
        <f t="shared" ca="1" si="15"/>
        <v>21.036249999999999</v>
      </c>
      <c r="AJ14" s="25">
        <f t="shared" ca="1" si="16"/>
        <v>25.94916666666666</v>
      </c>
      <c r="AK14" s="144">
        <f t="shared" ca="1" si="17"/>
        <v>22.451250000000002</v>
      </c>
      <c r="AL14" s="20">
        <f t="shared" ca="1" si="18"/>
        <v>18.263749999999998</v>
      </c>
      <c r="AM14" s="20">
        <f t="shared" ca="1" si="19"/>
        <v>21.055416666666662</v>
      </c>
      <c r="AN14" s="20">
        <f t="shared" ca="1" si="20"/>
        <v>35.42</v>
      </c>
      <c r="AO14" s="20">
        <f t="shared" ca="1" si="21"/>
        <v>22.278749999999999</v>
      </c>
      <c r="AP14" s="20">
        <f t="shared" ca="1" si="22"/>
        <v>31.039583333333329</v>
      </c>
      <c r="AQ14" s="20">
        <f t="shared" ca="1" si="23"/>
        <v>45.681874999999998</v>
      </c>
      <c r="AR14" s="20">
        <f t="shared" ca="1" si="24"/>
        <v>25.912500000000001</v>
      </c>
      <c r="AS14" s="20">
        <f t="shared" ca="1" si="25"/>
        <v>39.092083333333328</v>
      </c>
      <c r="AT14" s="20">
        <f t="shared" ca="1" si="26"/>
        <v>0</v>
      </c>
      <c r="AU14" s="20">
        <f t="shared" ca="1" si="27"/>
        <v>0</v>
      </c>
      <c r="AV14" s="20">
        <f t="shared" ca="1" si="28"/>
        <v>0</v>
      </c>
      <c r="AW14" s="20">
        <f t="shared" ca="1" si="29"/>
        <v>23.184375000000006</v>
      </c>
      <c r="AX14" s="20">
        <f t="shared" ca="1" si="30"/>
        <v>18.282499999999999</v>
      </c>
      <c r="AY14" s="23">
        <f t="shared" ca="1" si="31"/>
        <v>21.550416666666674</v>
      </c>
      <c r="AZ14" s="33">
        <f t="shared" ca="1" si="32"/>
        <v>35882.6875</v>
      </c>
      <c r="BA14" s="30">
        <f t="shared" ca="1" si="33"/>
        <v>29332.25</v>
      </c>
      <c r="BB14" s="30">
        <f t="shared" ca="1" si="34"/>
        <v>38111</v>
      </c>
      <c r="BC14" s="36">
        <f t="shared" ca="1" si="35"/>
        <v>27759</v>
      </c>
    </row>
    <row r="15" spans="1:55" x14ac:dyDescent="0.2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4</v>
      </c>
      <c r="T15" s="11">
        <v>216</v>
      </c>
      <c r="U15" s="7">
        <f t="shared" si="36"/>
        <v>37266</v>
      </c>
      <c r="V15" s="144">
        <f t="shared" ca="1" si="3"/>
        <v>19.150624999999998</v>
      </c>
      <c r="W15" s="20">
        <f t="shared" ca="1" si="4"/>
        <v>15.116250000000001</v>
      </c>
      <c r="X15" s="20">
        <f t="shared" ca="1" si="37"/>
        <v>17.805833333333329</v>
      </c>
      <c r="Y15" s="20">
        <f t="shared" ca="1" si="5"/>
        <v>19.150624999999998</v>
      </c>
      <c r="Z15" s="20">
        <f t="shared" ca="1" si="6"/>
        <v>15.116250000000001</v>
      </c>
      <c r="AA15" s="20">
        <f t="shared" ca="1" si="7"/>
        <v>17.805833333333329</v>
      </c>
      <c r="AB15" s="25">
        <f t="shared" ca="1" si="8"/>
        <v>19.150624999999998</v>
      </c>
      <c r="AC15" s="25">
        <f t="shared" ca="1" si="9"/>
        <v>15.116250000000001</v>
      </c>
      <c r="AD15" s="25">
        <f t="shared" ca="1" si="10"/>
        <v>17.805833333333329</v>
      </c>
      <c r="AE15" s="25">
        <f t="shared" ca="1" si="11"/>
        <v>0</v>
      </c>
      <c r="AF15" s="25">
        <f t="shared" ca="1" si="12"/>
        <v>0</v>
      </c>
      <c r="AG15" s="25">
        <f t="shared" ca="1" si="13"/>
        <v>0</v>
      </c>
      <c r="AH15" s="25">
        <f t="shared" ca="1" si="14"/>
        <v>19.150624999999998</v>
      </c>
      <c r="AI15" s="25">
        <f t="shared" ca="1" si="15"/>
        <v>15.116250000000001</v>
      </c>
      <c r="AJ15" s="25">
        <f t="shared" ca="1" si="16"/>
        <v>17.805833333333329</v>
      </c>
      <c r="AK15" s="144">
        <f t="shared" ca="1" si="17"/>
        <v>22.285624999999996</v>
      </c>
      <c r="AL15" s="20">
        <f t="shared" ca="1" si="18"/>
        <v>16.895</v>
      </c>
      <c r="AM15" s="20">
        <f t="shared" ca="1" si="19"/>
        <v>20.48875</v>
      </c>
      <c r="AN15" s="20">
        <f t="shared" ca="1" si="20"/>
        <v>31.19</v>
      </c>
      <c r="AO15" s="20">
        <f t="shared" ca="1" si="21"/>
        <v>20.8825</v>
      </c>
      <c r="AP15" s="20">
        <f t="shared" ca="1" si="22"/>
        <v>27.754166666666663</v>
      </c>
      <c r="AQ15" s="20">
        <f t="shared" ca="1" si="23"/>
        <v>36.506250000000001</v>
      </c>
      <c r="AR15" s="20">
        <f t="shared" ca="1" si="24"/>
        <v>23.775000000000002</v>
      </c>
      <c r="AS15" s="20">
        <f t="shared" ca="1" si="25"/>
        <v>32.262500000000003</v>
      </c>
      <c r="AT15" s="20">
        <f t="shared" ca="1" si="26"/>
        <v>0</v>
      </c>
      <c r="AU15" s="20">
        <f t="shared" ca="1" si="27"/>
        <v>0</v>
      </c>
      <c r="AV15" s="20">
        <f t="shared" ca="1" si="28"/>
        <v>0</v>
      </c>
      <c r="AW15" s="20">
        <f t="shared" ca="1" si="29"/>
        <v>23.641874999999999</v>
      </c>
      <c r="AX15" s="20">
        <f t="shared" ca="1" si="30"/>
        <v>16.63625</v>
      </c>
      <c r="AY15" s="23">
        <f t="shared" ca="1" si="31"/>
        <v>21.306666666666668</v>
      </c>
      <c r="AZ15" s="33">
        <f t="shared" ca="1" si="32"/>
        <v>33403.375</v>
      </c>
      <c r="BA15" s="30">
        <f t="shared" ca="1" si="33"/>
        <v>27377.375</v>
      </c>
      <c r="BB15" s="30">
        <f t="shared" ca="1" si="34"/>
        <v>35895</v>
      </c>
      <c r="BC15" s="36">
        <f t="shared" ca="1" si="35"/>
        <v>25629</v>
      </c>
    </row>
    <row r="16" spans="1:55" x14ac:dyDescent="0.2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5</v>
      </c>
      <c r="T16" s="11">
        <v>240</v>
      </c>
      <c r="U16" s="7">
        <f t="shared" si="36"/>
        <v>37267</v>
      </c>
      <c r="V16" s="144">
        <f t="shared" ca="1" si="3"/>
        <v>25.92625</v>
      </c>
      <c r="W16" s="20">
        <f t="shared" ca="1" si="4"/>
        <v>13.856249999999999</v>
      </c>
      <c r="X16" s="20">
        <f t="shared" ca="1" si="37"/>
        <v>21.902916666666673</v>
      </c>
      <c r="Y16" s="20">
        <f t="shared" ca="1" si="5"/>
        <v>25.92625</v>
      </c>
      <c r="Z16" s="20">
        <f t="shared" ca="1" si="6"/>
        <v>13.856249999999999</v>
      </c>
      <c r="AA16" s="20">
        <f t="shared" ca="1" si="7"/>
        <v>21.902916666666673</v>
      </c>
      <c r="AB16" s="25">
        <f t="shared" ca="1" si="8"/>
        <v>25.92625</v>
      </c>
      <c r="AC16" s="25">
        <f t="shared" ca="1" si="9"/>
        <v>13.856249999999999</v>
      </c>
      <c r="AD16" s="25">
        <f t="shared" ca="1" si="10"/>
        <v>21.902916666666673</v>
      </c>
      <c r="AE16" s="25">
        <f t="shared" ca="1" si="11"/>
        <v>0</v>
      </c>
      <c r="AF16" s="25">
        <f t="shared" ca="1" si="12"/>
        <v>0</v>
      </c>
      <c r="AG16" s="25">
        <f t="shared" ca="1" si="13"/>
        <v>0</v>
      </c>
      <c r="AH16" s="25">
        <f t="shared" ca="1" si="14"/>
        <v>25.92625</v>
      </c>
      <c r="AI16" s="25">
        <f t="shared" ca="1" si="15"/>
        <v>13.856249999999999</v>
      </c>
      <c r="AJ16" s="25">
        <f t="shared" ca="1" si="16"/>
        <v>21.902916666666673</v>
      </c>
      <c r="AK16" s="144">
        <f t="shared" ca="1" si="17"/>
        <v>23.334375000000001</v>
      </c>
      <c r="AL16" s="20">
        <f t="shared" ca="1" si="18"/>
        <v>17.088749999999997</v>
      </c>
      <c r="AM16" s="20">
        <f t="shared" ca="1" si="19"/>
        <v>21.252499999999998</v>
      </c>
      <c r="AN16" s="20">
        <f t="shared" ca="1" si="20"/>
        <v>23.904999999999998</v>
      </c>
      <c r="AO16" s="20">
        <f t="shared" ca="1" si="21"/>
        <v>17.195</v>
      </c>
      <c r="AP16" s="20">
        <f t="shared" ca="1" si="22"/>
        <v>21.668333333333333</v>
      </c>
      <c r="AQ16" s="20">
        <f t="shared" ca="1" si="23"/>
        <v>24.233124999999998</v>
      </c>
      <c r="AR16" s="20">
        <f t="shared" ca="1" si="24"/>
        <v>17.321249999999999</v>
      </c>
      <c r="AS16" s="20">
        <f t="shared" ca="1" si="25"/>
        <v>21.929166666666664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23.350625000000001</v>
      </c>
      <c r="AX16" s="20">
        <f t="shared" ca="1" si="30"/>
        <v>17.088749999999997</v>
      </c>
      <c r="AY16" s="23">
        <f t="shared" ca="1" si="31"/>
        <v>21.263333333333332</v>
      </c>
      <c r="AZ16" s="33">
        <f t="shared" ca="1" si="32"/>
        <v>33499.25</v>
      </c>
      <c r="BA16" s="30">
        <f t="shared" ca="1" si="33"/>
        <v>25965.375</v>
      </c>
      <c r="BB16" s="30">
        <f t="shared" ca="1" si="34"/>
        <v>35672</v>
      </c>
      <c r="BC16" s="36">
        <f t="shared" ca="1" si="35"/>
        <v>23928</v>
      </c>
    </row>
    <row r="17" spans="1:55" x14ac:dyDescent="0.2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6</v>
      </c>
      <c r="T17" s="11">
        <v>264</v>
      </c>
      <c r="U17" s="7">
        <f t="shared" si="36"/>
        <v>37268</v>
      </c>
      <c r="V17" s="144">
        <f t="shared" ca="1" si="3"/>
        <v>19.216874999999998</v>
      </c>
      <c r="W17" s="20">
        <f t="shared" ca="1" si="4"/>
        <v>17.892499999999998</v>
      </c>
      <c r="X17" s="20">
        <f t="shared" ca="1" si="37"/>
        <v>18.775416666666668</v>
      </c>
      <c r="Y17" s="20">
        <f t="shared" ca="1" si="5"/>
        <v>19.216874999999998</v>
      </c>
      <c r="Z17" s="20">
        <f t="shared" ca="1" si="6"/>
        <v>17.892499999999998</v>
      </c>
      <c r="AA17" s="20">
        <f t="shared" ca="1" si="7"/>
        <v>18.775416666666668</v>
      </c>
      <c r="AB17" s="25">
        <f t="shared" ca="1" si="8"/>
        <v>19.216874999999998</v>
      </c>
      <c r="AC17" s="25">
        <f t="shared" ca="1" si="9"/>
        <v>17.892499999999998</v>
      </c>
      <c r="AD17" s="25">
        <f t="shared" ca="1" si="10"/>
        <v>18.775416666666668</v>
      </c>
      <c r="AE17" s="25">
        <f t="shared" ca="1" si="11"/>
        <v>0</v>
      </c>
      <c r="AF17" s="25">
        <f t="shared" ca="1" si="12"/>
        <v>0</v>
      </c>
      <c r="AG17" s="25">
        <f t="shared" ca="1" si="13"/>
        <v>0</v>
      </c>
      <c r="AH17" s="25">
        <f t="shared" ca="1" si="14"/>
        <v>19.216874999999998</v>
      </c>
      <c r="AI17" s="25">
        <f t="shared" ca="1" si="15"/>
        <v>17.892499999999998</v>
      </c>
      <c r="AJ17" s="25">
        <f t="shared" ca="1" si="16"/>
        <v>18.775416666666668</v>
      </c>
      <c r="AK17" s="144">
        <f t="shared" ca="1" si="17"/>
        <v>23.122499999999999</v>
      </c>
      <c r="AL17" s="20">
        <f t="shared" ca="1" si="18"/>
        <v>16.403750000000002</v>
      </c>
      <c r="AM17" s="20">
        <f t="shared" ca="1" si="19"/>
        <v>20.882916666666663</v>
      </c>
      <c r="AN17" s="20">
        <f t="shared" ca="1" si="20"/>
        <v>23.12875</v>
      </c>
      <c r="AO17" s="20">
        <f t="shared" ca="1" si="21"/>
        <v>16.403750000000002</v>
      </c>
      <c r="AP17" s="20">
        <f t="shared" ca="1" si="22"/>
        <v>20.887083333333329</v>
      </c>
      <c r="AQ17" s="20">
        <f t="shared" ca="1" si="23"/>
        <v>23.134999999999998</v>
      </c>
      <c r="AR17" s="20">
        <f t="shared" ca="1" si="24"/>
        <v>16.403750000000002</v>
      </c>
      <c r="AS17" s="20">
        <f t="shared" ca="1" si="25"/>
        <v>20.891249999999996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23.122499999999999</v>
      </c>
      <c r="AX17" s="20">
        <f t="shared" ca="1" si="30"/>
        <v>16.403750000000002</v>
      </c>
      <c r="AY17" s="23">
        <f t="shared" ca="1" si="31"/>
        <v>20.882916666666663</v>
      </c>
      <c r="AZ17" s="33">
        <f t="shared" ca="1" si="32"/>
        <v>29774.8125</v>
      </c>
      <c r="BA17" s="30">
        <f t="shared" ca="1" si="33"/>
        <v>25673.625</v>
      </c>
      <c r="BB17" s="30">
        <f t="shared" ca="1" si="34"/>
        <v>32283</v>
      </c>
      <c r="BC17" s="36">
        <f t="shared" ca="1" si="35"/>
        <v>24665</v>
      </c>
    </row>
    <row r="18" spans="1:55" x14ac:dyDescent="0.2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7</v>
      </c>
      <c r="T18" s="11">
        <v>288</v>
      </c>
      <c r="U18" s="7">
        <f t="shared" si="36"/>
        <v>37269</v>
      </c>
      <c r="V18" s="144">
        <f t="shared" ca="1" si="3"/>
        <v>23.854375000000001</v>
      </c>
      <c r="W18" s="20">
        <f t="shared" ca="1" si="4"/>
        <v>15.904999999999999</v>
      </c>
      <c r="X18" s="20">
        <f t="shared" ca="1" si="37"/>
        <v>21.204583333333332</v>
      </c>
      <c r="Y18" s="20">
        <f t="shared" ca="1" si="5"/>
        <v>23.854375000000001</v>
      </c>
      <c r="Z18" s="20">
        <f t="shared" ca="1" si="6"/>
        <v>15.904999999999999</v>
      </c>
      <c r="AA18" s="20">
        <f t="shared" ca="1" si="7"/>
        <v>21.204583333333332</v>
      </c>
      <c r="AB18" s="25">
        <f t="shared" ca="1" si="8"/>
        <v>23.854375000000001</v>
      </c>
      <c r="AC18" s="25">
        <f t="shared" ca="1" si="9"/>
        <v>15.904999999999999</v>
      </c>
      <c r="AD18" s="25">
        <f t="shared" ca="1" si="10"/>
        <v>21.204583333333332</v>
      </c>
      <c r="AE18" s="25">
        <f t="shared" ca="1" si="11"/>
        <v>0</v>
      </c>
      <c r="AF18" s="25">
        <f t="shared" ca="1" si="12"/>
        <v>0</v>
      </c>
      <c r="AG18" s="25">
        <f t="shared" ca="1" si="13"/>
        <v>0</v>
      </c>
      <c r="AH18" s="25">
        <f t="shared" ca="1" si="14"/>
        <v>23.854375000000001</v>
      </c>
      <c r="AI18" s="25">
        <f t="shared" ca="1" si="15"/>
        <v>15.904999999999999</v>
      </c>
      <c r="AJ18" s="25">
        <f t="shared" ca="1" si="16"/>
        <v>21.204583333333332</v>
      </c>
      <c r="AK18" s="144">
        <f t="shared" ca="1" si="17"/>
        <v>22.846250000000001</v>
      </c>
      <c r="AL18" s="20">
        <f t="shared" ca="1" si="18"/>
        <v>15.262499999999999</v>
      </c>
      <c r="AM18" s="20">
        <f t="shared" ca="1" si="19"/>
        <v>20.318333333333335</v>
      </c>
      <c r="AN18" s="20">
        <f t="shared" ca="1" si="20"/>
        <v>22.873125000000002</v>
      </c>
      <c r="AO18" s="20">
        <f t="shared" ca="1" si="21"/>
        <v>15.262499999999999</v>
      </c>
      <c r="AP18" s="20">
        <f t="shared" ca="1" si="22"/>
        <v>20.336250000000003</v>
      </c>
      <c r="AQ18" s="20">
        <f t="shared" ca="1" si="23"/>
        <v>22.903749999999999</v>
      </c>
      <c r="AR18" s="20">
        <f t="shared" ca="1" si="24"/>
        <v>15.262499999999999</v>
      </c>
      <c r="AS18" s="20">
        <f t="shared" ca="1" si="25"/>
        <v>20.356666666666666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22.846250000000001</v>
      </c>
      <c r="AX18" s="20">
        <f t="shared" ca="1" si="30"/>
        <v>15.262499999999999</v>
      </c>
      <c r="AY18" s="23">
        <f t="shared" ca="1" si="31"/>
        <v>20.318333333333335</v>
      </c>
      <c r="AZ18" s="33">
        <f t="shared" ca="1" si="32"/>
        <v>29947.1875</v>
      </c>
      <c r="BA18" s="30">
        <f t="shared" ca="1" si="33"/>
        <v>24371.125</v>
      </c>
      <c r="BB18" s="30">
        <f t="shared" ca="1" si="34"/>
        <v>33627</v>
      </c>
      <c r="BC18" s="36">
        <f t="shared" ca="1" si="35"/>
        <v>23129</v>
      </c>
    </row>
    <row r="19" spans="1:55" x14ac:dyDescent="0.2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1</v>
      </c>
      <c r="T19" s="11">
        <v>312</v>
      </c>
      <c r="U19" s="7">
        <f t="shared" si="36"/>
        <v>37270</v>
      </c>
      <c r="V19" s="144">
        <f t="shared" ca="1" si="3"/>
        <v>22.431874999999998</v>
      </c>
      <c r="W19" s="20">
        <f t="shared" ca="1" si="4"/>
        <v>19.566250000000004</v>
      </c>
      <c r="X19" s="20">
        <f t="shared" ca="1" si="37"/>
        <v>21.476666666666663</v>
      </c>
      <c r="Y19" s="20">
        <f t="shared" ca="1" si="5"/>
        <v>33.620624999999997</v>
      </c>
      <c r="Z19" s="20">
        <f t="shared" ca="1" si="6"/>
        <v>20.552500000000002</v>
      </c>
      <c r="AA19" s="20">
        <f t="shared" ca="1" si="7"/>
        <v>29.264583333333338</v>
      </c>
      <c r="AB19" s="25">
        <f t="shared" ca="1" si="8"/>
        <v>41.670625000000001</v>
      </c>
      <c r="AC19" s="25">
        <f t="shared" ca="1" si="9"/>
        <v>21.321249999999999</v>
      </c>
      <c r="AD19" s="25">
        <f t="shared" ca="1" si="10"/>
        <v>34.887499999999996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23.479375000000001</v>
      </c>
      <c r="AI19" s="25">
        <f t="shared" ca="1" si="15"/>
        <v>19.564999999999998</v>
      </c>
      <c r="AJ19" s="25">
        <f t="shared" ca="1" si="16"/>
        <v>22.174583333333342</v>
      </c>
      <c r="AK19" s="144">
        <f t="shared" ca="1" si="17"/>
        <v>24.598749999999999</v>
      </c>
      <c r="AL19" s="20">
        <f t="shared" ca="1" si="18"/>
        <v>18.782499999999999</v>
      </c>
      <c r="AM19" s="20">
        <f t="shared" ca="1" si="19"/>
        <v>22.659999999999997</v>
      </c>
      <c r="AN19" s="20">
        <f t="shared" ca="1" si="20"/>
        <v>25.834375000000001</v>
      </c>
      <c r="AO19" s="20">
        <f t="shared" ca="1" si="21"/>
        <v>18.782499999999999</v>
      </c>
      <c r="AP19" s="20">
        <f t="shared" ca="1" si="22"/>
        <v>23.483749999999997</v>
      </c>
      <c r="AQ19" s="20">
        <f t="shared" ca="1" si="23"/>
        <v>26.186875000000001</v>
      </c>
      <c r="AR19" s="20">
        <f t="shared" ca="1" si="24"/>
        <v>18.782499999999999</v>
      </c>
      <c r="AS19" s="20">
        <f t="shared" ca="1" si="25"/>
        <v>23.71875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25.479374999999997</v>
      </c>
      <c r="AX19" s="20">
        <f t="shared" ca="1" si="30"/>
        <v>18.782499999999999</v>
      </c>
      <c r="AY19" s="23">
        <f t="shared" ca="1" si="31"/>
        <v>23.247083333333332</v>
      </c>
      <c r="AZ19" s="33">
        <f t="shared" ca="1" si="32"/>
        <v>33824.625</v>
      </c>
      <c r="BA19" s="30">
        <f t="shared" ca="1" si="33"/>
        <v>27137.625</v>
      </c>
      <c r="BB19" s="30">
        <f t="shared" ca="1" si="34"/>
        <v>36504</v>
      </c>
      <c r="BC19" s="36">
        <f t="shared" ca="1" si="35"/>
        <v>25363</v>
      </c>
    </row>
    <row r="20" spans="1:55" x14ac:dyDescent="0.2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2</v>
      </c>
      <c r="T20" s="11">
        <v>336</v>
      </c>
      <c r="U20" s="7">
        <f t="shared" si="36"/>
        <v>37271</v>
      </c>
      <c r="V20" s="144">
        <f t="shared" ca="1" si="3"/>
        <v>20.684375000000003</v>
      </c>
      <c r="W20" s="20">
        <f t="shared" ca="1" si="4"/>
        <v>15.8675</v>
      </c>
      <c r="X20" s="20">
        <f t="shared" ca="1" si="37"/>
        <v>19.078750000000003</v>
      </c>
      <c r="Y20" s="20">
        <f t="shared" ca="1" si="5"/>
        <v>28.028124999999996</v>
      </c>
      <c r="Z20" s="20">
        <f t="shared" ca="1" si="6"/>
        <v>15.8675</v>
      </c>
      <c r="AA20" s="20">
        <f t="shared" ca="1" si="7"/>
        <v>23.974583333333339</v>
      </c>
      <c r="AB20" s="25">
        <f t="shared" ca="1" si="8"/>
        <v>32.254374999999996</v>
      </c>
      <c r="AC20" s="25">
        <f t="shared" ca="1" si="9"/>
        <v>15.8675</v>
      </c>
      <c r="AD20" s="25">
        <f t="shared" ca="1" si="10"/>
        <v>26.792083333333341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21.844374999999999</v>
      </c>
      <c r="AI20" s="25">
        <f t="shared" ca="1" si="15"/>
        <v>15.8675</v>
      </c>
      <c r="AJ20" s="25">
        <f t="shared" ca="1" si="16"/>
        <v>19.852083333333333</v>
      </c>
      <c r="AK20" s="144">
        <f t="shared" ca="1" si="17"/>
        <v>19.088750000000001</v>
      </c>
      <c r="AL20" s="20">
        <f t="shared" ca="1" si="18"/>
        <v>15.578749999999999</v>
      </c>
      <c r="AM20" s="20">
        <f t="shared" ca="1" si="19"/>
        <v>17.918749999999999</v>
      </c>
      <c r="AN20" s="20">
        <f t="shared" ca="1" si="20"/>
        <v>36.174374999999991</v>
      </c>
      <c r="AO20" s="20">
        <f t="shared" ca="1" si="21"/>
        <v>16.437499999999996</v>
      </c>
      <c r="AP20" s="20">
        <f t="shared" ca="1" si="22"/>
        <v>29.595416666666665</v>
      </c>
      <c r="AQ20" s="20">
        <f t="shared" ca="1" si="23"/>
        <v>46.778749999999995</v>
      </c>
      <c r="AR20" s="20">
        <f t="shared" ca="1" si="24"/>
        <v>17.227499999999999</v>
      </c>
      <c r="AS20" s="20">
        <f t="shared" ca="1" si="25"/>
        <v>36.928333333333335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21.426875000000003</v>
      </c>
      <c r="AX20" s="20">
        <f t="shared" ca="1" si="30"/>
        <v>15.58</v>
      </c>
      <c r="AY20" s="23">
        <f t="shared" ca="1" si="31"/>
        <v>19.477916666666669</v>
      </c>
      <c r="AZ20" s="33">
        <f t="shared" ca="1" si="32"/>
        <v>33511.25</v>
      </c>
      <c r="BA20" s="30">
        <f t="shared" ca="1" si="33"/>
        <v>26739.875</v>
      </c>
      <c r="BB20" s="30">
        <f t="shared" ca="1" si="34"/>
        <v>36282</v>
      </c>
      <c r="BC20" s="36">
        <f t="shared" ca="1" si="35"/>
        <v>24715</v>
      </c>
    </row>
    <row r="21" spans="1:55" x14ac:dyDescent="0.2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3</v>
      </c>
      <c r="T21" s="11">
        <v>360</v>
      </c>
      <c r="U21" s="7">
        <f t="shared" si="36"/>
        <v>37272</v>
      </c>
      <c r="V21" s="144">
        <f t="shared" ca="1" si="3"/>
        <v>26.026874999999997</v>
      </c>
      <c r="W21" s="20">
        <f t="shared" ca="1" si="4"/>
        <v>19.921249999999997</v>
      </c>
      <c r="X21" s="20">
        <f t="shared" ca="1" si="37"/>
        <v>23.991666666666664</v>
      </c>
      <c r="Y21" s="20">
        <f t="shared" ca="1" si="5"/>
        <v>26.032499999999995</v>
      </c>
      <c r="Z21" s="20">
        <f t="shared" ca="1" si="6"/>
        <v>19.921249999999997</v>
      </c>
      <c r="AA21" s="20">
        <f t="shared" ca="1" si="7"/>
        <v>23.995416666666667</v>
      </c>
      <c r="AB21" s="25">
        <f t="shared" ca="1" si="8"/>
        <v>26.026874999999997</v>
      </c>
      <c r="AC21" s="25">
        <f t="shared" ca="1" si="9"/>
        <v>19.921249999999997</v>
      </c>
      <c r="AD21" s="25">
        <f t="shared" ca="1" si="10"/>
        <v>23.991666666666664</v>
      </c>
      <c r="AE21" s="25">
        <f t="shared" ca="1" si="11"/>
        <v>26.030624999999997</v>
      </c>
      <c r="AF21" s="25">
        <f t="shared" ca="1" si="12"/>
        <v>19.921249999999997</v>
      </c>
      <c r="AG21" s="25">
        <f t="shared" ca="1" si="13"/>
        <v>23.994166666666668</v>
      </c>
      <c r="AH21" s="25">
        <f t="shared" ca="1" si="14"/>
        <v>26.028749999999995</v>
      </c>
      <c r="AI21" s="25">
        <f t="shared" ca="1" si="15"/>
        <v>19.921249999999997</v>
      </c>
      <c r="AJ21" s="25">
        <f t="shared" ca="1" si="16"/>
        <v>23.99291666666667</v>
      </c>
      <c r="AK21" s="144">
        <f t="shared" ca="1" si="17"/>
        <v>23.194374999999997</v>
      </c>
      <c r="AL21" s="20">
        <f t="shared" ca="1" si="18"/>
        <v>16.321249999999999</v>
      </c>
      <c r="AM21" s="20">
        <f t="shared" ca="1" si="19"/>
        <v>20.903333333333332</v>
      </c>
      <c r="AN21" s="20">
        <f t="shared" ca="1" si="20"/>
        <v>29.284999999999997</v>
      </c>
      <c r="AO21" s="20">
        <f t="shared" ca="1" si="21"/>
        <v>16.9575</v>
      </c>
      <c r="AP21" s="20">
        <f t="shared" ca="1" si="22"/>
        <v>25.175833333333333</v>
      </c>
      <c r="AQ21" s="20">
        <f t="shared" ca="1" si="23"/>
        <v>34.370624999999997</v>
      </c>
      <c r="AR21" s="20">
        <f t="shared" ca="1" si="24"/>
        <v>17.54</v>
      </c>
      <c r="AS21" s="20">
        <f t="shared" ca="1" si="25"/>
        <v>28.760416666666668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23.258125</v>
      </c>
      <c r="AX21" s="20">
        <f t="shared" ca="1" si="30"/>
        <v>16.322499999999998</v>
      </c>
      <c r="AY21" s="23">
        <f t="shared" ca="1" si="31"/>
        <v>20.946250000000003</v>
      </c>
      <c r="AZ21" s="33">
        <f t="shared" ca="1" si="32"/>
        <v>0</v>
      </c>
      <c r="BA21" s="30">
        <f t="shared" ca="1" si="33"/>
        <v>0</v>
      </c>
      <c r="BB21" s="30">
        <f t="shared" ca="1" si="34"/>
        <v>0</v>
      </c>
      <c r="BC21" s="36">
        <f t="shared" ca="1" si="35"/>
        <v>0</v>
      </c>
    </row>
    <row r="22" spans="1:55" x14ac:dyDescent="0.2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4</v>
      </c>
      <c r="T22" s="11">
        <v>384</v>
      </c>
      <c r="U22" s="7">
        <f t="shared" si="36"/>
        <v>37273</v>
      </c>
      <c r="V22" s="144">
        <f t="shared" ca="1" si="3"/>
        <v>0</v>
      </c>
      <c r="W22" s="20">
        <f t="shared" ca="1" si="4"/>
        <v>0</v>
      </c>
      <c r="X22" s="20">
        <f t="shared" ca="1" si="37"/>
        <v>0</v>
      </c>
      <c r="Y22" s="20">
        <f t="shared" ca="1" si="5"/>
        <v>0</v>
      </c>
      <c r="Z22" s="20">
        <f t="shared" ca="1" si="6"/>
        <v>0</v>
      </c>
      <c r="AA22" s="20">
        <f t="shared" ca="1" si="7"/>
        <v>0</v>
      </c>
      <c r="AB22" s="25">
        <f t="shared" ca="1" si="8"/>
        <v>0</v>
      </c>
      <c r="AC22" s="25">
        <f t="shared" ca="1" si="9"/>
        <v>0</v>
      </c>
      <c r="AD22" s="25">
        <f t="shared" ca="1" si="10"/>
        <v>0</v>
      </c>
      <c r="AE22" s="25">
        <f t="shared" ca="1" si="11"/>
        <v>0</v>
      </c>
      <c r="AF22" s="25">
        <f t="shared" ca="1" si="12"/>
        <v>0</v>
      </c>
      <c r="AG22" s="25">
        <f t="shared" ca="1" si="13"/>
        <v>0</v>
      </c>
      <c r="AH22" s="25">
        <f t="shared" ca="1" si="14"/>
        <v>0</v>
      </c>
      <c r="AI22" s="25">
        <f t="shared" ca="1" si="15"/>
        <v>0</v>
      </c>
      <c r="AJ22" s="25">
        <f t="shared" ca="1" si="16"/>
        <v>0</v>
      </c>
      <c r="AK22" s="144">
        <f t="shared" ca="1" si="17"/>
        <v>21.175625</v>
      </c>
      <c r="AL22" s="20">
        <f t="shared" ca="1" si="18"/>
        <v>16.727499999999999</v>
      </c>
      <c r="AM22" s="20">
        <f t="shared" ca="1" si="19"/>
        <v>19.692916666666665</v>
      </c>
      <c r="AN22" s="20">
        <f t="shared" ca="1" si="20"/>
        <v>33.064999999999998</v>
      </c>
      <c r="AO22" s="20">
        <f t="shared" ca="1" si="21"/>
        <v>17.175000000000001</v>
      </c>
      <c r="AP22" s="20">
        <f t="shared" ca="1" si="22"/>
        <v>27.768333333333331</v>
      </c>
      <c r="AQ22" s="20">
        <f t="shared" ca="1" si="23"/>
        <v>40.131875000000001</v>
      </c>
      <c r="AR22" s="20">
        <f t="shared" ca="1" si="24"/>
        <v>17.440000000000001</v>
      </c>
      <c r="AS22" s="20">
        <f t="shared" ca="1" si="25"/>
        <v>32.567916666666669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22.996249999999996</v>
      </c>
      <c r="AX22" s="20">
        <f t="shared" ca="1" si="30"/>
        <v>16.795000000000002</v>
      </c>
      <c r="AY22" s="23">
        <f t="shared" ca="1" si="31"/>
        <v>20.929166666666664</v>
      </c>
      <c r="AZ22" s="33">
        <f t="shared" ca="1" si="32"/>
        <v>0</v>
      </c>
      <c r="BA22" s="30">
        <f t="shared" ca="1" si="33"/>
        <v>0</v>
      </c>
      <c r="BB22" s="30">
        <f t="shared" ca="1" si="34"/>
        <v>0</v>
      </c>
      <c r="BC22" s="36">
        <f t="shared" ca="1" si="35"/>
        <v>0</v>
      </c>
    </row>
    <row r="23" spans="1:55" x14ac:dyDescent="0.2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5</v>
      </c>
      <c r="T23" s="11">
        <v>408</v>
      </c>
      <c r="U23" s="7">
        <f t="shared" si="36"/>
        <v>37274</v>
      </c>
      <c r="V23" s="144">
        <f t="shared" ca="1" si="3"/>
        <v>0</v>
      </c>
      <c r="W23" s="20">
        <f t="shared" ca="1" si="4"/>
        <v>0</v>
      </c>
      <c r="X23" s="20">
        <f t="shared" ca="1" si="37"/>
        <v>0</v>
      </c>
      <c r="Y23" s="20">
        <f t="shared" ca="1" si="5"/>
        <v>0</v>
      </c>
      <c r="Z23" s="20">
        <f t="shared" ca="1" si="6"/>
        <v>0</v>
      </c>
      <c r="AA23" s="20">
        <f t="shared" ca="1" si="7"/>
        <v>0</v>
      </c>
      <c r="AB23" s="25">
        <f t="shared" ca="1" si="8"/>
        <v>0</v>
      </c>
      <c r="AC23" s="25">
        <f t="shared" ca="1" si="9"/>
        <v>0</v>
      </c>
      <c r="AD23" s="25">
        <f t="shared" ca="1" si="10"/>
        <v>0</v>
      </c>
      <c r="AE23" s="25">
        <f t="shared" ca="1" si="11"/>
        <v>0</v>
      </c>
      <c r="AF23" s="25">
        <f t="shared" ca="1" si="12"/>
        <v>0</v>
      </c>
      <c r="AG23" s="25">
        <f t="shared" ca="1" si="13"/>
        <v>0</v>
      </c>
      <c r="AH23" s="25">
        <f t="shared" ca="1" si="14"/>
        <v>0</v>
      </c>
      <c r="AI23" s="25">
        <f t="shared" ca="1" si="15"/>
        <v>0</v>
      </c>
      <c r="AJ23" s="25">
        <f t="shared" ca="1" si="16"/>
        <v>0</v>
      </c>
      <c r="AK23" s="144">
        <f t="shared" ca="1" si="17"/>
        <v>23.878124999999997</v>
      </c>
      <c r="AL23" s="20">
        <f t="shared" ca="1" si="18"/>
        <v>16.846250000000001</v>
      </c>
      <c r="AM23" s="20">
        <f t="shared" ca="1" si="19"/>
        <v>21.534166666666664</v>
      </c>
      <c r="AN23" s="20">
        <f t="shared" ca="1" si="20"/>
        <v>29.37875</v>
      </c>
      <c r="AO23" s="20">
        <f t="shared" ca="1" si="21"/>
        <v>17.587500000000002</v>
      </c>
      <c r="AP23" s="20">
        <f t="shared" ca="1" si="22"/>
        <v>25.448333333333334</v>
      </c>
      <c r="AQ23" s="20">
        <f t="shared" ca="1" si="23"/>
        <v>32.653125000000003</v>
      </c>
      <c r="AR23" s="20">
        <f t="shared" ca="1" si="24"/>
        <v>18.028750000000002</v>
      </c>
      <c r="AS23" s="20">
        <f t="shared" ca="1" si="25"/>
        <v>27.778333333333336</v>
      </c>
      <c r="AT23" s="20">
        <f t="shared" ca="1" si="26"/>
        <v>24.939375000000002</v>
      </c>
      <c r="AU23" s="20">
        <f t="shared" ca="1" si="27"/>
        <v>16.988750000000003</v>
      </c>
      <c r="AV23" s="20">
        <f t="shared" ca="1" si="28"/>
        <v>22.28916666666667</v>
      </c>
      <c r="AW23" s="20">
        <f t="shared" ca="1" si="29"/>
        <v>24.719374999999996</v>
      </c>
      <c r="AX23" s="20">
        <f t="shared" ca="1" si="30"/>
        <v>16.96</v>
      </c>
      <c r="AY23" s="23">
        <f t="shared" ca="1" si="31"/>
        <v>22.132916666666663</v>
      </c>
      <c r="AZ23" s="33">
        <f t="shared" ca="1" si="32"/>
        <v>0</v>
      </c>
      <c r="BA23" s="30">
        <f t="shared" ca="1" si="33"/>
        <v>0</v>
      </c>
      <c r="BB23" s="30">
        <f t="shared" ca="1" si="34"/>
        <v>0</v>
      </c>
      <c r="BC23" s="36">
        <f t="shared" ca="1" si="35"/>
        <v>0</v>
      </c>
    </row>
    <row r="24" spans="1:55" x14ac:dyDescent="0.2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5</v>
      </c>
      <c r="T24" s="11">
        <v>432</v>
      </c>
      <c r="U24" s="7">
        <f t="shared" si="36"/>
        <v>37275</v>
      </c>
      <c r="V24" s="144">
        <f t="shared" ca="1" si="3"/>
        <v>0</v>
      </c>
      <c r="W24" s="20">
        <f t="shared" ca="1" si="4"/>
        <v>0</v>
      </c>
      <c r="X24" s="20">
        <f t="shared" ca="1" si="37"/>
        <v>0</v>
      </c>
      <c r="Y24" s="20">
        <f t="shared" ca="1" si="5"/>
        <v>0</v>
      </c>
      <c r="Z24" s="20">
        <f t="shared" ca="1" si="6"/>
        <v>0</v>
      </c>
      <c r="AA24" s="20">
        <f t="shared" ca="1" si="7"/>
        <v>0</v>
      </c>
      <c r="AB24" s="25">
        <f t="shared" ca="1" si="8"/>
        <v>0</v>
      </c>
      <c r="AC24" s="25">
        <f t="shared" ca="1" si="9"/>
        <v>0</v>
      </c>
      <c r="AD24" s="25">
        <f t="shared" ca="1" si="10"/>
        <v>0</v>
      </c>
      <c r="AE24" s="25">
        <f t="shared" ca="1" si="11"/>
        <v>0</v>
      </c>
      <c r="AF24" s="25">
        <f t="shared" ca="1" si="12"/>
        <v>0</v>
      </c>
      <c r="AG24" s="25">
        <f t="shared" ca="1" si="13"/>
        <v>0</v>
      </c>
      <c r="AH24" s="25">
        <f t="shared" ca="1" si="14"/>
        <v>0</v>
      </c>
      <c r="AI24" s="25">
        <f t="shared" ca="1" si="15"/>
        <v>0</v>
      </c>
      <c r="AJ24" s="25">
        <f t="shared" ca="1" si="16"/>
        <v>0</v>
      </c>
      <c r="AK24" s="144">
        <f t="shared" ca="1" si="17"/>
        <v>0</v>
      </c>
      <c r="AL24" s="20">
        <f t="shared" ca="1" si="18"/>
        <v>0</v>
      </c>
      <c r="AM24" s="20">
        <f t="shared" ca="1" si="19"/>
        <v>0</v>
      </c>
      <c r="AN24" s="20">
        <f t="shared" ca="1" si="20"/>
        <v>0</v>
      </c>
      <c r="AO24" s="20">
        <f t="shared" ca="1" si="21"/>
        <v>0</v>
      </c>
      <c r="AP24" s="20">
        <f t="shared" ca="1" si="22"/>
        <v>0</v>
      </c>
      <c r="AQ24" s="20">
        <f t="shared" ca="1" si="23"/>
        <v>0</v>
      </c>
      <c r="AR24" s="20">
        <f t="shared" ca="1" si="24"/>
        <v>0</v>
      </c>
      <c r="AS24" s="20">
        <f t="shared" ca="1" si="25"/>
        <v>0</v>
      </c>
      <c r="AT24" s="20">
        <f t="shared" ca="1" si="26"/>
        <v>0</v>
      </c>
      <c r="AU24" s="20">
        <f t="shared" ca="1" si="27"/>
        <v>0</v>
      </c>
      <c r="AV24" s="20">
        <f t="shared" ca="1" si="28"/>
        <v>0</v>
      </c>
      <c r="AW24" s="20">
        <f t="shared" ca="1" si="29"/>
        <v>0</v>
      </c>
      <c r="AX24" s="20">
        <f t="shared" ca="1" si="30"/>
        <v>0</v>
      </c>
      <c r="AY24" s="23">
        <f t="shared" ca="1" si="31"/>
        <v>0</v>
      </c>
      <c r="AZ24" s="33">
        <f t="shared" ca="1" si="32"/>
        <v>0</v>
      </c>
      <c r="BA24" s="30">
        <f t="shared" ca="1" si="33"/>
        <v>0</v>
      </c>
      <c r="BB24" s="30">
        <f t="shared" ca="1" si="34"/>
        <v>0</v>
      </c>
      <c r="BC24" s="36">
        <f t="shared" ca="1" si="35"/>
        <v>0</v>
      </c>
    </row>
    <row r="25" spans="1:55" x14ac:dyDescent="0.2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5</v>
      </c>
      <c r="T25" s="11">
        <v>456</v>
      </c>
      <c r="U25" s="7">
        <f t="shared" si="36"/>
        <v>37276</v>
      </c>
      <c r="V25" s="144">
        <f t="shared" ca="1" si="3"/>
        <v>0</v>
      </c>
      <c r="W25" s="20">
        <f t="shared" ca="1" si="4"/>
        <v>0</v>
      </c>
      <c r="X25" s="20">
        <f t="shared" ca="1" si="37"/>
        <v>0</v>
      </c>
      <c r="Y25" s="20">
        <f t="shared" ca="1" si="5"/>
        <v>0</v>
      </c>
      <c r="Z25" s="20">
        <f t="shared" ca="1" si="6"/>
        <v>0</v>
      </c>
      <c r="AA25" s="20">
        <f t="shared" ca="1" si="7"/>
        <v>0</v>
      </c>
      <c r="AB25" s="25">
        <f t="shared" ca="1" si="8"/>
        <v>0</v>
      </c>
      <c r="AC25" s="25">
        <f t="shared" ca="1" si="9"/>
        <v>0</v>
      </c>
      <c r="AD25" s="25">
        <f t="shared" ca="1" si="10"/>
        <v>0</v>
      </c>
      <c r="AE25" s="25">
        <f t="shared" ca="1" si="11"/>
        <v>0</v>
      </c>
      <c r="AF25" s="25">
        <f t="shared" ca="1" si="12"/>
        <v>0</v>
      </c>
      <c r="AG25" s="25">
        <f t="shared" ca="1" si="13"/>
        <v>0</v>
      </c>
      <c r="AH25" s="25">
        <f t="shared" ca="1" si="14"/>
        <v>0</v>
      </c>
      <c r="AI25" s="25">
        <f t="shared" ca="1" si="15"/>
        <v>0</v>
      </c>
      <c r="AJ25" s="25">
        <f t="shared" ca="1" si="16"/>
        <v>0</v>
      </c>
      <c r="AK25" s="144">
        <f t="shared" ca="1" si="17"/>
        <v>0</v>
      </c>
      <c r="AL25" s="20">
        <f t="shared" ca="1" si="18"/>
        <v>0</v>
      </c>
      <c r="AM25" s="20">
        <f t="shared" ca="1" si="19"/>
        <v>0</v>
      </c>
      <c r="AN25" s="20">
        <f t="shared" ca="1" si="20"/>
        <v>0</v>
      </c>
      <c r="AO25" s="20">
        <f t="shared" ca="1" si="21"/>
        <v>0</v>
      </c>
      <c r="AP25" s="20">
        <f t="shared" ca="1" si="22"/>
        <v>0</v>
      </c>
      <c r="AQ25" s="20">
        <f t="shared" ca="1" si="23"/>
        <v>0</v>
      </c>
      <c r="AR25" s="20">
        <f t="shared" ca="1" si="24"/>
        <v>0</v>
      </c>
      <c r="AS25" s="20">
        <f t="shared" ca="1" si="25"/>
        <v>0</v>
      </c>
      <c r="AT25" s="20">
        <f t="shared" ca="1" si="26"/>
        <v>0</v>
      </c>
      <c r="AU25" s="20">
        <f t="shared" ca="1" si="27"/>
        <v>0</v>
      </c>
      <c r="AV25" s="20">
        <f t="shared" ca="1" si="28"/>
        <v>0</v>
      </c>
      <c r="AW25" s="20">
        <f t="shared" ca="1" si="29"/>
        <v>0</v>
      </c>
      <c r="AX25" s="20">
        <f t="shared" ca="1" si="30"/>
        <v>0</v>
      </c>
      <c r="AY25" s="23">
        <f t="shared" ca="1" si="31"/>
        <v>0</v>
      </c>
      <c r="AZ25" s="33">
        <f t="shared" ca="1" si="32"/>
        <v>0</v>
      </c>
      <c r="BA25" s="30">
        <f t="shared" ca="1" si="33"/>
        <v>0</v>
      </c>
      <c r="BB25" s="30">
        <f t="shared" ca="1" si="34"/>
        <v>0</v>
      </c>
      <c r="BC25" s="36">
        <f t="shared" ca="1" si="35"/>
        <v>0</v>
      </c>
    </row>
    <row r="26" spans="1:55" x14ac:dyDescent="0.2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5</v>
      </c>
      <c r="T26" s="11">
        <v>480</v>
      </c>
      <c r="U26" s="7">
        <f t="shared" si="36"/>
        <v>37277</v>
      </c>
      <c r="V26" s="144">
        <f t="shared" ca="1" si="3"/>
        <v>0</v>
      </c>
      <c r="W26" s="20">
        <f t="shared" ca="1" si="4"/>
        <v>0</v>
      </c>
      <c r="X26" s="20">
        <f t="shared" ca="1" si="37"/>
        <v>0</v>
      </c>
      <c r="Y26" s="20">
        <f t="shared" ca="1" si="5"/>
        <v>0</v>
      </c>
      <c r="Z26" s="20">
        <f t="shared" ca="1" si="6"/>
        <v>0</v>
      </c>
      <c r="AA26" s="20">
        <f t="shared" ca="1" si="7"/>
        <v>0</v>
      </c>
      <c r="AB26" s="25">
        <f t="shared" ca="1" si="8"/>
        <v>0</v>
      </c>
      <c r="AC26" s="25">
        <f t="shared" ca="1" si="9"/>
        <v>0</v>
      </c>
      <c r="AD26" s="25">
        <f t="shared" ca="1" si="10"/>
        <v>0</v>
      </c>
      <c r="AE26" s="25">
        <f t="shared" ca="1" si="11"/>
        <v>0</v>
      </c>
      <c r="AF26" s="25">
        <f t="shared" ca="1" si="12"/>
        <v>0</v>
      </c>
      <c r="AG26" s="25">
        <f t="shared" ca="1" si="13"/>
        <v>0</v>
      </c>
      <c r="AH26" s="25">
        <f t="shared" ca="1" si="14"/>
        <v>0</v>
      </c>
      <c r="AI26" s="25">
        <f t="shared" ca="1" si="15"/>
        <v>0</v>
      </c>
      <c r="AJ26" s="25">
        <f t="shared" ca="1" si="16"/>
        <v>0</v>
      </c>
      <c r="AK26" s="144">
        <f t="shared" ca="1" si="17"/>
        <v>0</v>
      </c>
      <c r="AL26" s="20">
        <f t="shared" ca="1" si="18"/>
        <v>0</v>
      </c>
      <c r="AM26" s="20">
        <f t="shared" ca="1" si="19"/>
        <v>0</v>
      </c>
      <c r="AN26" s="20">
        <f t="shared" ca="1" si="20"/>
        <v>0</v>
      </c>
      <c r="AO26" s="20">
        <f t="shared" ca="1" si="21"/>
        <v>0</v>
      </c>
      <c r="AP26" s="20">
        <f t="shared" ca="1" si="22"/>
        <v>0</v>
      </c>
      <c r="AQ26" s="20">
        <f t="shared" ca="1" si="23"/>
        <v>0</v>
      </c>
      <c r="AR26" s="20">
        <f t="shared" ca="1" si="24"/>
        <v>0</v>
      </c>
      <c r="AS26" s="20">
        <f t="shared" ca="1" si="25"/>
        <v>0</v>
      </c>
      <c r="AT26" s="20">
        <f t="shared" ca="1" si="26"/>
        <v>0</v>
      </c>
      <c r="AU26" s="20">
        <f t="shared" ca="1" si="27"/>
        <v>0</v>
      </c>
      <c r="AV26" s="20">
        <f t="shared" ca="1" si="28"/>
        <v>0</v>
      </c>
      <c r="AW26" s="20">
        <f t="shared" ca="1" si="29"/>
        <v>0</v>
      </c>
      <c r="AX26" s="20">
        <f t="shared" ca="1" si="30"/>
        <v>0</v>
      </c>
      <c r="AY26" s="23">
        <f t="shared" ca="1" si="31"/>
        <v>0</v>
      </c>
      <c r="AZ26" s="33">
        <f t="shared" ca="1" si="32"/>
        <v>0</v>
      </c>
      <c r="BA26" s="30">
        <f t="shared" ca="1" si="33"/>
        <v>0</v>
      </c>
      <c r="BB26" s="30">
        <f t="shared" ca="1" si="34"/>
        <v>0</v>
      </c>
      <c r="BC26" s="36">
        <f t="shared" ca="1" si="35"/>
        <v>0</v>
      </c>
    </row>
    <row r="27" spans="1:55" x14ac:dyDescent="0.2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5</v>
      </c>
      <c r="T27" s="11">
        <v>504</v>
      </c>
      <c r="U27" s="7">
        <f t="shared" si="36"/>
        <v>37278</v>
      </c>
      <c r="V27" s="144">
        <f t="shared" ca="1" si="3"/>
        <v>0</v>
      </c>
      <c r="W27" s="20">
        <f t="shared" ca="1" si="4"/>
        <v>0</v>
      </c>
      <c r="X27" s="20">
        <f t="shared" ca="1" si="37"/>
        <v>0</v>
      </c>
      <c r="Y27" s="20">
        <f t="shared" ca="1" si="5"/>
        <v>0</v>
      </c>
      <c r="Z27" s="20">
        <f t="shared" ca="1" si="6"/>
        <v>0</v>
      </c>
      <c r="AA27" s="20">
        <f t="shared" ca="1" si="7"/>
        <v>0</v>
      </c>
      <c r="AB27" s="25">
        <f t="shared" ca="1" si="8"/>
        <v>0</v>
      </c>
      <c r="AC27" s="25">
        <f t="shared" ca="1" si="9"/>
        <v>0</v>
      </c>
      <c r="AD27" s="25">
        <f t="shared" ca="1" si="10"/>
        <v>0</v>
      </c>
      <c r="AE27" s="25">
        <f t="shared" ca="1" si="11"/>
        <v>0</v>
      </c>
      <c r="AF27" s="25">
        <f t="shared" ca="1" si="12"/>
        <v>0</v>
      </c>
      <c r="AG27" s="25">
        <f t="shared" ca="1" si="13"/>
        <v>0</v>
      </c>
      <c r="AH27" s="25">
        <f t="shared" ca="1" si="14"/>
        <v>0</v>
      </c>
      <c r="AI27" s="25">
        <f t="shared" ca="1" si="15"/>
        <v>0</v>
      </c>
      <c r="AJ27" s="25">
        <f t="shared" ca="1" si="16"/>
        <v>0</v>
      </c>
      <c r="AK27" s="144">
        <f t="shared" ca="1" si="17"/>
        <v>0</v>
      </c>
      <c r="AL27" s="20">
        <f t="shared" ca="1" si="18"/>
        <v>0</v>
      </c>
      <c r="AM27" s="20">
        <f t="shared" ca="1" si="19"/>
        <v>0</v>
      </c>
      <c r="AN27" s="20">
        <f t="shared" ca="1" si="20"/>
        <v>0</v>
      </c>
      <c r="AO27" s="20">
        <f t="shared" ca="1" si="21"/>
        <v>0</v>
      </c>
      <c r="AP27" s="20">
        <f t="shared" ca="1" si="22"/>
        <v>0</v>
      </c>
      <c r="AQ27" s="20">
        <f t="shared" ca="1" si="23"/>
        <v>0</v>
      </c>
      <c r="AR27" s="20">
        <f t="shared" ca="1" si="24"/>
        <v>0</v>
      </c>
      <c r="AS27" s="20">
        <f t="shared" ca="1" si="25"/>
        <v>0</v>
      </c>
      <c r="AT27" s="20">
        <f t="shared" ca="1" si="26"/>
        <v>0</v>
      </c>
      <c r="AU27" s="20">
        <f t="shared" ca="1" si="27"/>
        <v>0</v>
      </c>
      <c r="AV27" s="20">
        <f t="shared" ca="1" si="28"/>
        <v>0</v>
      </c>
      <c r="AW27" s="20">
        <f t="shared" ca="1" si="29"/>
        <v>0</v>
      </c>
      <c r="AX27" s="20">
        <f t="shared" ca="1" si="30"/>
        <v>0</v>
      </c>
      <c r="AY27" s="23">
        <f t="shared" ca="1" si="31"/>
        <v>0</v>
      </c>
      <c r="AZ27" s="33">
        <f t="shared" ca="1" si="32"/>
        <v>0</v>
      </c>
      <c r="BA27" s="30">
        <f t="shared" ca="1" si="33"/>
        <v>0</v>
      </c>
      <c r="BB27" s="30">
        <f t="shared" ca="1" si="34"/>
        <v>0</v>
      </c>
      <c r="BC27" s="36">
        <f t="shared" ca="1" si="35"/>
        <v>0</v>
      </c>
    </row>
    <row r="28" spans="1:55" x14ac:dyDescent="0.2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5</v>
      </c>
      <c r="T28" s="11">
        <v>528</v>
      </c>
      <c r="U28" s="7">
        <f t="shared" si="36"/>
        <v>37279</v>
      </c>
      <c r="V28" s="144">
        <f t="shared" ca="1" si="3"/>
        <v>0</v>
      </c>
      <c r="W28" s="20">
        <f t="shared" ca="1" si="4"/>
        <v>0</v>
      </c>
      <c r="X28" s="20">
        <f t="shared" ca="1" si="37"/>
        <v>0</v>
      </c>
      <c r="Y28" s="20">
        <f t="shared" ca="1" si="5"/>
        <v>0</v>
      </c>
      <c r="Z28" s="20">
        <f t="shared" ca="1" si="6"/>
        <v>0</v>
      </c>
      <c r="AA28" s="20">
        <f t="shared" ca="1" si="7"/>
        <v>0</v>
      </c>
      <c r="AB28" s="25">
        <f t="shared" ca="1" si="8"/>
        <v>0</v>
      </c>
      <c r="AC28" s="25">
        <f t="shared" ca="1" si="9"/>
        <v>0</v>
      </c>
      <c r="AD28" s="25">
        <f t="shared" ca="1" si="10"/>
        <v>0</v>
      </c>
      <c r="AE28" s="25">
        <f t="shared" ca="1" si="11"/>
        <v>0</v>
      </c>
      <c r="AF28" s="25">
        <f t="shared" ca="1" si="12"/>
        <v>0</v>
      </c>
      <c r="AG28" s="25">
        <f t="shared" ca="1" si="13"/>
        <v>0</v>
      </c>
      <c r="AH28" s="25">
        <f t="shared" ca="1" si="14"/>
        <v>0</v>
      </c>
      <c r="AI28" s="25">
        <f t="shared" ca="1" si="15"/>
        <v>0</v>
      </c>
      <c r="AJ28" s="25">
        <f t="shared" ca="1" si="16"/>
        <v>0</v>
      </c>
      <c r="AK28" s="144">
        <f t="shared" ca="1" si="17"/>
        <v>0</v>
      </c>
      <c r="AL28" s="20">
        <f t="shared" ca="1" si="18"/>
        <v>0</v>
      </c>
      <c r="AM28" s="20">
        <f t="shared" ca="1" si="19"/>
        <v>0</v>
      </c>
      <c r="AN28" s="20">
        <f t="shared" ca="1" si="20"/>
        <v>0</v>
      </c>
      <c r="AO28" s="20">
        <f t="shared" ca="1" si="21"/>
        <v>0</v>
      </c>
      <c r="AP28" s="20">
        <f t="shared" ca="1" si="22"/>
        <v>0</v>
      </c>
      <c r="AQ28" s="20">
        <f t="shared" ca="1" si="23"/>
        <v>0</v>
      </c>
      <c r="AR28" s="20">
        <f t="shared" ca="1" si="24"/>
        <v>0</v>
      </c>
      <c r="AS28" s="20">
        <f t="shared" ca="1" si="25"/>
        <v>0</v>
      </c>
      <c r="AT28" s="20">
        <f t="shared" ca="1" si="26"/>
        <v>0</v>
      </c>
      <c r="AU28" s="20">
        <f t="shared" ca="1" si="27"/>
        <v>0</v>
      </c>
      <c r="AV28" s="20">
        <f t="shared" ca="1" si="28"/>
        <v>0</v>
      </c>
      <c r="AW28" s="20">
        <f t="shared" ca="1" si="29"/>
        <v>0</v>
      </c>
      <c r="AX28" s="20">
        <f t="shared" ca="1" si="30"/>
        <v>0</v>
      </c>
      <c r="AY28" s="23">
        <f t="shared" ca="1" si="31"/>
        <v>0</v>
      </c>
      <c r="AZ28" s="33">
        <f t="shared" ca="1" si="32"/>
        <v>0</v>
      </c>
      <c r="BA28" s="30">
        <f t="shared" ca="1" si="33"/>
        <v>0</v>
      </c>
      <c r="BB28" s="30">
        <f t="shared" ca="1" si="34"/>
        <v>0</v>
      </c>
      <c r="BC28" s="36">
        <f t="shared" ca="1" si="35"/>
        <v>0</v>
      </c>
    </row>
    <row r="29" spans="1:55" x14ac:dyDescent="0.2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5</v>
      </c>
      <c r="T29" s="11">
        <v>552</v>
      </c>
      <c r="U29" s="7">
        <f t="shared" si="36"/>
        <v>37280</v>
      </c>
      <c r="V29" s="144">
        <f t="shared" ca="1" si="3"/>
        <v>0</v>
      </c>
      <c r="W29" s="20">
        <f t="shared" ca="1" si="4"/>
        <v>0</v>
      </c>
      <c r="X29" s="20">
        <f t="shared" ca="1" si="37"/>
        <v>0</v>
      </c>
      <c r="Y29" s="20">
        <f t="shared" ca="1" si="5"/>
        <v>0</v>
      </c>
      <c r="Z29" s="20">
        <f t="shared" ca="1" si="6"/>
        <v>0</v>
      </c>
      <c r="AA29" s="20">
        <f t="shared" ca="1" si="7"/>
        <v>0</v>
      </c>
      <c r="AB29" s="25">
        <f t="shared" ca="1" si="8"/>
        <v>0</v>
      </c>
      <c r="AC29" s="25">
        <f t="shared" ca="1" si="9"/>
        <v>0</v>
      </c>
      <c r="AD29" s="25">
        <f t="shared" ca="1" si="10"/>
        <v>0</v>
      </c>
      <c r="AE29" s="25">
        <f t="shared" ca="1" si="11"/>
        <v>0</v>
      </c>
      <c r="AF29" s="25">
        <f t="shared" ca="1" si="12"/>
        <v>0</v>
      </c>
      <c r="AG29" s="25">
        <f t="shared" ca="1" si="13"/>
        <v>0</v>
      </c>
      <c r="AH29" s="25">
        <f t="shared" ca="1" si="14"/>
        <v>0</v>
      </c>
      <c r="AI29" s="25">
        <f t="shared" ca="1" si="15"/>
        <v>0</v>
      </c>
      <c r="AJ29" s="25">
        <f t="shared" ca="1" si="16"/>
        <v>0</v>
      </c>
      <c r="AK29" s="144">
        <f t="shared" ca="1" si="17"/>
        <v>0</v>
      </c>
      <c r="AL29" s="20">
        <f t="shared" ca="1" si="18"/>
        <v>0</v>
      </c>
      <c r="AM29" s="20">
        <f t="shared" ca="1" si="19"/>
        <v>0</v>
      </c>
      <c r="AN29" s="20">
        <f t="shared" ca="1" si="20"/>
        <v>0</v>
      </c>
      <c r="AO29" s="20">
        <f t="shared" ca="1" si="21"/>
        <v>0</v>
      </c>
      <c r="AP29" s="20">
        <f t="shared" ca="1" si="22"/>
        <v>0</v>
      </c>
      <c r="AQ29" s="20">
        <f t="shared" ca="1" si="23"/>
        <v>0</v>
      </c>
      <c r="AR29" s="20">
        <f t="shared" ca="1" si="24"/>
        <v>0</v>
      </c>
      <c r="AS29" s="20">
        <f t="shared" ca="1" si="25"/>
        <v>0</v>
      </c>
      <c r="AT29" s="20">
        <f t="shared" ca="1" si="26"/>
        <v>0</v>
      </c>
      <c r="AU29" s="20">
        <f t="shared" ca="1" si="27"/>
        <v>0</v>
      </c>
      <c r="AV29" s="20">
        <f t="shared" ca="1" si="28"/>
        <v>0</v>
      </c>
      <c r="AW29" s="20">
        <f t="shared" ca="1" si="29"/>
        <v>0</v>
      </c>
      <c r="AX29" s="20">
        <f t="shared" ca="1" si="30"/>
        <v>0</v>
      </c>
      <c r="AY29" s="23">
        <f t="shared" ca="1" si="31"/>
        <v>0</v>
      </c>
      <c r="AZ29" s="33">
        <f t="shared" ca="1" si="32"/>
        <v>0</v>
      </c>
      <c r="BA29" s="30">
        <f t="shared" ca="1" si="33"/>
        <v>0</v>
      </c>
      <c r="BB29" s="30">
        <f ca="1">+MAX(OFFSET($M$2,$V$1+$T29,0,24,1))</f>
        <v>0</v>
      </c>
      <c r="BC29" s="36">
        <f t="shared" ca="1" si="35"/>
        <v>0</v>
      </c>
    </row>
    <row r="30" spans="1:55" x14ac:dyDescent="0.2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5</v>
      </c>
      <c r="T30" s="11">
        <v>576</v>
      </c>
      <c r="U30" s="7">
        <f t="shared" si="36"/>
        <v>37281</v>
      </c>
      <c r="V30" s="144">
        <f t="shared" ca="1" si="3"/>
        <v>0</v>
      </c>
      <c r="W30" s="20">
        <f t="shared" ca="1" si="4"/>
        <v>0</v>
      </c>
      <c r="X30" s="20">
        <f t="shared" ca="1" si="37"/>
        <v>0</v>
      </c>
      <c r="Y30" s="20">
        <f t="shared" ca="1" si="5"/>
        <v>0</v>
      </c>
      <c r="Z30" s="20">
        <f t="shared" ca="1" si="6"/>
        <v>0</v>
      </c>
      <c r="AA30" s="20">
        <f t="shared" ca="1" si="7"/>
        <v>0</v>
      </c>
      <c r="AB30" s="25">
        <f t="shared" ca="1" si="8"/>
        <v>0</v>
      </c>
      <c r="AC30" s="25">
        <f t="shared" ca="1" si="9"/>
        <v>0</v>
      </c>
      <c r="AD30" s="25">
        <f t="shared" ca="1" si="10"/>
        <v>0</v>
      </c>
      <c r="AE30" s="25">
        <f t="shared" ca="1" si="11"/>
        <v>0</v>
      </c>
      <c r="AF30" s="25">
        <f t="shared" ca="1" si="12"/>
        <v>0</v>
      </c>
      <c r="AG30" s="25">
        <f t="shared" ca="1" si="13"/>
        <v>0</v>
      </c>
      <c r="AH30" s="25">
        <f t="shared" ca="1" si="14"/>
        <v>0</v>
      </c>
      <c r="AI30" s="25">
        <f t="shared" ca="1" si="15"/>
        <v>0</v>
      </c>
      <c r="AJ30" s="25">
        <f t="shared" ca="1" si="16"/>
        <v>0</v>
      </c>
      <c r="AK30" s="144">
        <f t="shared" ca="1" si="17"/>
        <v>0</v>
      </c>
      <c r="AL30" s="20">
        <f t="shared" ca="1" si="18"/>
        <v>0</v>
      </c>
      <c r="AM30" s="20">
        <f t="shared" ca="1" si="19"/>
        <v>0</v>
      </c>
      <c r="AN30" s="20">
        <f t="shared" ca="1" si="20"/>
        <v>0</v>
      </c>
      <c r="AO30" s="20">
        <f t="shared" ca="1" si="21"/>
        <v>0</v>
      </c>
      <c r="AP30" s="20">
        <f t="shared" ca="1" si="22"/>
        <v>0</v>
      </c>
      <c r="AQ30" s="20">
        <f t="shared" ca="1" si="23"/>
        <v>0</v>
      </c>
      <c r="AR30" s="20">
        <f t="shared" ca="1" si="24"/>
        <v>0</v>
      </c>
      <c r="AS30" s="20">
        <f t="shared" ca="1" si="25"/>
        <v>0</v>
      </c>
      <c r="AT30" s="20">
        <f t="shared" ca="1" si="26"/>
        <v>0</v>
      </c>
      <c r="AU30" s="20">
        <f t="shared" ca="1" si="27"/>
        <v>0</v>
      </c>
      <c r="AV30" s="20">
        <f t="shared" ca="1" si="28"/>
        <v>0</v>
      </c>
      <c r="AW30" s="20">
        <f t="shared" ca="1" si="29"/>
        <v>0</v>
      </c>
      <c r="AX30" s="20">
        <f t="shared" ca="1" si="30"/>
        <v>0</v>
      </c>
      <c r="AY30" s="23">
        <f t="shared" ca="1" si="31"/>
        <v>0</v>
      </c>
      <c r="AZ30" s="33">
        <f t="shared" ca="1" si="32"/>
        <v>0</v>
      </c>
      <c r="BA30" s="30">
        <f t="shared" ca="1" si="33"/>
        <v>0</v>
      </c>
      <c r="BB30" s="30">
        <f t="shared" ca="1" si="34"/>
        <v>0</v>
      </c>
      <c r="BC30" s="36">
        <f t="shared" ca="1" si="35"/>
        <v>0</v>
      </c>
    </row>
    <row r="31" spans="1:55" x14ac:dyDescent="0.2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5</v>
      </c>
      <c r="T31" s="11">
        <v>600</v>
      </c>
      <c r="U31" s="7">
        <f t="shared" si="36"/>
        <v>37282</v>
      </c>
      <c r="V31" s="144">
        <f t="shared" ca="1" si="3"/>
        <v>0</v>
      </c>
      <c r="W31" s="20">
        <f t="shared" ca="1" si="4"/>
        <v>0</v>
      </c>
      <c r="X31" s="20">
        <f t="shared" ca="1" si="37"/>
        <v>0</v>
      </c>
      <c r="Y31" s="20">
        <f t="shared" ca="1" si="5"/>
        <v>0</v>
      </c>
      <c r="Z31" s="20">
        <f t="shared" ca="1" si="6"/>
        <v>0</v>
      </c>
      <c r="AA31" s="20">
        <f t="shared" ca="1" si="7"/>
        <v>0</v>
      </c>
      <c r="AB31" s="25">
        <f t="shared" ca="1" si="8"/>
        <v>0</v>
      </c>
      <c r="AC31" s="25">
        <f t="shared" ca="1" si="9"/>
        <v>0</v>
      </c>
      <c r="AD31" s="25">
        <f t="shared" ca="1" si="10"/>
        <v>0</v>
      </c>
      <c r="AE31" s="25">
        <f t="shared" ca="1" si="11"/>
        <v>0</v>
      </c>
      <c r="AF31" s="25">
        <f t="shared" ca="1" si="12"/>
        <v>0</v>
      </c>
      <c r="AG31" s="25">
        <f t="shared" ca="1" si="13"/>
        <v>0</v>
      </c>
      <c r="AH31" s="25">
        <f t="shared" ca="1" si="14"/>
        <v>0</v>
      </c>
      <c r="AI31" s="25">
        <f t="shared" ca="1" si="15"/>
        <v>0</v>
      </c>
      <c r="AJ31" s="25">
        <f t="shared" ca="1" si="16"/>
        <v>0</v>
      </c>
      <c r="AK31" s="144">
        <f t="shared" ca="1" si="17"/>
        <v>0</v>
      </c>
      <c r="AL31" s="20">
        <f t="shared" ca="1" si="18"/>
        <v>0</v>
      </c>
      <c r="AM31" s="20">
        <f t="shared" ca="1" si="19"/>
        <v>0</v>
      </c>
      <c r="AN31" s="20">
        <f t="shared" ca="1" si="20"/>
        <v>0</v>
      </c>
      <c r="AO31" s="20">
        <f t="shared" ca="1" si="21"/>
        <v>0</v>
      </c>
      <c r="AP31" s="20">
        <f t="shared" ca="1" si="22"/>
        <v>0</v>
      </c>
      <c r="AQ31" s="20">
        <f t="shared" ca="1" si="23"/>
        <v>0</v>
      </c>
      <c r="AR31" s="20">
        <f t="shared" ca="1" si="24"/>
        <v>0</v>
      </c>
      <c r="AS31" s="20">
        <f t="shared" ca="1" si="25"/>
        <v>0</v>
      </c>
      <c r="AT31" s="20">
        <f t="shared" ca="1" si="26"/>
        <v>0</v>
      </c>
      <c r="AU31" s="20">
        <f t="shared" ca="1" si="27"/>
        <v>0</v>
      </c>
      <c r="AV31" s="20">
        <f t="shared" ca="1" si="28"/>
        <v>0</v>
      </c>
      <c r="AW31" s="20">
        <f t="shared" ca="1" si="29"/>
        <v>0</v>
      </c>
      <c r="AX31" s="20">
        <f t="shared" ca="1" si="30"/>
        <v>0</v>
      </c>
      <c r="AY31" s="23">
        <f t="shared" ca="1" si="31"/>
        <v>0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5</v>
      </c>
      <c r="T32" s="11">
        <v>624</v>
      </c>
      <c r="U32" s="7">
        <f t="shared" si="36"/>
        <v>37283</v>
      </c>
      <c r="V32" s="144">
        <f t="shared" ca="1" si="3"/>
        <v>0</v>
      </c>
      <c r="W32" s="20">
        <f t="shared" ca="1" si="4"/>
        <v>0</v>
      </c>
      <c r="X32" s="20">
        <f t="shared" ca="1" si="37"/>
        <v>0</v>
      </c>
      <c r="Y32" s="20">
        <f t="shared" ca="1" si="5"/>
        <v>0</v>
      </c>
      <c r="Z32" s="20">
        <f t="shared" ca="1" si="6"/>
        <v>0</v>
      </c>
      <c r="AA32" s="20">
        <f t="shared" ca="1" si="7"/>
        <v>0</v>
      </c>
      <c r="AB32" s="25">
        <f t="shared" ca="1" si="8"/>
        <v>0</v>
      </c>
      <c r="AC32" s="25">
        <f t="shared" ca="1" si="9"/>
        <v>0</v>
      </c>
      <c r="AD32" s="25">
        <f t="shared" ca="1" si="10"/>
        <v>0</v>
      </c>
      <c r="AE32" s="25">
        <f t="shared" ca="1" si="11"/>
        <v>0</v>
      </c>
      <c r="AF32" s="25">
        <f t="shared" ca="1" si="12"/>
        <v>0</v>
      </c>
      <c r="AG32" s="25">
        <f t="shared" ca="1" si="13"/>
        <v>0</v>
      </c>
      <c r="AH32" s="25">
        <f t="shared" ca="1" si="14"/>
        <v>0</v>
      </c>
      <c r="AI32" s="25">
        <f t="shared" ca="1" si="15"/>
        <v>0</v>
      </c>
      <c r="AJ32" s="25">
        <f t="shared" ca="1" si="16"/>
        <v>0</v>
      </c>
      <c r="AK32" s="144">
        <f t="shared" ca="1" si="17"/>
        <v>0</v>
      </c>
      <c r="AL32" s="20">
        <f t="shared" ca="1" si="18"/>
        <v>0</v>
      </c>
      <c r="AM32" s="20">
        <f t="shared" ca="1" si="19"/>
        <v>0</v>
      </c>
      <c r="AN32" s="20">
        <f t="shared" ca="1" si="20"/>
        <v>0</v>
      </c>
      <c r="AO32" s="20">
        <f t="shared" ca="1" si="21"/>
        <v>0</v>
      </c>
      <c r="AP32" s="20">
        <f t="shared" ca="1" si="22"/>
        <v>0</v>
      </c>
      <c r="AQ32" s="20">
        <f t="shared" ca="1" si="23"/>
        <v>0</v>
      </c>
      <c r="AR32" s="20">
        <f t="shared" ca="1" si="24"/>
        <v>0</v>
      </c>
      <c r="AS32" s="20">
        <f t="shared" ca="1" si="25"/>
        <v>0</v>
      </c>
      <c r="AT32" s="20">
        <f t="shared" ca="1" si="26"/>
        <v>0</v>
      </c>
      <c r="AU32" s="20">
        <f t="shared" ca="1" si="27"/>
        <v>0</v>
      </c>
      <c r="AV32" s="20">
        <f t="shared" ca="1" si="28"/>
        <v>0</v>
      </c>
      <c r="AW32" s="20">
        <f t="shared" ca="1" si="29"/>
        <v>0</v>
      </c>
      <c r="AX32" s="20">
        <f t="shared" ca="1" si="30"/>
        <v>0</v>
      </c>
      <c r="AY32" s="23">
        <f t="shared" ca="1" si="31"/>
        <v>0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5</v>
      </c>
      <c r="T33" s="11">
        <v>648</v>
      </c>
      <c r="U33" s="7">
        <f t="shared" si="36"/>
        <v>37284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0</v>
      </c>
      <c r="AL33" s="20">
        <f t="shared" ca="1" si="18"/>
        <v>0</v>
      </c>
      <c r="AM33" s="20">
        <f t="shared" ca="1" si="19"/>
        <v>0</v>
      </c>
      <c r="AN33" s="20">
        <f t="shared" ca="1" si="20"/>
        <v>0</v>
      </c>
      <c r="AO33" s="20">
        <f t="shared" ca="1" si="21"/>
        <v>0</v>
      </c>
      <c r="AP33" s="20">
        <f t="shared" ca="1" si="22"/>
        <v>0</v>
      </c>
      <c r="AQ33" s="20">
        <f t="shared" ca="1" si="23"/>
        <v>0</v>
      </c>
      <c r="AR33" s="20">
        <f t="shared" ca="1" si="24"/>
        <v>0</v>
      </c>
      <c r="AS33" s="20">
        <f t="shared" ca="1" si="25"/>
        <v>0</v>
      </c>
      <c r="AT33" s="20">
        <f t="shared" ca="1" si="26"/>
        <v>0</v>
      </c>
      <c r="AU33" s="20">
        <f t="shared" ca="1" si="27"/>
        <v>0</v>
      </c>
      <c r="AV33" s="20">
        <f t="shared" ca="1" si="28"/>
        <v>0</v>
      </c>
      <c r="AW33" s="20">
        <f t="shared" ca="1" si="29"/>
        <v>0</v>
      </c>
      <c r="AX33" s="20">
        <f t="shared" ca="1" si="30"/>
        <v>0</v>
      </c>
      <c r="AY33" s="23">
        <f t="shared" ca="1" si="31"/>
        <v>0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5</v>
      </c>
      <c r="T34" s="11">
        <v>672</v>
      </c>
      <c r="U34" s="7">
        <f t="shared" si="36"/>
        <v>37285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5</v>
      </c>
      <c r="T35" s="11">
        <v>696</v>
      </c>
      <c r="U35" s="7">
        <f t="shared" si="36"/>
        <v>37286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5" thickBot="1" x14ac:dyDescent="0.25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5</v>
      </c>
      <c r="T36" s="12">
        <v>720</v>
      </c>
      <c r="U36" s="14">
        <f t="shared" si="36"/>
        <v>37287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">
      <c r="A32763" s="2">
        <v>37251</v>
      </c>
      <c r="B32763">
        <v>100</v>
      </c>
      <c r="C32763" s="249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">
      <c r="A32764" s="2">
        <v>37251</v>
      </c>
      <c r="B32764">
        <v>200</v>
      </c>
      <c r="C32764" s="249">
        <v>12.13</v>
      </c>
      <c r="D32764" s="249">
        <v>12.13</v>
      </c>
      <c r="E32764" s="249">
        <v>12.13</v>
      </c>
      <c r="F32764" s="249">
        <v>12.13</v>
      </c>
      <c r="G32764" s="249">
        <v>12.13</v>
      </c>
      <c r="H32764" s="91">
        <v>15.15</v>
      </c>
      <c r="I32764" s="249">
        <v>15.15</v>
      </c>
      <c r="J32764" s="249">
        <v>15.15</v>
      </c>
      <c r="K32764" s="249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">
      <c r="A32765" s="2">
        <v>37251</v>
      </c>
      <c r="B32765">
        <v>300</v>
      </c>
      <c r="C32765" s="249">
        <v>1.85</v>
      </c>
      <c r="D32765" s="249">
        <v>1.85</v>
      </c>
      <c r="E32765" s="249">
        <v>1.85</v>
      </c>
      <c r="F32765" s="249">
        <v>1.85</v>
      </c>
      <c r="G32765" s="249">
        <v>1.85</v>
      </c>
      <c r="H32765" s="91">
        <v>15</v>
      </c>
      <c r="I32765" s="249">
        <v>15</v>
      </c>
      <c r="J32765" s="249">
        <v>15</v>
      </c>
      <c r="K32765" s="249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">
      <c r="A32766" s="2">
        <v>37251</v>
      </c>
      <c r="B32766">
        <v>400</v>
      </c>
      <c r="C32766" s="249">
        <v>13.78</v>
      </c>
      <c r="D32766" s="249">
        <v>13.78</v>
      </c>
      <c r="E32766" s="249">
        <v>13.78</v>
      </c>
      <c r="F32766" s="249">
        <v>13.78</v>
      </c>
      <c r="G32766" s="249">
        <v>13.78</v>
      </c>
      <c r="H32766" s="91">
        <v>15.22</v>
      </c>
      <c r="I32766" s="249">
        <v>15.22</v>
      </c>
      <c r="J32766" s="249">
        <v>15.22</v>
      </c>
      <c r="K32766" s="249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">
      <c r="A32767" s="2">
        <v>37251</v>
      </c>
      <c r="B32767">
        <v>500</v>
      </c>
      <c r="C32767" s="249">
        <v>13.07</v>
      </c>
      <c r="D32767" s="249">
        <v>13.07</v>
      </c>
      <c r="E32767" s="249">
        <v>13.07</v>
      </c>
      <c r="F32767" s="249">
        <v>13.07</v>
      </c>
      <c r="G32767" s="249">
        <v>13.07</v>
      </c>
      <c r="H32767" s="91">
        <v>16.09</v>
      </c>
      <c r="I32767" s="249">
        <v>16.09</v>
      </c>
      <c r="J32767" s="249">
        <v>16.09</v>
      </c>
      <c r="K32767" s="249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">
      <c r="A32768" s="2">
        <v>37251</v>
      </c>
      <c r="B32768">
        <v>600</v>
      </c>
      <c r="C32768" s="249">
        <v>12.83</v>
      </c>
      <c r="D32768" s="249">
        <v>12.83</v>
      </c>
      <c r="E32768" s="249">
        <v>12.83</v>
      </c>
      <c r="F32768" s="249">
        <v>12.83</v>
      </c>
      <c r="G32768" s="249">
        <v>12.83</v>
      </c>
      <c r="H32768" s="91">
        <v>21</v>
      </c>
      <c r="I32768" s="249">
        <v>21</v>
      </c>
      <c r="J32768" s="249">
        <v>21</v>
      </c>
      <c r="K32768" s="249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">
      <c r="A32769" s="2">
        <v>37251</v>
      </c>
      <c r="B32769">
        <v>700</v>
      </c>
      <c r="C32769" s="249">
        <v>14.12</v>
      </c>
      <c r="D32769" s="249">
        <v>14.12</v>
      </c>
      <c r="E32769" s="249">
        <v>14.12</v>
      </c>
      <c r="F32769" s="249">
        <v>14.12</v>
      </c>
      <c r="G32769" s="249">
        <v>14.12</v>
      </c>
      <c r="H32769" s="91">
        <v>43.5</v>
      </c>
      <c r="I32769" s="249">
        <v>43.5</v>
      </c>
      <c r="J32769" s="249">
        <v>43.5</v>
      </c>
      <c r="K32769" s="249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">
      <c r="A32770" s="2">
        <v>37251</v>
      </c>
      <c r="B32770">
        <v>800</v>
      </c>
      <c r="C32770" s="249">
        <v>15.83</v>
      </c>
      <c r="D32770" s="249">
        <v>15.83</v>
      </c>
      <c r="E32770" s="249">
        <v>15.83</v>
      </c>
      <c r="F32770" s="249">
        <v>15.83</v>
      </c>
      <c r="G32770" s="249">
        <v>15.83</v>
      </c>
      <c r="H32770" s="91">
        <v>27</v>
      </c>
      <c r="I32770" s="249">
        <v>27</v>
      </c>
      <c r="J32770" s="249">
        <v>27.01</v>
      </c>
      <c r="K32770" s="249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">
      <c r="A32771" s="2">
        <v>37251</v>
      </c>
      <c r="B32771">
        <v>900</v>
      </c>
      <c r="C32771" s="249">
        <v>16.55</v>
      </c>
      <c r="D32771" s="249">
        <v>16.55</v>
      </c>
      <c r="E32771" s="249">
        <v>16.55</v>
      </c>
      <c r="F32771" s="249">
        <v>16.55</v>
      </c>
      <c r="G32771" s="249">
        <v>16.55</v>
      </c>
      <c r="H32771" s="91">
        <v>28</v>
      </c>
      <c r="I32771" s="249">
        <v>28</v>
      </c>
      <c r="J32771" s="249">
        <v>28</v>
      </c>
      <c r="K32771" s="249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">
      <c r="A32772" s="2">
        <v>37251</v>
      </c>
      <c r="B32772">
        <v>1000</v>
      </c>
      <c r="C32772" s="249">
        <v>22.62</v>
      </c>
      <c r="D32772" s="249">
        <v>22.62</v>
      </c>
      <c r="E32772" s="249">
        <v>22.62</v>
      </c>
      <c r="F32772" s="249">
        <v>22.62</v>
      </c>
      <c r="G32772" s="249">
        <v>22.62</v>
      </c>
      <c r="H32772" s="91">
        <v>28</v>
      </c>
      <c r="I32772" s="249">
        <v>28.38</v>
      </c>
      <c r="J32772" s="249">
        <v>29.1</v>
      </c>
      <c r="K32772" s="249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">
      <c r="A32773" s="2">
        <v>37251</v>
      </c>
      <c r="B32773">
        <v>1100</v>
      </c>
      <c r="C32773" s="249">
        <v>22.04</v>
      </c>
      <c r="D32773" s="249">
        <v>24.534314999999999</v>
      </c>
      <c r="E32773" s="249">
        <v>26.948456</v>
      </c>
      <c r="F32773" s="249">
        <v>22.04</v>
      </c>
      <c r="G32773" s="249">
        <v>22.04</v>
      </c>
      <c r="H32773" s="91">
        <v>25.4</v>
      </c>
      <c r="I32773" s="249">
        <v>26.01</v>
      </c>
      <c r="J32773" s="249">
        <v>27.19</v>
      </c>
      <c r="K32773" s="249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">
      <c r="A32774" s="2">
        <v>37251</v>
      </c>
      <c r="B32774">
        <v>1200</v>
      </c>
      <c r="C32774" s="249">
        <v>19.760000000000002</v>
      </c>
      <c r="D32774" s="249">
        <v>23.943180000000002</v>
      </c>
      <c r="E32774" s="249">
        <v>27.997861</v>
      </c>
      <c r="F32774" s="249">
        <v>19.760000000000002</v>
      </c>
      <c r="G32774" s="249">
        <v>19.760000000000002</v>
      </c>
      <c r="H32774" s="91">
        <v>23.5</v>
      </c>
      <c r="I32774" s="249">
        <v>24.27</v>
      </c>
      <c r="J32774" s="249">
        <v>25.79</v>
      </c>
      <c r="K32774" s="249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">
      <c r="A32775" s="2">
        <v>37251</v>
      </c>
      <c r="B32775">
        <v>1300</v>
      </c>
      <c r="C32775" s="249">
        <v>17.573604</v>
      </c>
      <c r="D32775" s="249">
        <v>22.377932000000001</v>
      </c>
      <c r="E32775" s="249">
        <v>27.007155999999998</v>
      </c>
      <c r="F32775" s="249">
        <v>17.600000000000001</v>
      </c>
      <c r="G32775" s="249">
        <v>17.600000000000001</v>
      </c>
      <c r="H32775" s="91">
        <v>20.75</v>
      </c>
      <c r="I32775" s="249">
        <v>21.49</v>
      </c>
      <c r="J32775" s="249">
        <v>22.94</v>
      </c>
      <c r="K32775" s="249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">
      <c r="A32776" s="2">
        <v>37251</v>
      </c>
      <c r="B32776">
        <v>1400</v>
      </c>
      <c r="C32776" s="249">
        <v>17.53</v>
      </c>
      <c r="D32776" s="249">
        <v>22.049772000000001</v>
      </c>
      <c r="E32776" s="249">
        <v>26.431737999999999</v>
      </c>
      <c r="F32776" s="249">
        <v>17.53</v>
      </c>
      <c r="G32776" s="249">
        <v>17.53</v>
      </c>
      <c r="H32776" s="91">
        <v>20.079999999999998</v>
      </c>
      <c r="I32776" s="249">
        <v>20.65</v>
      </c>
      <c r="J32776" s="249">
        <v>22.19</v>
      </c>
      <c r="K32776" s="249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">
      <c r="A32777" s="2">
        <v>37251</v>
      </c>
      <c r="B32777">
        <v>1500</v>
      </c>
      <c r="C32777" s="249">
        <v>17.02</v>
      </c>
      <c r="D32777" s="249">
        <v>18.801219</v>
      </c>
      <c r="E32777" s="249">
        <v>20.531047000000001</v>
      </c>
      <c r="F32777" s="249">
        <v>17.02</v>
      </c>
      <c r="G32777" s="249">
        <v>17.02</v>
      </c>
      <c r="H32777" s="91">
        <v>19.13</v>
      </c>
      <c r="I32777" s="249">
        <v>19.68</v>
      </c>
      <c r="J32777" s="249">
        <v>21.34</v>
      </c>
      <c r="K32777" s="249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">
      <c r="A32778" s="2">
        <v>37251</v>
      </c>
      <c r="B32778">
        <v>1600</v>
      </c>
      <c r="C32778" s="249">
        <v>15.91</v>
      </c>
      <c r="D32778" s="249">
        <v>15.91</v>
      </c>
      <c r="E32778" s="249">
        <v>15.91</v>
      </c>
      <c r="F32778" s="249">
        <v>15.91</v>
      </c>
      <c r="G32778" s="249">
        <v>15.91</v>
      </c>
      <c r="H32778" s="91">
        <v>19.559999999999999</v>
      </c>
      <c r="I32778" s="249">
        <v>21.43</v>
      </c>
      <c r="J32778" s="249">
        <v>25.61</v>
      </c>
      <c r="K32778" s="249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">
      <c r="A32779" s="2">
        <v>37251</v>
      </c>
      <c r="B32779">
        <v>1700</v>
      </c>
      <c r="C32779" s="249">
        <v>17.201439000000001</v>
      </c>
      <c r="D32779" s="249">
        <v>23.135203000000001</v>
      </c>
      <c r="E32779" s="249">
        <v>26.213013</v>
      </c>
      <c r="F32779" s="249">
        <v>19.265999999999998</v>
      </c>
      <c r="G32779" s="249">
        <v>20.78</v>
      </c>
      <c r="H32779" s="91">
        <v>25.23</v>
      </c>
      <c r="I32779" s="249">
        <v>25.24</v>
      </c>
      <c r="J32779" s="249">
        <v>25.25</v>
      </c>
      <c r="K32779" s="249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">
      <c r="A32780" s="2">
        <v>37251</v>
      </c>
      <c r="B32780">
        <v>1800</v>
      </c>
      <c r="C32780" s="249">
        <v>27.683769999999999</v>
      </c>
      <c r="D32780" s="249">
        <v>45.110093999999997</v>
      </c>
      <c r="E32780" s="249">
        <v>45.289485999999997</v>
      </c>
      <c r="F32780" s="249">
        <v>37.878</v>
      </c>
      <c r="G32780" s="249">
        <v>45.37</v>
      </c>
      <c r="H32780" s="91">
        <v>50.12</v>
      </c>
      <c r="I32780" s="249">
        <v>50.08</v>
      </c>
      <c r="J32780" s="249">
        <v>50.11</v>
      </c>
      <c r="K32780" s="249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">
      <c r="A32781" s="2">
        <v>37251</v>
      </c>
      <c r="B32781">
        <v>1900</v>
      </c>
      <c r="C32781" s="249">
        <v>27.699458</v>
      </c>
      <c r="D32781" s="249">
        <v>41.557662000000001</v>
      </c>
      <c r="E32781" s="249">
        <v>54.607365999999999</v>
      </c>
      <c r="F32781" s="249">
        <v>28.597999999999999</v>
      </c>
      <c r="G32781" s="249">
        <v>29.26</v>
      </c>
      <c r="H32781" s="91">
        <v>43.5</v>
      </c>
      <c r="I32781" s="249">
        <v>43.48</v>
      </c>
      <c r="J32781" s="249">
        <v>43.5</v>
      </c>
      <c r="K32781" s="249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">
      <c r="A32782" s="2">
        <v>37251</v>
      </c>
      <c r="B32782">
        <v>2000</v>
      </c>
      <c r="C32782" s="249">
        <v>24.608739</v>
      </c>
      <c r="D32782" s="249">
        <v>111.48935899999999</v>
      </c>
      <c r="E32782" s="249">
        <v>195.889983</v>
      </c>
      <c r="F32782" s="249">
        <v>24.61</v>
      </c>
      <c r="G32782" s="249">
        <v>24.58</v>
      </c>
      <c r="H32782" s="91">
        <v>37.700000000000003</v>
      </c>
      <c r="I32782" s="249">
        <v>37.64</v>
      </c>
      <c r="J32782" s="249">
        <v>37.659999999999997</v>
      </c>
      <c r="K32782" s="249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">
      <c r="A32783" s="2">
        <v>37251</v>
      </c>
      <c r="B32783">
        <v>2100</v>
      </c>
      <c r="C32783" s="249">
        <v>25.081171000000001</v>
      </c>
      <c r="D32783" s="249">
        <v>103.82955800000001</v>
      </c>
      <c r="E32783" s="249">
        <v>180.17828499999999</v>
      </c>
      <c r="F32783" s="249">
        <v>25.08</v>
      </c>
      <c r="G32783" s="249">
        <v>25.05</v>
      </c>
      <c r="H32783" s="91">
        <v>29</v>
      </c>
      <c r="I32783" s="249">
        <v>28.95</v>
      </c>
      <c r="J32783" s="249">
        <v>28.97</v>
      </c>
      <c r="K32783" s="249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">
      <c r="A32784" s="2">
        <v>37251</v>
      </c>
      <c r="B32784">
        <v>2200</v>
      </c>
      <c r="C32784" s="249">
        <v>26.52</v>
      </c>
      <c r="D32784" s="249">
        <v>26.52</v>
      </c>
      <c r="E32784" s="249">
        <v>26.52</v>
      </c>
      <c r="F32784" s="249">
        <v>26.52</v>
      </c>
      <c r="G32784" s="249">
        <v>26.52</v>
      </c>
      <c r="H32784" s="91">
        <v>26.19</v>
      </c>
      <c r="I32784" s="249">
        <v>26.19</v>
      </c>
      <c r="J32784" s="249">
        <v>26.19</v>
      </c>
      <c r="K32784" s="249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">
      <c r="A32785" s="2">
        <v>37251</v>
      </c>
      <c r="B32785">
        <v>2300</v>
      </c>
      <c r="C32785" s="249">
        <v>20.575496000000001</v>
      </c>
      <c r="D32785" s="249">
        <v>31.255707000000001</v>
      </c>
      <c r="E32785" s="249">
        <v>42.850369999999998</v>
      </c>
      <c r="F32785" s="249">
        <v>20.606000000000002</v>
      </c>
      <c r="G32785" s="249">
        <v>20.58</v>
      </c>
      <c r="H32785" s="91">
        <v>21.12</v>
      </c>
      <c r="I32785" s="249">
        <v>21.12</v>
      </c>
      <c r="J32785" s="249">
        <v>21.12</v>
      </c>
      <c r="K32785" s="249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">
      <c r="A32786" s="2">
        <v>37251</v>
      </c>
      <c r="B32786">
        <v>2400</v>
      </c>
      <c r="C32786" s="249">
        <v>17.59</v>
      </c>
      <c r="D32786" s="249">
        <v>27.095110999999999</v>
      </c>
      <c r="E32786" s="249">
        <v>37.446238000000001</v>
      </c>
      <c r="F32786" s="249">
        <v>17.59</v>
      </c>
      <c r="G32786" s="249">
        <v>17.59</v>
      </c>
      <c r="H32786" s="91">
        <v>22.08</v>
      </c>
      <c r="I32786" s="249">
        <v>22.08</v>
      </c>
      <c r="J32786" s="249">
        <v>22.08</v>
      </c>
      <c r="K32786" s="249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N33267" t="s">
        <v>47</v>
      </c>
      <c r="O33267">
        <v>3</v>
      </c>
    </row>
    <row r="33268" spans="1:15" x14ac:dyDescent="0.2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N33268" t="s">
        <v>47</v>
      </c>
      <c r="O33268">
        <v>3</v>
      </c>
    </row>
    <row r="33269" spans="1:15" x14ac:dyDescent="0.2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N33269" t="s">
        <v>47</v>
      </c>
      <c r="O33269">
        <v>3</v>
      </c>
    </row>
    <row r="33270" spans="1:15" x14ac:dyDescent="0.2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N33270" t="s">
        <v>47</v>
      </c>
      <c r="O33270">
        <v>3</v>
      </c>
    </row>
    <row r="33271" spans="1:15" x14ac:dyDescent="0.2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N33271" t="s">
        <v>47</v>
      </c>
      <c r="O33271">
        <v>3</v>
      </c>
    </row>
    <row r="33272" spans="1:15" x14ac:dyDescent="0.2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N33272" t="s">
        <v>47</v>
      </c>
      <c r="O33272">
        <v>3</v>
      </c>
    </row>
    <row r="33273" spans="1:15" x14ac:dyDescent="0.2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N33273" t="s">
        <v>47</v>
      </c>
      <c r="O33273">
        <v>3</v>
      </c>
    </row>
    <row r="33274" spans="1:15" x14ac:dyDescent="0.2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N33274" t="s">
        <v>48</v>
      </c>
      <c r="O33274">
        <v>3</v>
      </c>
    </row>
    <row r="33275" spans="1:15" x14ac:dyDescent="0.2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N33275" t="s">
        <v>48</v>
      </c>
      <c r="O33275">
        <v>3</v>
      </c>
    </row>
    <row r="33276" spans="1:15" x14ac:dyDescent="0.2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N33276" t="s">
        <v>48</v>
      </c>
      <c r="O33276">
        <v>3</v>
      </c>
    </row>
    <row r="33277" spans="1:15" x14ac:dyDescent="0.2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N33277" t="s">
        <v>48</v>
      </c>
      <c r="O33277">
        <v>3</v>
      </c>
    </row>
    <row r="33278" spans="1:15" x14ac:dyDescent="0.2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N33278" t="s">
        <v>48</v>
      </c>
      <c r="O33278">
        <v>3</v>
      </c>
    </row>
    <row r="33279" spans="1:15" x14ac:dyDescent="0.2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N33279" t="s">
        <v>48</v>
      </c>
      <c r="O33279">
        <v>3</v>
      </c>
    </row>
    <row r="33280" spans="1:15" x14ac:dyDescent="0.2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N33280" t="s">
        <v>48</v>
      </c>
      <c r="O33280">
        <v>3</v>
      </c>
    </row>
    <row r="33281" spans="1:15" x14ac:dyDescent="0.2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N33281" t="s">
        <v>48</v>
      </c>
      <c r="O33281">
        <v>3</v>
      </c>
    </row>
    <row r="33282" spans="1:15" x14ac:dyDescent="0.2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N33282" t="s">
        <v>48</v>
      </c>
      <c r="O33282">
        <v>3</v>
      </c>
    </row>
    <row r="33283" spans="1:15" x14ac:dyDescent="0.2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N33283" t="s">
        <v>48</v>
      </c>
      <c r="O33283">
        <v>3</v>
      </c>
    </row>
    <row r="33284" spans="1:15" x14ac:dyDescent="0.2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N33284" t="s">
        <v>48</v>
      </c>
      <c r="O33284">
        <v>3</v>
      </c>
    </row>
    <row r="33285" spans="1:15" x14ac:dyDescent="0.2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N33285" t="s">
        <v>48</v>
      </c>
      <c r="O33285">
        <v>3</v>
      </c>
    </row>
    <row r="33286" spans="1:15" x14ac:dyDescent="0.2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N33286" t="s">
        <v>48</v>
      </c>
      <c r="O33286">
        <v>3</v>
      </c>
    </row>
    <row r="33287" spans="1:15" x14ac:dyDescent="0.2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N33287" t="s">
        <v>48</v>
      </c>
      <c r="O33287">
        <v>3</v>
      </c>
    </row>
    <row r="33288" spans="1:15" x14ac:dyDescent="0.2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N33288" t="s">
        <v>48</v>
      </c>
      <c r="O33288">
        <v>3</v>
      </c>
    </row>
    <row r="33289" spans="1:15" x14ac:dyDescent="0.2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N33289" t="s">
        <v>48</v>
      </c>
      <c r="O33289">
        <v>3</v>
      </c>
    </row>
    <row r="33290" spans="1:15" x14ac:dyDescent="0.2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N33290" t="s">
        <v>47</v>
      </c>
      <c r="O33290">
        <v>3</v>
      </c>
    </row>
    <row r="33291" spans="1:15" x14ac:dyDescent="0.2">
      <c r="A33291" s="2">
        <v>37273</v>
      </c>
      <c r="B33291">
        <v>100</v>
      </c>
      <c r="H33291" s="5">
        <v>16</v>
      </c>
      <c r="I33291">
        <v>16.010000000000002</v>
      </c>
      <c r="J33291">
        <v>16.010000000000002</v>
      </c>
      <c r="L33291" s="32">
        <v>16</v>
      </c>
      <c r="N33291" t="s">
        <v>47</v>
      </c>
      <c r="O33291">
        <v>4</v>
      </c>
    </row>
    <row r="33292" spans="1:15" x14ac:dyDescent="0.2">
      <c r="A33292" s="2">
        <v>37273</v>
      </c>
      <c r="B33292">
        <v>200</v>
      </c>
      <c r="H33292" s="5">
        <v>15</v>
      </c>
      <c r="I33292">
        <v>15</v>
      </c>
      <c r="J33292">
        <v>15</v>
      </c>
      <c r="L33292" s="32">
        <v>15</v>
      </c>
      <c r="N33292" t="s">
        <v>47</v>
      </c>
      <c r="O33292">
        <v>4</v>
      </c>
    </row>
    <row r="33293" spans="1:15" x14ac:dyDescent="0.2">
      <c r="A33293" s="2">
        <v>37273</v>
      </c>
      <c r="B33293">
        <v>300</v>
      </c>
      <c r="H33293" s="5">
        <v>14.47</v>
      </c>
      <c r="I33293">
        <v>14.47</v>
      </c>
      <c r="J33293">
        <v>14.47</v>
      </c>
      <c r="L33293" s="32">
        <v>14.47</v>
      </c>
      <c r="N33293" t="s">
        <v>47</v>
      </c>
      <c r="O33293">
        <v>4</v>
      </c>
    </row>
    <row r="33294" spans="1:15" x14ac:dyDescent="0.2">
      <c r="A33294" s="2">
        <v>37273</v>
      </c>
      <c r="B33294">
        <v>400</v>
      </c>
      <c r="H33294" s="5">
        <v>14.01</v>
      </c>
      <c r="I33294">
        <v>14.01</v>
      </c>
      <c r="J33294">
        <v>14.01</v>
      </c>
      <c r="L33294" s="32">
        <v>14.01</v>
      </c>
      <c r="N33294" t="s">
        <v>47</v>
      </c>
      <c r="O33294">
        <v>4</v>
      </c>
    </row>
    <row r="33295" spans="1:15" x14ac:dyDescent="0.2">
      <c r="A33295" s="2">
        <v>37273</v>
      </c>
      <c r="B33295">
        <v>500</v>
      </c>
      <c r="H33295" s="5">
        <v>15.01</v>
      </c>
      <c r="I33295">
        <v>15.01</v>
      </c>
      <c r="J33295">
        <v>15.01</v>
      </c>
      <c r="L33295" s="32">
        <v>15.01</v>
      </c>
      <c r="N33295" t="s">
        <v>47</v>
      </c>
      <c r="O33295">
        <v>4</v>
      </c>
    </row>
    <row r="33296" spans="1:15" x14ac:dyDescent="0.2">
      <c r="A33296" s="2">
        <v>37273</v>
      </c>
      <c r="B33296">
        <v>600</v>
      </c>
      <c r="H33296" s="5">
        <v>18</v>
      </c>
      <c r="I33296">
        <v>18.010000000000002</v>
      </c>
      <c r="J33296">
        <v>18.010000000000002</v>
      </c>
      <c r="L33296" s="32">
        <v>18</v>
      </c>
      <c r="N33296" t="s">
        <v>47</v>
      </c>
      <c r="O33296">
        <v>4</v>
      </c>
    </row>
    <row r="33297" spans="1:15" x14ac:dyDescent="0.2">
      <c r="A33297" s="2">
        <v>37273</v>
      </c>
      <c r="B33297">
        <v>700</v>
      </c>
      <c r="H33297" s="5">
        <v>25.33</v>
      </c>
      <c r="I33297">
        <v>28.89</v>
      </c>
      <c r="J33297">
        <v>31.01</v>
      </c>
      <c r="L33297" s="32">
        <v>25.87</v>
      </c>
      <c r="N33297" t="s">
        <v>47</v>
      </c>
      <c r="O33297">
        <v>4</v>
      </c>
    </row>
    <row r="33298" spans="1:15" x14ac:dyDescent="0.2">
      <c r="A33298" s="2">
        <v>37273</v>
      </c>
      <c r="B33298">
        <v>800</v>
      </c>
      <c r="H33298" s="5">
        <v>24.31</v>
      </c>
      <c r="I33298">
        <v>38.07</v>
      </c>
      <c r="J33298">
        <v>46.25</v>
      </c>
      <c r="L33298" s="32">
        <v>26.42</v>
      </c>
      <c r="N33298" t="s">
        <v>48</v>
      </c>
      <c r="O33298">
        <v>4</v>
      </c>
    </row>
    <row r="33299" spans="1:15" x14ac:dyDescent="0.2">
      <c r="A33299" s="2">
        <v>37273</v>
      </c>
      <c r="B33299">
        <v>900</v>
      </c>
      <c r="H33299" s="5">
        <v>21.9</v>
      </c>
      <c r="I33299">
        <v>29.49</v>
      </c>
      <c r="J33299">
        <v>34</v>
      </c>
      <c r="L33299" s="32">
        <v>23.07</v>
      </c>
      <c r="N33299" t="s">
        <v>48</v>
      </c>
      <c r="O33299">
        <v>4</v>
      </c>
    </row>
    <row r="33300" spans="1:15" x14ac:dyDescent="0.2">
      <c r="A33300" s="2">
        <v>37273</v>
      </c>
      <c r="B33300">
        <v>1000</v>
      </c>
      <c r="H33300" s="5">
        <v>21.14</v>
      </c>
      <c r="I33300">
        <v>37.159999999999997</v>
      </c>
      <c r="J33300">
        <v>46.69</v>
      </c>
      <c r="L33300" s="32">
        <v>23.59</v>
      </c>
      <c r="N33300" t="s">
        <v>48</v>
      </c>
      <c r="O33300">
        <v>4</v>
      </c>
    </row>
    <row r="33301" spans="1:15" x14ac:dyDescent="0.2">
      <c r="A33301" s="2">
        <v>37273</v>
      </c>
      <c r="B33301">
        <v>1100</v>
      </c>
      <c r="H33301" s="5">
        <v>21</v>
      </c>
      <c r="I33301">
        <v>37.130000000000003</v>
      </c>
      <c r="J33301">
        <v>46.72</v>
      </c>
      <c r="L33301" s="32">
        <v>23.47</v>
      </c>
      <c r="N33301" t="s">
        <v>48</v>
      </c>
      <c r="O33301">
        <v>4</v>
      </c>
    </row>
    <row r="33302" spans="1:15" x14ac:dyDescent="0.2">
      <c r="A33302" s="2">
        <v>37273</v>
      </c>
      <c r="B33302">
        <v>1200</v>
      </c>
      <c r="H33302" s="5">
        <v>21.48</v>
      </c>
      <c r="I33302">
        <v>29.33</v>
      </c>
      <c r="J33302">
        <v>34</v>
      </c>
      <c r="L33302" s="32">
        <v>22.68</v>
      </c>
      <c r="N33302" t="s">
        <v>48</v>
      </c>
      <c r="O33302">
        <v>4</v>
      </c>
    </row>
    <row r="33303" spans="1:15" x14ac:dyDescent="0.2">
      <c r="A33303" s="2">
        <v>37273</v>
      </c>
      <c r="B33303">
        <v>1300</v>
      </c>
      <c r="H33303" s="5">
        <v>19.47</v>
      </c>
      <c r="I33303">
        <v>28.23</v>
      </c>
      <c r="J33303">
        <v>33.43</v>
      </c>
      <c r="L33303" s="32">
        <v>20.81</v>
      </c>
      <c r="N33303" t="s">
        <v>48</v>
      </c>
      <c r="O33303">
        <v>4</v>
      </c>
    </row>
    <row r="33304" spans="1:15" x14ac:dyDescent="0.2">
      <c r="A33304" s="2">
        <v>37273</v>
      </c>
      <c r="B33304">
        <v>1400</v>
      </c>
      <c r="H33304" s="5">
        <v>18.850000000000001</v>
      </c>
      <c r="I33304">
        <v>25.96</v>
      </c>
      <c r="J33304">
        <v>30.18</v>
      </c>
      <c r="L33304" s="32">
        <v>19.940000000000001</v>
      </c>
      <c r="N33304" t="s">
        <v>48</v>
      </c>
      <c r="O33304">
        <v>4</v>
      </c>
    </row>
    <row r="33305" spans="1:15" x14ac:dyDescent="0.2">
      <c r="A33305" s="2">
        <v>37273</v>
      </c>
      <c r="B33305">
        <v>1500</v>
      </c>
      <c r="H33305" s="5">
        <v>17.079999999999998</v>
      </c>
      <c r="I33305">
        <v>23.17</v>
      </c>
      <c r="J33305">
        <v>26.79</v>
      </c>
      <c r="L33305" s="32">
        <v>18.010000000000002</v>
      </c>
      <c r="N33305" t="s">
        <v>48</v>
      </c>
      <c r="O33305">
        <v>4</v>
      </c>
    </row>
    <row r="33306" spans="1:15" x14ac:dyDescent="0.2">
      <c r="A33306" s="2">
        <v>37273</v>
      </c>
      <c r="B33306">
        <v>1600</v>
      </c>
      <c r="H33306" s="5">
        <v>17.09</v>
      </c>
      <c r="I33306">
        <v>23.19</v>
      </c>
      <c r="J33306">
        <v>26.82</v>
      </c>
      <c r="L33306" s="32">
        <v>18.02</v>
      </c>
      <c r="N33306" t="s">
        <v>48</v>
      </c>
      <c r="O33306">
        <v>4</v>
      </c>
    </row>
    <row r="33307" spans="1:15" x14ac:dyDescent="0.2">
      <c r="A33307" s="2">
        <v>37273</v>
      </c>
      <c r="B33307">
        <v>1700</v>
      </c>
      <c r="H33307" s="5">
        <v>19.87</v>
      </c>
      <c r="I33307">
        <v>28.73</v>
      </c>
      <c r="J33307">
        <v>34</v>
      </c>
      <c r="L33307" s="32">
        <v>21.23</v>
      </c>
      <c r="N33307" t="s">
        <v>48</v>
      </c>
      <c r="O33307">
        <v>4</v>
      </c>
    </row>
    <row r="33308" spans="1:15" x14ac:dyDescent="0.2">
      <c r="A33308" s="2">
        <v>37273</v>
      </c>
      <c r="B33308">
        <v>1800</v>
      </c>
      <c r="H33308" s="5">
        <v>31.09</v>
      </c>
      <c r="I33308">
        <v>50.02</v>
      </c>
      <c r="J33308">
        <v>61.28</v>
      </c>
      <c r="L33308" s="32">
        <v>33.99</v>
      </c>
      <c r="N33308" t="s">
        <v>48</v>
      </c>
      <c r="O33308">
        <v>4</v>
      </c>
    </row>
    <row r="33309" spans="1:15" x14ac:dyDescent="0.2">
      <c r="A33309" s="2">
        <v>37273</v>
      </c>
      <c r="B33309">
        <v>1900</v>
      </c>
      <c r="H33309" s="5">
        <v>26.77</v>
      </c>
      <c r="I33309">
        <v>53.65</v>
      </c>
      <c r="J33309">
        <v>69.62</v>
      </c>
      <c r="L33309" s="32">
        <v>30.89</v>
      </c>
      <c r="N33309" t="s">
        <v>48</v>
      </c>
      <c r="O33309">
        <v>4</v>
      </c>
    </row>
    <row r="33310" spans="1:15" x14ac:dyDescent="0.2">
      <c r="A33310" s="2">
        <v>37273</v>
      </c>
      <c r="B33310">
        <v>2000</v>
      </c>
      <c r="H33310" s="5">
        <v>21.54</v>
      </c>
      <c r="I33310">
        <v>39.42</v>
      </c>
      <c r="J33310">
        <v>50.04</v>
      </c>
      <c r="L33310" s="32">
        <v>24.28</v>
      </c>
      <c r="N33310" t="s">
        <v>48</v>
      </c>
      <c r="O33310">
        <v>4</v>
      </c>
    </row>
    <row r="33311" spans="1:15" x14ac:dyDescent="0.2">
      <c r="A33311" s="2">
        <v>37273</v>
      </c>
      <c r="B33311">
        <v>2100</v>
      </c>
      <c r="H33311" s="5">
        <v>21.33</v>
      </c>
      <c r="I33311">
        <v>29.95</v>
      </c>
      <c r="J33311">
        <v>35.07</v>
      </c>
      <c r="L33311" s="32">
        <v>22.65</v>
      </c>
      <c r="N33311" t="s">
        <v>48</v>
      </c>
      <c r="O33311">
        <v>4</v>
      </c>
    </row>
    <row r="33312" spans="1:15" x14ac:dyDescent="0.2">
      <c r="A33312" s="2">
        <v>37273</v>
      </c>
      <c r="B33312">
        <v>2200</v>
      </c>
      <c r="H33312" s="5">
        <v>19.07</v>
      </c>
      <c r="I33312">
        <v>28.11</v>
      </c>
      <c r="J33312">
        <v>33.479999999999997</v>
      </c>
      <c r="L33312" s="32">
        <v>20.45</v>
      </c>
      <c r="N33312" t="s">
        <v>48</v>
      </c>
      <c r="O33312">
        <v>4</v>
      </c>
    </row>
    <row r="33313" spans="1:15" x14ac:dyDescent="0.2">
      <c r="A33313" s="2">
        <v>37273</v>
      </c>
      <c r="B33313">
        <v>2300</v>
      </c>
      <c r="H33313" s="5">
        <v>16.82</v>
      </c>
      <c r="I33313">
        <v>27.43</v>
      </c>
      <c r="J33313">
        <v>33.74</v>
      </c>
      <c r="L33313" s="32">
        <v>18.440000000000001</v>
      </c>
      <c r="N33313" t="s">
        <v>48</v>
      </c>
      <c r="O33313">
        <v>4</v>
      </c>
    </row>
    <row r="33314" spans="1:15" x14ac:dyDescent="0.2">
      <c r="A33314" s="2">
        <v>37273</v>
      </c>
      <c r="B33314">
        <v>2400</v>
      </c>
      <c r="H33314" s="5">
        <v>16</v>
      </c>
      <c r="I33314">
        <v>16</v>
      </c>
      <c r="J33314">
        <v>16</v>
      </c>
      <c r="L33314" s="32">
        <v>16</v>
      </c>
      <c r="N33314" t="s">
        <v>47</v>
      </c>
      <c r="O33314">
        <v>4</v>
      </c>
    </row>
    <row r="33315" spans="1:15" x14ac:dyDescent="0.2">
      <c r="A33315" s="2">
        <v>37274</v>
      </c>
      <c r="B33315">
        <v>100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N33315" t="s">
        <v>47</v>
      </c>
      <c r="O33315">
        <v>5</v>
      </c>
    </row>
    <row r="33316" spans="1:15" x14ac:dyDescent="0.2">
      <c r="A33316" s="2">
        <v>37274</v>
      </c>
      <c r="B33316">
        <v>200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N33316" t="s">
        <v>47</v>
      </c>
      <c r="O33316">
        <v>5</v>
      </c>
    </row>
    <row r="33317" spans="1:15" x14ac:dyDescent="0.2">
      <c r="A33317" s="2">
        <v>37274</v>
      </c>
      <c r="B33317">
        <v>300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N33317" t="s">
        <v>47</v>
      </c>
      <c r="O33317">
        <v>5</v>
      </c>
    </row>
    <row r="33318" spans="1:15" x14ac:dyDescent="0.2">
      <c r="A33318" s="2">
        <v>37274</v>
      </c>
      <c r="B33318">
        <v>400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N33318" t="s">
        <v>47</v>
      </c>
      <c r="O33318">
        <v>5</v>
      </c>
    </row>
    <row r="33319" spans="1:15" x14ac:dyDescent="0.2">
      <c r="A33319" s="2">
        <v>37274</v>
      </c>
      <c r="B33319">
        <v>500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N33319" t="s">
        <v>47</v>
      </c>
      <c r="O33319">
        <v>5</v>
      </c>
    </row>
    <row r="33320" spans="1:15" x14ac:dyDescent="0.2">
      <c r="A33320" s="2">
        <v>37274</v>
      </c>
      <c r="B33320">
        <v>600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N33320" t="s">
        <v>47</v>
      </c>
      <c r="O33320">
        <v>5</v>
      </c>
    </row>
    <row r="33321" spans="1:15" x14ac:dyDescent="0.2">
      <c r="A33321" s="2">
        <v>37274</v>
      </c>
      <c r="B33321">
        <v>700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N33321" t="s">
        <v>47</v>
      </c>
      <c r="O33321">
        <v>5</v>
      </c>
    </row>
    <row r="33322" spans="1:15" x14ac:dyDescent="0.2">
      <c r="A33322" s="2">
        <v>37274</v>
      </c>
      <c r="B33322">
        <v>800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N33322" t="s">
        <v>48</v>
      </c>
      <c r="O33322">
        <v>5</v>
      </c>
    </row>
    <row r="33323" spans="1:15" x14ac:dyDescent="0.2">
      <c r="A33323" s="2">
        <v>37274</v>
      </c>
      <c r="B33323">
        <v>900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N33323" t="s">
        <v>48</v>
      </c>
      <c r="O33323">
        <v>5</v>
      </c>
    </row>
    <row r="33324" spans="1:15" x14ac:dyDescent="0.2">
      <c r="A33324" s="2">
        <v>37274</v>
      </c>
      <c r="B33324">
        <v>1000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N33324" t="s">
        <v>48</v>
      </c>
      <c r="O33324">
        <v>5</v>
      </c>
    </row>
    <row r="33325" spans="1:15" x14ac:dyDescent="0.2">
      <c r="A33325" s="2">
        <v>37274</v>
      </c>
      <c r="B33325">
        <v>1100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N33325" t="s">
        <v>48</v>
      </c>
      <c r="O33325">
        <v>5</v>
      </c>
    </row>
    <row r="33326" spans="1:15" x14ac:dyDescent="0.2">
      <c r="A33326" s="2">
        <v>37274</v>
      </c>
      <c r="B33326">
        <v>1200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N33326" t="s">
        <v>48</v>
      </c>
      <c r="O33326">
        <v>5</v>
      </c>
    </row>
    <row r="33327" spans="1:15" x14ac:dyDescent="0.2">
      <c r="A33327" s="2">
        <v>37274</v>
      </c>
      <c r="B33327">
        <v>1300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N33327" t="s">
        <v>48</v>
      </c>
      <c r="O33327">
        <v>5</v>
      </c>
    </row>
    <row r="33328" spans="1:15" x14ac:dyDescent="0.2">
      <c r="A33328" s="2">
        <v>37274</v>
      </c>
      <c r="B33328">
        <v>1400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N33328" t="s">
        <v>48</v>
      </c>
      <c r="O33328">
        <v>5</v>
      </c>
    </row>
    <row r="33329" spans="1:15" x14ac:dyDescent="0.2">
      <c r="A33329" s="2">
        <v>37274</v>
      </c>
      <c r="B33329">
        <v>1500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N33329" t="s">
        <v>48</v>
      </c>
      <c r="O33329">
        <v>5</v>
      </c>
    </row>
    <row r="33330" spans="1:15" x14ac:dyDescent="0.2">
      <c r="A33330" s="2">
        <v>37274</v>
      </c>
      <c r="B33330">
        <v>1600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N33330" t="s">
        <v>48</v>
      </c>
      <c r="O33330">
        <v>5</v>
      </c>
    </row>
    <row r="33331" spans="1:15" x14ac:dyDescent="0.2">
      <c r="A33331" s="2">
        <v>37274</v>
      </c>
      <c r="B33331">
        <v>1700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N33331" t="s">
        <v>48</v>
      </c>
      <c r="O33331">
        <v>5</v>
      </c>
    </row>
    <row r="33332" spans="1:15" x14ac:dyDescent="0.2">
      <c r="A33332" s="2">
        <v>37274</v>
      </c>
      <c r="B33332">
        <v>1800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N33332" t="s">
        <v>48</v>
      </c>
      <c r="O33332">
        <v>5</v>
      </c>
    </row>
    <row r="33333" spans="1:15" x14ac:dyDescent="0.2">
      <c r="A33333" s="2">
        <v>37274</v>
      </c>
      <c r="B33333">
        <v>1900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N33333" t="s">
        <v>48</v>
      </c>
      <c r="O33333">
        <v>5</v>
      </c>
    </row>
    <row r="33334" spans="1:15" x14ac:dyDescent="0.2">
      <c r="A33334" s="2">
        <v>37274</v>
      </c>
      <c r="B33334">
        <v>2000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N33334" t="s">
        <v>48</v>
      </c>
      <c r="O33334">
        <v>5</v>
      </c>
    </row>
    <row r="33335" spans="1:15" x14ac:dyDescent="0.2">
      <c r="A33335" s="2">
        <v>37274</v>
      </c>
      <c r="B33335">
        <v>2100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N33335" t="s">
        <v>48</v>
      </c>
      <c r="O33335">
        <v>5</v>
      </c>
    </row>
    <row r="33336" spans="1:15" x14ac:dyDescent="0.2">
      <c r="A33336" s="2">
        <v>37274</v>
      </c>
      <c r="B33336">
        <v>2200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N33336" t="s">
        <v>48</v>
      </c>
      <c r="O33336">
        <v>5</v>
      </c>
    </row>
    <row r="33337" spans="1:15" x14ac:dyDescent="0.2">
      <c r="A33337" s="2">
        <v>37274</v>
      </c>
      <c r="B33337">
        <v>2300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N33337" t="s">
        <v>48</v>
      </c>
      <c r="O33337">
        <v>5</v>
      </c>
    </row>
    <row r="33338" spans="1:15" x14ac:dyDescent="0.2">
      <c r="A33338" s="2">
        <v>37274</v>
      </c>
      <c r="B33338">
        <v>2400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N33338" t="s">
        <v>47</v>
      </c>
      <c r="O33338">
        <v>5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2.75" x14ac:dyDescent="0.2"/>
  <cols>
    <col min="1" max="1" width="10.140625" bestFit="1" customWidth="1"/>
    <col min="4" max="4" width="11.140625" bestFit="1" customWidth="1"/>
    <col min="5" max="5" width="11.140625" customWidth="1"/>
    <col min="13" max="13" width="10.140625" style="2" bestFit="1" customWidth="1"/>
    <col min="14" max="14" width="11.140625" style="134" bestFit="1" customWidth="1"/>
  </cols>
  <sheetData>
    <row r="1" spans="1:17" x14ac:dyDescent="0.2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5" thickBot="1" x14ac:dyDescent="0.25">
      <c r="A2" s="2">
        <v>35827</v>
      </c>
      <c r="M2" s="2">
        <v>35828</v>
      </c>
      <c r="N2" s="134">
        <v>2.3650000095367432</v>
      </c>
    </row>
    <row r="3" spans="1:17" x14ac:dyDescent="0.2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">
      <c r="A4" s="2">
        <v>35829</v>
      </c>
      <c r="G4" s="104">
        <f>+'Raw Data'!S6</f>
        <v>2</v>
      </c>
      <c r="H4" s="76">
        <v>0</v>
      </c>
      <c r="I4" s="7">
        <f>+Date</f>
        <v>37257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37257</v>
      </c>
      <c r="Q4" s="105" t="e">
        <f>VLOOKUP(P4,M:N,2,FALSE)</f>
        <v>#N/A</v>
      </c>
    </row>
    <row r="5" spans="1:17" x14ac:dyDescent="0.2">
      <c r="A5" s="2">
        <v>35830</v>
      </c>
      <c r="G5" s="104">
        <f>+'Raw Data'!S7</f>
        <v>3</v>
      </c>
      <c r="H5" s="76">
        <v>24</v>
      </c>
      <c r="I5" s="7">
        <f>+I4+1</f>
        <v>37258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37258</v>
      </c>
      <c r="Q5" s="105" t="e">
        <f t="shared" ref="Q5:Q34" si="3">VLOOKUP(P5,M:N,2,FALSE)</f>
        <v>#N/A</v>
      </c>
    </row>
    <row r="6" spans="1:17" x14ac:dyDescent="0.2">
      <c r="A6" s="2">
        <v>35831</v>
      </c>
      <c r="G6" s="104">
        <f>+'Raw Data'!S8</f>
        <v>4</v>
      </c>
      <c r="H6" s="76">
        <v>48</v>
      </c>
      <c r="I6" s="7">
        <f t="shared" ref="I6:I34" si="4">+I5+1</f>
        <v>37259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37259</v>
      </c>
      <c r="Q6" s="105" t="e">
        <f t="shared" si="3"/>
        <v>#N/A</v>
      </c>
    </row>
    <row r="7" spans="1:17" x14ac:dyDescent="0.2">
      <c r="A7" s="2">
        <v>35832</v>
      </c>
      <c r="G7" s="104">
        <f>+'Raw Data'!S9</f>
        <v>5</v>
      </c>
      <c r="H7" s="76">
        <v>72</v>
      </c>
      <c r="I7" s="7">
        <f t="shared" si="4"/>
        <v>37260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37260</v>
      </c>
      <c r="Q7" s="105" t="e">
        <f t="shared" si="3"/>
        <v>#N/A</v>
      </c>
    </row>
    <row r="8" spans="1:17" x14ac:dyDescent="0.2">
      <c r="A8" s="2">
        <v>35833</v>
      </c>
      <c r="G8" s="104">
        <f>+'Raw Data'!S10</f>
        <v>6</v>
      </c>
      <c r="H8" s="76">
        <v>96</v>
      </c>
      <c r="I8" s="7">
        <f t="shared" si="4"/>
        <v>37261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37261</v>
      </c>
      <c r="Q8" s="105" t="e">
        <f t="shared" si="3"/>
        <v>#N/A</v>
      </c>
    </row>
    <row r="9" spans="1:17" x14ac:dyDescent="0.2">
      <c r="A9" s="2">
        <v>35834</v>
      </c>
      <c r="G9" s="104">
        <f>+'Raw Data'!S11</f>
        <v>7</v>
      </c>
      <c r="H9" s="76">
        <v>120</v>
      </c>
      <c r="I9" s="7">
        <f t="shared" si="4"/>
        <v>37262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37262</v>
      </c>
      <c r="Q9" s="105" t="e">
        <f t="shared" si="3"/>
        <v>#N/A</v>
      </c>
    </row>
    <row r="10" spans="1:17" x14ac:dyDescent="0.2">
      <c r="A10" s="2">
        <v>35835</v>
      </c>
      <c r="G10" s="104">
        <f>+'Raw Data'!S12</f>
        <v>1</v>
      </c>
      <c r="H10" s="76">
        <v>144</v>
      </c>
      <c r="I10" s="7">
        <f t="shared" si="4"/>
        <v>37263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37263</v>
      </c>
      <c r="Q10" s="105" t="e">
        <f t="shared" si="3"/>
        <v>#N/A</v>
      </c>
    </row>
    <row r="11" spans="1:17" x14ac:dyDescent="0.2">
      <c r="A11" s="2">
        <v>35836</v>
      </c>
      <c r="G11" s="104">
        <f>+'Raw Data'!S13</f>
        <v>2</v>
      </c>
      <c r="H11" s="76">
        <v>168</v>
      </c>
      <c r="I11" s="7">
        <f t="shared" si="4"/>
        <v>37264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37264</v>
      </c>
      <c r="Q11" s="105" t="e">
        <f t="shared" si="3"/>
        <v>#N/A</v>
      </c>
    </row>
    <row r="12" spans="1:17" x14ac:dyDescent="0.2">
      <c r="A12" s="2">
        <v>35837</v>
      </c>
      <c r="G12" s="104">
        <f>+'Raw Data'!S14</f>
        <v>3</v>
      </c>
      <c r="H12" s="76">
        <v>192</v>
      </c>
      <c r="I12" s="7">
        <f t="shared" si="4"/>
        <v>37265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37265</v>
      </c>
      <c r="Q12" s="105" t="e">
        <f t="shared" si="3"/>
        <v>#N/A</v>
      </c>
    </row>
    <row r="13" spans="1:17" x14ac:dyDescent="0.2">
      <c r="A13" s="2">
        <v>35838</v>
      </c>
      <c r="G13" s="104">
        <f>+'Raw Data'!S15</f>
        <v>4</v>
      </c>
      <c r="H13" s="76">
        <v>216</v>
      </c>
      <c r="I13" s="7">
        <f t="shared" si="4"/>
        <v>37266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37266</v>
      </c>
      <c r="Q13" s="105" t="e">
        <f t="shared" si="3"/>
        <v>#N/A</v>
      </c>
    </row>
    <row r="14" spans="1:17" x14ac:dyDescent="0.2">
      <c r="A14" s="2">
        <v>35839</v>
      </c>
      <c r="G14" s="104">
        <f>+'Raw Data'!S16</f>
        <v>5</v>
      </c>
      <c r="H14" s="76">
        <v>240</v>
      </c>
      <c r="I14" s="7">
        <f t="shared" si="4"/>
        <v>37267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37267</v>
      </c>
      <c r="Q14" s="105" t="e">
        <f t="shared" si="3"/>
        <v>#N/A</v>
      </c>
    </row>
    <row r="15" spans="1:17" x14ac:dyDescent="0.2">
      <c r="A15" s="2">
        <v>35840</v>
      </c>
      <c r="G15" s="104">
        <f>+'Raw Data'!S17</f>
        <v>6</v>
      </c>
      <c r="H15" s="76">
        <v>264</v>
      </c>
      <c r="I15" s="7">
        <f t="shared" si="4"/>
        <v>37268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37268</v>
      </c>
      <c r="Q15" s="105" t="e">
        <f t="shared" si="3"/>
        <v>#N/A</v>
      </c>
    </row>
    <row r="16" spans="1:17" x14ac:dyDescent="0.2">
      <c r="A16" s="2">
        <v>35841</v>
      </c>
      <c r="G16" s="104">
        <f>+'Raw Data'!S18</f>
        <v>7</v>
      </c>
      <c r="H16" s="76">
        <v>288</v>
      </c>
      <c r="I16" s="7">
        <f t="shared" si="4"/>
        <v>37269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37269</v>
      </c>
      <c r="Q16" s="105" t="e">
        <f t="shared" si="3"/>
        <v>#N/A</v>
      </c>
    </row>
    <row r="17" spans="1:17" x14ac:dyDescent="0.2">
      <c r="A17" s="2">
        <v>35842</v>
      </c>
      <c r="G17" s="104">
        <f>+'Raw Data'!S19</f>
        <v>1</v>
      </c>
      <c r="H17" s="76">
        <v>312</v>
      </c>
      <c r="I17" s="7">
        <f t="shared" si="4"/>
        <v>37270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37270</v>
      </c>
      <c r="Q17" s="105" t="e">
        <f t="shared" si="3"/>
        <v>#N/A</v>
      </c>
    </row>
    <row r="18" spans="1:17" x14ac:dyDescent="0.2">
      <c r="A18" s="2">
        <v>35843</v>
      </c>
      <c r="G18" s="104">
        <f>+'Raw Data'!S20</f>
        <v>2</v>
      </c>
      <c r="H18" s="76">
        <v>336</v>
      </c>
      <c r="I18" s="7">
        <f t="shared" si="4"/>
        <v>37271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37271</v>
      </c>
      <c r="Q18" s="105" t="e">
        <f t="shared" si="3"/>
        <v>#N/A</v>
      </c>
    </row>
    <row r="19" spans="1:17" x14ac:dyDescent="0.2">
      <c r="A19" s="2">
        <v>35844</v>
      </c>
      <c r="G19" s="104">
        <f>+'Raw Data'!S21</f>
        <v>3</v>
      </c>
      <c r="H19" s="76">
        <v>360</v>
      </c>
      <c r="I19" s="7">
        <f t="shared" si="4"/>
        <v>37272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37272</v>
      </c>
      <c r="Q19" s="105" t="e">
        <f t="shared" si="3"/>
        <v>#N/A</v>
      </c>
    </row>
    <row r="20" spans="1:17" x14ac:dyDescent="0.2">
      <c r="A20" s="2">
        <v>35845</v>
      </c>
      <c r="G20" s="104">
        <f>+'Raw Data'!S22</f>
        <v>4</v>
      </c>
      <c r="H20" s="76">
        <v>384</v>
      </c>
      <c r="I20" s="7">
        <f t="shared" si="4"/>
        <v>37273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37273</v>
      </c>
      <c r="Q20" s="105" t="e">
        <f t="shared" si="3"/>
        <v>#N/A</v>
      </c>
    </row>
    <row r="21" spans="1:17" x14ac:dyDescent="0.2">
      <c r="A21" s="2">
        <v>35846</v>
      </c>
      <c r="G21" s="104">
        <f>+'Raw Data'!S23</f>
        <v>5</v>
      </c>
      <c r="H21" s="76">
        <v>408</v>
      </c>
      <c r="I21" s="7">
        <f t="shared" si="4"/>
        <v>37274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37274</v>
      </c>
      <c r="Q21" s="105" t="e">
        <f t="shared" si="3"/>
        <v>#N/A</v>
      </c>
    </row>
    <row r="22" spans="1:17" x14ac:dyDescent="0.2">
      <c r="A22" s="2">
        <v>35847</v>
      </c>
      <c r="G22" s="104">
        <f>+'Raw Data'!S24</f>
        <v>5</v>
      </c>
      <c r="H22" s="76">
        <v>432</v>
      </c>
      <c r="I22" s="7">
        <f t="shared" si="4"/>
        <v>37275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37275</v>
      </c>
      <c r="Q22" s="105" t="e">
        <f t="shared" si="3"/>
        <v>#N/A</v>
      </c>
    </row>
    <row r="23" spans="1:17" x14ac:dyDescent="0.2">
      <c r="A23" s="2">
        <v>35848</v>
      </c>
      <c r="G23" s="104">
        <f>+'Raw Data'!S25</f>
        <v>5</v>
      </c>
      <c r="H23" s="76">
        <v>456</v>
      </c>
      <c r="I23" s="7">
        <f t="shared" si="4"/>
        <v>37276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37276</v>
      </c>
      <c r="Q23" s="105" t="e">
        <f t="shared" si="3"/>
        <v>#N/A</v>
      </c>
    </row>
    <row r="24" spans="1:17" x14ac:dyDescent="0.2">
      <c r="A24" s="2">
        <v>35849</v>
      </c>
      <c r="G24" s="104">
        <f>+'Raw Data'!S26</f>
        <v>5</v>
      </c>
      <c r="H24" s="76">
        <v>480</v>
      </c>
      <c r="I24" s="7">
        <f t="shared" si="4"/>
        <v>37277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37277</v>
      </c>
      <c r="Q24" s="105" t="e">
        <f t="shared" si="3"/>
        <v>#N/A</v>
      </c>
    </row>
    <row r="25" spans="1:17" x14ac:dyDescent="0.2">
      <c r="A25" s="2">
        <v>35850</v>
      </c>
      <c r="G25" s="104">
        <f>+'Raw Data'!S27</f>
        <v>5</v>
      </c>
      <c r="H25" s="76">
        <v>504</v>
      </c>
      <c r="I25" s="7">
        <f t="shared" si="4"/>
        <v>37278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37278</v>
      </c>
      <c r="Q25" s="105" t="e">
        <f t="shared" si="3"/>
        <v>#N/A</v>
      </c>
    </row>
    <row r="26" spans="1:17" x14ac:dyDescent="0.2">
      <c r="A26" s="2">
        <v>35851</v>
      </c>
      <c r="G26" s="104">
        <f>+'Raw Data'!S28</f>
        <v>5</v>
      </c>
      <c r="H26" s="76">
        <v>528</v>
      </c>
      <c r="I26" s="7">
        <f t="shared" si="4"/>
        <v>37279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37279</v>
      </c>
      <c r="Q26" s="105" t="e">
        <f t="shared" si="3"/>
        <v>#N/A</v>
      </c>
    </row>
    <row r="27" spans="1:17" x14ac:dyDescent="0.2">
      <c r="A27" s="2">
        <v>35852</v>
      </c>
      <c r="G27" s="104">
        <f>+'Raw Data'!S29</f>
        <v>5</v>
      </c>
      <c r="H27" s="76">
        <v>552</v>
      </c>
      <c r="I27" s="7">
        <f t="shared" si="4"/>
        <v>37280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37280</v>
      </c>
      <c r="Q27" s="105" t="e">
        <f t="shared" si="3"/>
        <v>#N/A</v>
      </c>
    </row>
    <row r="28" spans="1:17" x14ac:dyDescent="0.2">
      <c r="A28" s="2">
        <v>35853</v>
      </c>
      <c r="G28" s="104">
        <f>+'Raw Data'!S30</f>
        <v>5</v>
      </c>
      <c r="H28" s="76">
        <v>576</v>
      </c>
      <c r="I28" s="7">
        <f t="shared" si="4"/>
        <v>37281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37281</v>
      </c>
      <c r="Q28" s="105" t="e">
        <f t="shared" si="3"/>
        <v>#N/A</v>
      </c>
    </row>
    <row r="29" spans="1:17" x14ac:dyDescent="0.2">
      <c r="A29" s="2">
        <v>35854</v>
      </c>
      <c r="G29" s="104">
        <f>+'Raw Data'!S31</f>
        <v>5</v>
      </c>
      <c r="H29" s="76">
        <v>600</v>
      </c>
      <c r="I29" s="7">
        <f t="shared" si="4"/>
        <v>37282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37282</v>
      </c>
      <c r="Q29" s="105" t="e">
        <f t="shared" si="3"/>
        <v>#N/A</v>
      </c>
    </row>
    <row r="30" spans="1:17" x14ac:dyDescent="0.2">
      <c r="A30" s="2">
        <v>35855</v>
      </c>
      <c r="G30" s="104">
        <f>+'Raw Data'!S32</f>
        <v>5</v>
      </c>
      <c r="H30" s="76">
        <v>624</v>
      </c>
      <c r="I30" s="7">
        <f t="shared" si="4"/>
        <v>37283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37283</v>
      </c>
      <c r="Q30" s="105" t="e">
        <f t="shared" si="3"/>
        <v>#N/A</v>
      </c>
    </row>
    <row r="31" spans="1:17" x14ac:dyDescent="0.2">
      <c r="A31" s="2">
        <v>35856</v>
      </c>
      <c r="G31" s="104">
        <f>+'Raw Data'!S33</f>
        <v>5</v>
      </c>
      <c r="H31" s="76">
        <v>648</v>
      </c>
      <c r="I31" s="7">
        <f t="shared" si="4"/>
        <v>37284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37284</v>
      </c>
      <c r="Q31" s="105" t="e">
        <f t="shared" si="3"/>
        <v>#N/A</v>
      </c>
    </row>
    <row r="32" spans="1:17" x14ac:dyDescent="0.2">
      <c r="A32" s="2">
        <v>35857</v>
      </c>
      <c r="G32" s="104">
        <f>+'Raw Data'!S34</f>
        <v>5</v>
      </c>
      <c r="H32" s="76">
        <v>672</v>
      </c>
      <c r="I32" s="7">
        <f t="shared" si="4"/>
        <v>37285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37285</v>
      </c>
      <c r="Q32" s="105" t="e">
        <f t="shared" si="3"/>
        <v>#N/A</v>
      </c>
    </row>
    <row r="33" spans="1:17" x14ac:dyDescent="0.2">
      <c r="A33" s="2">
        <v>35858</v>
      </c>
      <c r="G33" s="104">
        <f>+'Raw Data'!S35</f>
        <v>5</v>
      </c>
      <c r="H33" s="76">
        <v>696</v>
      </c>
      <c r="I33" s="7">
        <f t="shared" si="4"/>
        <v>37286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37286</v>
      </c>
      <c r="Q33" s="105" t="e">
        <f t="shared" si="3"/>
        <v>#N/A</v>
      </c>
    </row>
    <row r="34" spans="1:17" ht="13.5" thickBot="1" x14ac:dyDescent="0.25">
      <c r="A34" s="2">
        <v>35859</v>
      </c>
      <c r="G34" s="106">
        <f>+'Raw Data'!S36</f>
        <v>5</v>
      </c>
      <c r="H34" s="107">
        <v>720</v>
      </c>
      <c r="I34" s="108">
        <f t="shared" si="4"/>
        <v>37287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37287</v>
      </c>
      <c r="Q34" s="109" t="e">
        <f t="shared" si="3"/>
        <v>#N/A</v>
      </c>
    </row>
    <row r="35" spans="1:17" x14ac:dyDescent="0.2">
      <c r="A35" s="2">
        <v>35860</v>
      </c>
      <c r="M35" s="2">
        <v>35873</v>
      </c>
      <c r="N35" s="134">
        <v>2.4249999523162842</v>
      </c>
    </row>
    <row r="36" spans="1:17" x14ac:dyDescent="0.2">
      <c r="A36" s="2">
        <v>35861</v>
      </c>
      <c r="M36" s="2">
        <v>35874</v>
      </c>
      <c r="N36" s="134">
        <v>2.4449999332427979</v>
      </c>
    </row>
    <row r="37" spans="1:17" x14ac:dyDescent="0.2">
      <c r="A37" s="2">
        <v>35862</v>
      </c>
      <c r="M37" s="2">
        <v>35877</v>
      </c>
      <c r="N37" s="134">
        <v>2.4749999046325684</v>
      </c>
    </row>
    <row r="38" spans="1:17" x14ac:dyDescent="0.2">
      <c r="A38" s="2">
        <v>35863</v>
      </c>
      <c r="M38" s="2">
        <v>35878</v>
      </c>
      <c r="N38" s="134">
        <v>2.5149998664855957</v>
      </c>
    </row>
    <row r="39" spans="1:17" x14ac:dyDescent="0.2">
      <c r="A39" s="2">
        <v>35864</v>
      </c>
      <c r="M39" s="2">
        <v>35879</v>
      </c>
      <c r="N39" s="134">
        <v>2.494999885559082</v>
      </c>
    </row>
    <row r="40" spans="1:17" x14ac:dyDescent="0.2">
      <c r="A40" s="2">
        <v>35865</v>
      </c>
      <c r="M40" s="2">
        <v>35880</v>
      </c>
      <c r="N40" s="134">
        <v>2.5099999904632568</v>
      </c>
    </row>
    <row r="41" spans="1:17" x14ac:dyDescent="0.2">
      <c r="A41" s="2">
        <v>35866</v>
      </c>
      <c r="M41" s="2">
        <v>35881</v>
      </c>
      <c r="N41" s="134">
        <v>2.4549999237060547</v>
      </c>
    </row>
    <row r="42" spans="1:17" x14ac:dyDescent="0.2">
      <c r="A42" s="2">
        <v>35867</v>
      </c>
      <c r="M42" s="2">
        <v>35884</v>
      </c>
      <c r="N42" s="134">
        <v>2.434999942779541</v>
      </c>
    </row>
    <row r="43" spans="1:17" x14ac:dyDescent="0.2">
      <c r="A43" s="2">
        <v>35868</v>
      </c>
      <c r="M43" s="2">
        <v>35885</v>
      </c>
      <c r="N43" s="134">
        <v>2.4100000858306885</v>
      </c>
    </row>
    <row r="44" spans="1:17" x14ac:dyDescent="0.2">
      <c r="A44" s="2">
        <v>35869</v>
      </c>
      <c r="M44" s="2">
        <v>35886</v>
      </c>
      <c r="N44" s="134">
        <v>2.5350000858306885</v>
      </c>
    </row>
    <row r="45" spans="1:17" x14ac:dyDescent="0.2">
      <c r="A45" s="2">
        <v>35870</v>
      </c>
      <c r="M45" s="2">
        <v>35887</v>
      </c>
      <c r="N45" s="134">
        <v>2.625</v>
      </c>
    </row>
    <row r="46" spans="1:17" x14ac:dyDescent="0.2">
      <c r="A46" s="2">
        <v>35871</v>
      </c>
      <c r="M46" s="2">
        <v>35888</v>
      </c>
      <c r="N46" s="134">
        <v>2.6050000190734863</v>
      </c>
    </row>
    <row r="47" spans="1:17" x14ac:dyDescent="0.2">
      <c r="A47" s="2">
        <v>35872</v>
      </c>
      <c r="M47" s="2">
        <v>35891</v>
      </c>
      <c r="N47" s="134">
        <v>2.75</v>
      </c>
    </row>
    <row r="48" spans="1:17" x14ac:dyDescent="0.2">
      <c r="A48" s="2">
        <v>35873</v>
      </c>
      <c r="M48" s="2">
        <v>35892</v>
      </c>
      <c r="N48" s="134">
        <v>2.7200000286102295</v>
      </c>
    </row>
    <row r="49" spans="1:14" x14ac:dyDescent="0.2">
      <c r="A49" s="2">
        <v>35874</v>
      </c>
      <c r="M49" s="2">
        <v>35893</v>
      </c>
      <c r="N49" s="134">
        <v>2.7100000381469727</v>
      </c>
    </row>
    <row r="50" spans="1:14" x14ac:dyDescent="0.2">
      <c r="A50" s="2">
        <v>35875</v>
      </c>
      <c r="M50" s="2">
        <v>35894</v>
      </c>
      <c r="N50" s="134">
        <v>2.8399999141693115</v>
      </c>
    </row>
    <row r="51" spans="1:14" x14ac:dyDescent="0.2">
      <c r="A51" s="2">
        <v>35876</v>
      </c>
      <c r="M51" s="2">
        <v>35895</v>
      </c>
    </row>
    <row r="52" spans="1:14" x14ac:dyDescent="0.2">
      <c r="A52" s="2">
        <v>35877</v>
      </c>
      <c r="M52" s="2">
        <v>35898</v>
      </c>
      <c r="N52" s="134">
        <v>2.809999942779541</v>
      </c>
    </row>
    <row r="53" spans="1:14" x14ac:dyDescent="0.2">
      <c r="A53" s="2">
        <v>35878</v>
      </c>
      <c r="M53" s="2">
        <v>35899</v>
      </c>
      <c r="N53" s="134">
        <v>2.7200000286102295</v>
      </c>
    </row>
    <row r="54" spans="1:14" x14ac:dyDescent="0.2">
      <c r="A54" s="2">
        <v>35879</v>
      </c>
      <c r="M54" s="2">
        <v>35900</v>
      </c>
      <c r="N54" s="134">
        <v>2.619999885559082</v>
      </c>
    </row>
    <row r="55" spans="1:14" x14ac:dyDescent="0.2">
      <c r="A55" s="2">
        <v>35880</v>
      </c>
      <c r="M55" s="2">
        <v>35901</v>
      </c>
      <c r="N55" s="134">
        <v>2.6800000667572021</v>
      </c>
    </row>
    <row r="56" spans="1:14" x14ac:dyDescent="0.2">
      <c r="A56" s="2">
        <v>35881</v>
      </c>
      <c r="M56" s="2">
        <v>35902</v>
      </c>
      <c r="N56" s="134">
        <v>2.690000057220459</v>
      </c>
    </row>
    <row r="57" spans="1:14" x14ac:dyDescent="0.2">
      <c r="A57" s="2">
        <v>35882</v>
      </c>
      <c r="M57" s="2">
        <v>35905</v>
      </c>
      <c r="N57" s="134">
        <v>2.5999999046325684</v>
      </c>
    </row>
    <row r="58" spans="1:14" x14ac:dyDescent="0.2">
      <c r="A58" s="2">
        <v>35883</v>
      </c>
      <c r="M58" s="2">
        <v>35906</v>
      </c>
      <c r="N58" s="134">
        <v>2.6050000190734863</v>
      </c>
    </row>
    <row r="59" spans="1:14" x14ac:dyDescent="0.2">
      <c r="A59" s="2">
        <v>35884</v>
      </c>
      <c r="M59" s="2">
        <v>35907</v>
      </c>
      <c r="N59" s="134">
        <v>2.6600000858306885</v>
      </c>
    </row>
    <row r="60" spans="1:14" x14ac:dyDescent="0.2">
      <c r="A60" s="2">
        <v>35885</v>
      </c>
      <c r="M60" s="2">
        <v>35908</v>
      </c>
      <c r="N60" s="134">
        <v>2.7400000095367432</v>
      </c>
    </row>
    <row r="61" spans="1:14" x14ac:dyDescent="0.2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8.5699996948242187</v>
      </c>
    </row>
    <row r="778" spans="1:14" x14ac:dyDescent="0.2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16.389999389648437</v>
      </c>
    </row>
    <row r="801" spans="1:14" x14ac:dyDescent="0.2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8.4300003051757812</v>
      </c>
    </row>
    <row r="822" spans="1:14" x14ac:dyDescent="0.2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">
      <c r="A1095" s="2">
        <v>36554</v>
      </c>
      <c r="B1095" s="40">
        <v>34</v>
      </c>
      <c r="C1095" s="40">
        <v>14</v>
      </c>
    </row>
    <row r="1096" spans="1:14" x14ac:dyDescent="0.2">
      <c r="A1096" s="2">
        <v>36555</v>
      </c>
      <c r="B1096" s="40">
        <v>35</v>
      </c>
      <c r="C1096" s="40">
        <v>14</v>
      </c>
    </row>
    <row r="1097" spans="1:14" x14ac:dyDescent="0.2">
      <c r="A1097" s="2">
        <v>36556</v>
      </c>
      <c r="B1097" s="40">
        <v>34</v>
      </c>
      <c r="C1097" s="40">
        <v>28</v>
      </c>
    </row>
    <row r="1098" spans="1:14" x14ac:dyDescent="0.2">
      <c r="A1098" s="2">
        <v>36557</v>
      </c>
      <c r="B1098" s="40">
        <v>35</v>
      </c>
      <c r="C1098" s="40">
        <v>25</v>
      </c>
    </row>
    <row r="1099" spans="1:14" x14ac:dyDescent="0.2">
      <c r="A1099" s="2">
        <v>36558</v>
      </c>
      <c r="B1099" s="40">
        <v>31</v>
      </c>
      <c r="C1099" s="40">
        <v>22</v>
      </c>
    </row>
    <row r="1100" spans="1:14" x14ac:dyDescent="0.2">
      <c r="A1100" s="2">
        <v>36559</v>
      </c>
      <c r="B1100" s="40">
        <v>38</v>
      </c>
      <c r="C1100" s="40">
        <v>17</v>
      </c>
    </row>
    <row r="1101" spans="1:14" x14ac:dyDescent="0.2">
      <c r="A1101" s="2">
        <v>36560</v>
      </c>
      <c r="B1101" s="40">
        <v>34</v>
      </c>
      <c r="C1101" s="40">
        <v>27</v>
      </c>
    </row>
    <row r="1102" spans="1:14" x14ac:dyDescent="0.2">
      <c r="A1102" s="2">
        <v>36561</v>
      </c>
      <c r="B1102" s="40">
        <v>34</v>
      </c>
      <c r="C1102" s="40">
        <v>26</v>
      </c>
    </row>
    <row r="1103" spans="1:14" x14ac:dyDescent="0.2">
      <c r="A1103" s="2">
        <v>36562</v>
      </c>
      <c r="B1103" s="40">
        <v>37</v>
      </c>
      <c r="C1103" s="40">
        <v>23</v>
      </c>
    </row>
    <row r="1104" spans="1:14" x14ac:dyDescent="0.2">
      <c r="A1104" s="2">
        <v>36563</v>
      </c>
      <c r="B1104" s="40">
        <v>44</v>
      </c>
      <c r="C1104" s="40">
        <v>24</v>
      </c>
    </row>
    <row r="1105" spans="1:3" x14ac:dyDescent="0.2">
      <c r="A1105" s="2">
        <v>36564</v>
      </c>
      <c r="B1105" s="40">
        <v>32</v>
      </c>
      <c r="C1105" s="40">
        <v>21</v>
      </c>
    </row>
    <row r="1106" spans="1:3" x14ac:dyDescent="0.2">
      <c r="A1106" s="2">
        <v>36565</v>
      </c>
      <c r="B1106" s="40">
        <v>43</v>
      </c>
      <c r="C1106" s="40">
        <v>19</v>
      </c>
    </row>
    <row r="1107" spans="1:3" x14ac:dyDescent="0.2">
      <c r="A1107" s="2">
        <v>36566</v>
      </c>
      <c r="B1107" s="40">
        <v>51</v>
      </c>
      <c r="C1107" s="40">
        <v>28</v>
      </c>
    </row>
    <row r="1108" spans="1:3" x14ac:dyDescent="0.2">
      <c r="A1108" s="2">
        <v>36567</v>
      </c>
      <c r="B1108" s="40">
        <v>51</v>
      </c>
      <c r="C1108" s="40">
        <v>35</v>
      </c>
    </row>
    <row r="1109" spans="1:3" x14ac:dyDescent="0.2">
      <c r="A1109" s="2">
        <v>36568</v>
      </c>
      <c r="B1109" s="40">
        <v>35</v>
      </c>
      <c r="C1109" s="40">
        <v>22</v>
      </c>
    </row>
    <row r="1110" spans="1:3" x14ac:dyDescent="0.2">
      <c r="A1110" s="2">
        <v>36569</v>
      </c>
      <c r="B1110" s="40">
        <v>37</v>
      </c>
      <c r="C1110" s="40">
        <v>21</v>
      </c>
    </row>
    <row r="1111" spans="1:3" x14ac:dyDescent="0.2">
      <c r="A1111" s="2">
        <v>36570</v>
      </c>
      <c r="B1111" s="40">
        <v>53</v>
      </c>
      <c r="C1111" s="40">
        <v>32</v>
      </c>
    </row>
    <row r="1112" spans="1:3" x14ac:dyDescent="0.2">
      <c r="A1112" s="2">
        <v>36571</v>
      </c>
      <c r="B1112" s="40">
        <v>42</v>
      </c>
      <c r="C1112" s="40">
        <v>27</v>
      </c>
    </row>
    <row r="1113" spans="1:3" x14ac:dyDescent="0.2">
      <c r="A1113" s="2">
        <v>36572</v>
      </c>
      <c r="B1113" s="40">
        <v>57</v>
      </c>
      <c r="C1113" s="40">
        <v>28</v>
      </c>
    </row>
    <row r="1114" spans="1:3" x14ac:dyDescent="0.2">
      <c r="A1114" s="2">
        <v>36573</v>
      </c>
      <c r="B1114" s="40">
        <v>40</v>
      </c>
      <c r="C1114" s="40">
        <v>28</v>
      </c>
    </row>
    <row r="1115" spans="1:3" x14ac:dyDescent="0.2">
      <c r="A1115" s="2">
        <v>36574</v>
      </c>
      <c r="B1115" s="40">
        <v>35</v>
      </c>
      <c r="C1115" s="40">
        <v>29</v>
      </c>
    </row>
    <row r="1116" spans="1:3" x14ac:dyDescent="0.2">
      <c r="A1116" s="2">
        <v>36575</v>
      </c>
      <c r="B1116" s="40">
        <v>37</v>
      </c>
      <c r="C1116" s="40">
        <v>34</v>
      </c>
    </row>
    <row r="1117" spans="1:3" x14ac:dyDescent="0.2">
      <c r="A1117" s="2">
        <v>36576</v>
      </c>
      <c r="B1117" s="40">
        <v>43</v>
      </c>
      <c r="C1117" s="40">
        <v>33</v>
      </c>
    </row>
    <row r="1118" spans="1:3" x14ac:dyDescent="0.2">
      <c r="A1118" s="2">
        <v>36577</v>
      </c>
      <c r="B1118" s="40">
        <v>43</v>
      </c>
      <c r="C1118" s="40">
        <v>27</v>
      </c>
    </row>
    <row r="1119" spans="1:3" x14ac:dyDescent="0.2">
      <c r="A1119" s="2">
        <v>36578</v>
      </c>
      <c r="B1119" s="40">
        <v>53</v>
      </c>
      <c r="C1119" s="40">
        <v>28</v>
      </c>
    </row>
    <row r="1120" spans="1:3" x14ac:dyDescent="0.2">
      <c r="A1120" s="2">
        <v>36579</v>
      </c>
      <c r="B1120" s="40">
        <v>55</v>
      </c>
      <c r="C1120" s="40">
        <v>30</v>
      </c>
    </row>
    <row r="1121" spans="1:3" x14ac:dyDescent="0.2">
      <c r="A1121" s="2">
        <v>36580</v>
      </c>
      <c r="B1121" s="40">
        <v>67</v>
      </c>
      <c r="C1121" s="40">
        <v>37</v>
      </c>
    </row>
    <row r="1122" spans="1:3" x14ac:dyDescent="0.2">
      <c r="A1122" s="2">
        <v>36581</v>
      </c>
      <c r="B1122" s="40">
        <v>69</v>
      </c>
      <c r="C1122" s="40">
        <v>43</v>
      </c>
    </row>
    <row r="1123" spans="1:3" x14ac:dyDescent="0.2">
      <c r="A1123" s="2">
        <v>36582</v>
      </c>
      <c r="B1123" s="40">
        <v>48</v>
      </c>
      <c r="C1123" s="40">
        <v>41</v>
      </c>
    </row>
    <row r="1124" spans="1:3" x14ac:dyDescent="0.2">
      <c r="A1124" s="2">
        <v>36583</v>
      </c>
      <c r="B1124" s="40">
        <v>64</v>
      </c>
      <c r="C1124" s="40">
        <v>42</v>
      </c>
    </row>
    <row r="1125" spans="1:3" x14ac:dyDescent="0.2">
      <c r="A1125" s="2">
        <v>36584</v>
      </c>
      <c r="B1125" s="40">
        <v>58</v>
      </c>
      <c r="C1125" s="40">
        <v>41</v>
      </c>
    </row>
    <row r="1126" spans="1:3" x14ac:dyDescent="0.2">
      <c r="A1126" s="2">
        <v>36585</v>
      </c>
      <c r="B1126" s="40">
        <v>58</v>
      </c>
      <c r="C1126" s="40">
        <v>37</v>
      </c>
    </row>
    <row r="1127" spans="1:3" x14ac:dyDescent="0.2">
      <c r="A1127" s="2">
        <v>36586</v>
      </c>
      <c r="B1127" s="40">
        <v>59</v>
      </c>
      <c r="C1127" s="40">
        <v>32</v>
      </c>
    </row>
    <row r="1128" spans="1:3" x14ac:dyDescent="0.2">
      <c r="A1128" s="2">
        <v>36587</v>
      </c>
      <c r="B1128" s="40">
        <v>52</v>
      </c>
      <c r="C1128" s="40">
        <v>39</v>
      </c>
    </row>
    <row r="1129" spans="1:3" x14ac:dyDescent="0.2">
      <c r="A1129" s="2">
        <v>36588</v>
      </c>
      <c r="B1129" s="40">
        <v>52</v>
      </c>
      <c r="C1129" s="40">
        <v>37</v>
      </c>
    </row>
    <row r="1130" spans="1:3" x14ac:dyDescent="0.2">
      <c r="A1130" s="2">
        <v>36589</v>
      </c>
      <c r="B1130" s="40">
        <v>54</v>
      </c>
      <c r="C1130" s="40">
        <v>31</v>
      </c>
    </row>
    <row r="1131" spans="1:3" x14ac:dyDescent="0.2">
      <c r="A1131" s="2">
        <v>36590</v>
      </c>
      <c r="B1131" s="40">
        <v>62</v>
      </c>
      <c r="C1131" s="40">
        <v>36</v>
      </c>
    </row>
    <row r="1132" spans="1:3" x14ac:dyDescent="0.2">
      <c r="A1132" s="2">
        <v>36591</v>
      </c>
      <c r="B1132" s="40">
        <v>58</v>
      </c>
      <c r="C1132" s="40">
        <v>36</v>
      </c>
    </row>
    <row r="1133" spans="1:3" x14ac:dyDescent="0.2">
      <c r="A1133" s="2">
        <v>36592</v>
      </c>
      <c r="B1133" s="40">
        <v>64</v>
      </c>
      <c r="C1133" s="40">
        <v>33</v>
      </c>
    </row>
    <row r="1134" spans="1:3" x14ac:dyDescent="0.2">
      <c r="A1134" s="2">
        <v>36593</v>
      </c>
      <c r="B1134" s="40">
        <v>80</v>
      </c>
      <c r="C1134" s="40">
        <v>44</v>
      </c>
    </row>
    <row r="1135" spans="1:3" x14ac:dyDescent="0.2">
      <c r="A1135" s="2">
        <v>36594</v>
      </c>
      <c r="B1135" s="40">
        <v>73</v>
      </c>
      <c r="C1135" s="40">
        <v>42</v>
      </c>
    </row>
    <row r="1136" spans="1:3" x14ac:dyDescent="0.2">
      <c r="A1136" s="2">
        <v>36595</v>
      </c>
      <c r="B1136" s="40">
        <v>67</v>
      </c>
      <c r="C1136" s="40">
        <v>45</v>
      </c>
    </row>
    <row r="1137" spans="1:3" x14ac:dyDescent="0.2">
      <c r="A1137" s="2">
        <v>36596</v>
      </c>
      <c r="B1137" s="40">
        <v>49</v>
      </c>
      <c r="C1137" s="40">
        <v>43</v>
      </c>
    </row>
    <row r="1138" spans="1:3" x14ac:dyDescent="0.2">
      <c r="A1138" s="2">
        <v>36597</v>
      </c>
      <c r="B1138" s="40">
        <v>50</v>
      </c>
      <c r="C1138" s="40">
        <v>34</v>
      </c>
    </row>
    <row r="1139" spans="1:3" x14ac:dyDescent="0.2">
      <c r="A1139" s="2">
        <v>36598</v>
      </c>
      <c r="B1139" s="40">
        <v>48</v>
      </c>
      <c r="C1139" s="40">
        <v>32</v>
      </c>
    </row>
    <row r="1140" spans="1:3" x14ac:dyDescent="0.2">
      <c r="A1140" s="2">
        <v>36599</v>
      </c>
      <c r="B1140" s="40">
        <v>55</v>
      </c>
      <c r="C1140" s="40">
        <v>36</v>
      </c>
    </row>
    <row r="1141" spans="1:3" x14ac:dyDescent="0.2">
      <c r="A1141" s="2">
        <v>36600</v>
      </c>
      <c r="B1141" s="40">
        <v>68</v>
      </c>
      <c r="C1141" s="40">
        <v>37</v>
      </c>
    </row>
    <row r="1142" spans="1:3" x14ac:dyDescent="0.2">
      <c r="A1142" s="2">
        <v>36601</v>
      </c>
      <c r="B1142" s="40">
        <v>67</v>
      </c>
      <c r="C1142" s="40">
        <v>47</v>
      </c>
    </row>
    <row r="1143" spans="1:3" x14ac:dyDescent="0.2">
      <c r="A1143" s="2">
        <v>36602</v>
      </c>
      <c r="B1143" s="40">
        <v>60</v>
      </c>
      <c r="C1143" s="40">
        <v>29</v>
      </c>
    </row>
    <row r="1144" spans="1:3" x14ac:dyDescent="0.2">
      <c r="A1144" s="2">
        <v>36603</v>
      </c>
      <c r="B1144" s="40">
        <v>42</v>
      </c>
      <c r="C1144" s="40">
        <v>24</v>
      </c>
    </row>
    <row r="1145" spans="1:3" x14ac:dyDescent="0.2">
      <c r="A1145" s="2">
        <v>36604</v>
      </c>
      <c r="B1145" s="40">
        <v>49</v>
      </c>
      <c r="C1145" s="40">
        <v>30</v>
      </c>
    </row>
    <row r="1146" spans="1:3" x14ac:dyDescent="0.2">
      <c r="A1146" s="2">
        <v>36605</v>
      </c>
      <c r="B1146" s="40">
        <v>46</v>
      </c>
      <c r="C1146" s="40">
        <v>34</v>
      </c>
    </row>
    <row r="1147" spans="1:3" x14ac:dyDescent="0.2">
      <c r="A1147" s="2">
        <v>36606</v>
      </c>
      <c r="B1147" s="40">
        <v>42</v>
      </c>
      <c r="C1147" s="40">
        <v>39</v>
      </c>
    </row>
    <row r="1148" spans="1:3" x14ac:dyDescent="0.2">
      <c r="A1148" s="2">
        <v>36607</v>
      </c>
      <c r="B1148" s="40">
        <v>50</v>
      </c>
      <c r="C1148" s="40">
        <v>39</v>
      </c>
    </row>
    <row r="1149" spans="1:3" x14ac:dyDescent="0.2">
      <c r="A1149" s="2">
        <v>36608</v>
      </c>
      <c r="B1149" s="40">
        <v>63</v>
      </c>
      <c r="C1149" s="40">
        <v>35</v>
      </c>
    </row>
    <row r="1150" spans="1:3" x14ac:dyDescent="0.2">
      <c r="A1150" s="2">
        <v>36609</v>
      </c>
      <c r="B1150" s="40">
        <v>67</v>
      </c>
      <c r="C1150" s="40">
        <v>46</v>
      </c>
    </row>
    <row r="1151" spans="1:3" x14ac:dyDescent="0.2">
      <c r="A1151" s="2">
        <v>36610</v>
      </c>
      <c r="B1151" s="40">
        <v>68</v>
      </c>
      <c r="C1151" s="40">
        <v>42</v>
      </c>
    </row>
    <row r="1152" spans="1:3" x14ac:dyDescent="0.2">
      <c r="A1152" s="2">
        <v>36611</v>
      </c>
      <c r="B1152" s="40">
        <v>64</v>
      </c>
      <c r="C1152" s="40">
        <v>42</v>
      </c>
    </row>
    <row r="1153" spans="1:3" x14ac:dyDescent="0.2">
      <c r="A1153" s="2">
        <v>36612</v>
      </c>
      <c r="B1153" s="40">
        <v>68</v>
      </c>
      <c r="C1153" s="40">
        <v>37</v>
      </c>
    </row>
    <row r="1154" spans="1:3" x14ac:dyDescent="0.2">
      <c r="A1154" s="2">
        <v>36613</v>
      </c>
      <c r="B1154" s="40">
        <v>60</v>
      </c>
      <c r="C1154" s="40">
        <v>47</v>
      </c>
    </row>
    <row r="1155" spans="1:3" x14ac:dyDescent="0.2">
      <c r="A1155" s="2">
        <v>36614</v>
      </c>
      <c r="B1155" s="40">
        <v>56</v>
      </c>
      <c r="C1155" s="40">
        <v>42</v>
      </c>
    </row>
    <row r="1156" spans="1:3" x14ac:dyDescent="0.2">
      <c r="A1156" s="2">
        <v>36615</v>
      </c>
      <c r="B1156" s="40">
        <v>60</v>
      </c>
      <c r="C1156" s="40">
        <v>37</v>
      </c>
    </row>
    <row r="1157" spans="1:3" x14ac:dyDescent="0.2">
      <c r="A1157" s="2">
        <v>36616</v>
      </c>
      <c r="B1157" s="40">
        <v>59</v>
      </c>
      <c r="C1157" s="40">
        <v>37</v>
      </c>
    </row>
    <row r="1158" spans="1:3" x14ac:dyDescent="0.2">
      <c r="A1158" s="2">
        <v>36617</v>
      </c>
      <c r="B1158" s="40">
        <v>64</v>
      </c>
      <c r="C1158" s="40">
        <v>38</v>
      </c>
    </row>
    <row r="1159" spans="1:3" x14ac:dyDescent="0.2">
      <c r="A1159" s="2">
        <v>36618</v>
      </c>
      <c r="B1159" s="40">
        <v>67</v>
      </c>
      <c r="C1159" s="40">
        <v>46</v>
      </c>
    </row>
    <row r="1160" spans="1:3" x14ac:dyDescent="0.2">
      <c r="A1160" s="2">
        <v>36619</v>
      </c>
      <c r="B1160" s="40">
        <v>73</v>
      </c>
      <c r="C1160" s="40">
        <v>56</v>
      </c>
    </row>
    <row r="1161" spans="1:3" x14ac:dyDescent="0.2">
      <c r="A1161" s="2">
        <v>36620</v>
      </c>
      <c r="B1161" s="40">
        <v>66</v>
      </c>
      <c r="C1161" s="40">
        <v>45</v>
      </c>
    </row>
    <row r="1162" spans="1:3" x14ac:dyDescent="0.2">
      <c r="A1162" s="2">
        <v>36621</v>
      </c>
      <c r="B1162" s="40">
        <v>50</v>
      </c>
      <c r="C1162" s="40">
        <v>39</v>
      </c>
    </row>
    <row r="1163" spans="1:3" x14ac:dyDescent="0.2">
      <c r="A1163" s="2">
        <v>36622</v>
      </c>
      <c r="B1163" s="40">
        <v>73</v>
      </c>
      <c r="C1163" s="40">
        <v>38</v>
      </c>
    </row>
    <row r="1164" spans="1:3" x14ac:dyDescent="0.2">
      <c r="A1164" s="2">
        <v>36623</v>
      </c>
      <c r="B1164" s="40">
        <v>69</v>
      </c>
      <c r="C1164" s="40">
        <v>51</v>
      </c>
    </row>
    <row r="1165" spans="1:3" x14ac:dyDescent="0.2">
      <c r="A1165" s="2">
        <v>36624</v>
      </c>
      <c r="B1165" s="40">
        <v>75</v>
      </c>
      <c r="C1165" s="40">
        <v>45</v>
      </c>
    </row>
    <row r="1166" spans="1:3" x14ac:dyDescent="0.2">
      <c r="A1166" s="2">
        <v>36625</v>
      </c>
      <c r="B1166" s="40">
        <v>52</v>
      </c>
      <c r="C1166" s="40">
        <v>31</v>
      </c>
    </row>
    <row r="1167" spans="1:3" x14ac:dyDescent="0.2">
      <c r="A1167" s="2">
        <v>36626</v>
      </c>
      <c r="B1167" s="40">
        <v>57</v>
      </c>
      <c r="C1167" s="40">
        <v>39</v>
      </c>
    </row>
    <row r="1168" spans="1:3" x14ac:dyDescent="0.2">
      <c r="A1168" s="2">
        <v>36627</v>
      </c>
      <c r="B1168" s="40">
        <v>59</v>
      </c>
      <c r="C1168" s="40">
        <v>42</v>
      </c>
    </row>
    <row r="1169" spans="1:3" x14ac:dyDescent="0.2">
      <c r="A1169" s="2">
        <v>36628</v>
      </c>
      <c r="B1169" s="40">
        <v>54</v>
      </c>
      <c r="C1169" s="40">
        <v>38</v>
      </c>
    </row>
    <row r="1170" spans="1:3" x14ac:dyDescent="0.2">
      <c r="A1170" s="2">
        <v>36629</v>
      </c>
      <c r="B1170" s="40">
        <v>52</v>
      </c>
      <c r="C1170" s="40">
        <v>35</v>
      </c>
    </row>
    <row r="1171" spans="1:3" x14ac:dyDescent="0.2">
      <c r="A1171" s="2">
        <v>36630</v>
      </c>
      <c r="B1171" s="40">
        <v>62</v>
      </c>
      <c r="C1171" s="40">
        <v>34</v>
      </c>
    </row>
    <row r="1172" spans="1:3" x14ac:dyDescent="0.2">
      <c r="A1172" s="2">
        <v>36631</v>
      </c>
      <c r="B1172" s="40">
        <v>62</v>
      </c>
      <c r="C1172" s="40">
        <v>48</v>
      </c>
    </row>
    <row r="1173" spans="1:3" x14ac:dyDescent="0.2">
      <c r="A1173" s="2">
        <v>36632</v>
      </c>
      <c r="B1173" s="40">
        <v>77</v>
      </c>
      <c r="C1173" s="40">
        <v>59</v>
      </c>
    </row>
    <row r="1174" spans="1:3" x14ac:dyDescent="0.2">
      <c r="A1174" s="2">
        <v>36633</v>
      </c>
      <c r="B1174" s="40">
        <v>62</v>
      </c>
      <c r="C1174" s="40">
        <v>43</v>
      </c>
    </row>
    <row r="1175" spans="1:3" x14ac:dyDescent="0.2">
      <c r="A1175" s="2">
        <v>36634</v>
      </c>
      <c r="B1175" s="40">
        <v>48</v>
      </c>
      <c r="C1175" s="40">
        <v>41</v>
      </c>
    </row>
    <row r="1176" spans="1:3" x14ac:dyDescent="0.2">
      <c r="A1176" s="2">
        <v>36635</v>
      </c>
      <c r="B1176" s="40">
        <v>63</v>
      </c>
      <c r="C1176" s="40">
        <v>45</v>
      </c>
    </row>
    <row r="1177" spans="1:3" x14ac:dyDescent="0.2">
      <c r="A1177" s="2">
        <v>36636</v>
      </c>
      <c r="B1177" s="40">
        <v>67</v>
      </c>
      <c r="C1177" s="40">
        <v>44</v>
      </c>
    </row>
    <row r="1178" spans="1:3" x14ac:dyDescent="0.2">
      <c r="A1178" s="2">
        <v>36637</v>
      </c>
      <c r="B1178" s="40">
        <v>55</v>
      </c>
      <c r="C1178" s="40">
        <v>47</v>
      </c>
    </row>
    <row r="1179" spans="1:3" x14ac:dyDescent="0.2">
      <c r="A1179" s="2">
        <v>36638</v>
      </c>
      <c r="B1179" s="40">
        <v>54</v>
      </c>
      <c r="C1179" s="40">
        <v>47</v>
      </c>
    </row>
    <row r="1180" spans="1:3" x14ac:dyDescent="0.2">
      <c r="A1180" s="2">
        <v>36639</v>
      </c>
      <c r="B1180" s="40">
        <v>56</v>
      </c>
      <c r="C1180" s="40">
        <v>46</v>
      </c>
    </row>
    <row r="1181" spans="1:3" x14ac:dyDescent="0.2">
      <c r="A1181" s="2">
        <v>36640</v>
      </c>
      <c r="B1181" s="40">
        <v>67</v>
      </c>
      <c r="C1181" s="40">
        <v>45</v>
      </c>
    </row>
    <row r="1182" spans="1:3" x14ac:dyDescent="0.2">
      <c r="A1182" s="2">
        <v>36641</v>
      </c>
      <c r="B1182" s="40">
        <v>59</v>
      </c>
      <c r="C1182" s="40">
        <v>45</v>
      </c>
    </row>
    <row r="1183" spans="1:3" x14ac:dyDescent="0.2">
      <c r="A1183" s="2">
        <v>36642</v>
      </c>
      <c r="B1183" s="40">
        <v>57</v>
      </c>
      <c r="C1183" s="40">
        <v>42</v>
      </c>
    </row>
    <row r="1184" spans="1:3" x14ac:dyDescent="0.2">
      <c r="A1184" s="2">
        <v>36643</v>
      </c>
      <c r="B1184" s="40">
        <v>48</v>
      </c>
      <c r="C1184" s="40">
        <v>42</v>
      </c>
    </row>
    <row r="1185" spans="1:3" x14ac:dyDescent="0.2">
      <c r="A1185" s="2">
        <v>36644</v>
      </c>
      <c r="B1185" s="40">
        <v>61</v>
      </c>
      <c r="C1185" s="40">
        <v>45</v>
      </c>
    </row>
    <row r="1186" spans="1:3" x14ac:dyDescent="0.2">
      <c r="A1186" s="2">
        <v>36645</v>
      </c>
      <c r="B1186" s="40">
        <v>70</v>
      </c>
      <c r="C1186" s="40">
        <v>44</v>
      </c>
    </row>
    <row r="1187" spans="1:3" x14ac:dyDescent="0.2">
      <c r="A1187" s="2">
        <v>36646</v>
      </c>
      <c r="B1187" s="40">
        <v>68</v>
      </c>
      <c r="C1187" s="40">
        <v>46</v>
      </c>
    </row>
    <row r="1188" spans="1:3" x14ac:dyDescent="0.2">
      <c r="A1188" s="2">
        <v>36647</v>
      </c>
      <c r="B1188" s="40">
        <v>68</v>
      </c>
      <c r="C1188" s="40">
        <v>40</v>
      </c>
    </row>
    <row r="1189" spans="1:3" x14ac:dyDescent="0.2">
      <c r="A1189" s="2">
        <v>36648</v>
      </c>
      <c r="B1189" s="40">
        <v>67</v>
      </c>
      <c r="C1189" s="40">
        <v>50</v>
      </c>
    </row>
    <row r="1190" spans="1:3" x14ac:dyDescent="0.2">
      <c r="A1190" s="2">
        <v>36649</v>
      </c>
      <c r="B1190" s="40">
        <v>71</v>
      </c>
      <c r="C1190" s="40">
        <v>48</v>
      </c>
    </row>
    <row r="1191" spans="1:3" x14ac:dyDescent="0.2">
      <c r="A1191" s="2">
        <v>36650</v>
      </c>
      <c r="B1191" s="40">
        <v>73</v>
      </c>
      <c r="C1191" s="40">
        <v>48</v>
      </c>
    </row>
    <row r="1192" spans="1:3" x14ac:dyDescent="0.2">
      <c r="A1192" s="2">
        <v>36651</v>
      </c>
      <c r="B1192" s="40">
        <v>85</v>
      </c>
      <c r="C1192" s="40">
        <v>57</v>
      </c>
    </row>
    <row r="1193" spans="1:3" x14ac:dyDescent="0.2">
      <c r="A1193" s="2">
        <v>36652</v>
      </c>
      <c r="B1193" s="40">
        <v>87</v>
      </c>
      <c r="C1193" s="40">
        <v>61</v>
      </c>
    </row>
    <row r="1194" spans="1:3" x14ac:dyDescent="0.2">
      <c r="A1194" s="2">
        <v>36653</v>
      </c>
      <c r="B1194" s="40">
        <v>91</v>
      </c>
      <c r="C1194" s="40">
        <v>64</v>
      </c>
    </row>
    <row r="1195" spans="1:3" x14ac:dyDescent="0.2">
      <c r="A1195" s="2">
        <v>36654</v>
      </c>
      <c r="B1195" s="40">
        <v>90</v>
      </c>
      <c r="C1195" s="40">
        <v>66</v>
      </c>
    </row>
    <row r="1196" spans="1:3" x14ac:dyDescent="0.2">
      <c r="A1196" s="2">
        <v>36655</v>
      </c>
      <c r="B1196" s="40">
        <v>89</v>
      </c>
      <c r="C1196" s="40">
        <v>70</v>
      </c>
    </row>
    <row r="1197" spans="1:3" x14ac:dyDescent="0.2">
      <c r="A1197" s="2">
        <v>36656</v>
      </c>
      <c r="B1197" s="40">
        <v>81</v>
      </c>
      <c r="C1197" s="40">
        <v>54</v>
      </c>
    </row>
    <row r="1198" spans="1:3" x14ac:dyDescent="0.2">
      <c r="A1198" s="2">
        <v>36657</v>
      </c>
      <c r="B1198" s="40">
        <v>75</v>
      </c>
      <c r="C1198" s="40">
        <v>53</v>
      </c>
    </row>
    <row r="1199" spans="1:3" x14ac:dyDescent="0.2">
      <c r="A1199" s="2">
        <v>36658</v>
      </c>
      <c r="B1199" s="40">
        <v>82</v>
      </c>
      <c r="C1199" s="40">
        <v>61</v>
      </c>
    </row>
    <row r="1200" spans="1:3" x14ac:dyDescent="0.2">
      <c r="A1200" s="2">
        <v>36659</v>
      </c>
      <c r="B1200" s="40">
        <v>86</v>
      </c>
      <c r="C1200" s="40">
        <v>59</v>
      </c>
    </row>
    <row r="1201" spans="1:3" x14ac:dyDescent="0.2">
      <c r="A1201" s="2">
        <v>36660</v>
      </c>
      <c r="B1201" s="40">
        <v>72</v>
      </c>
      <c r="C1201" s="40">
        <v>59</v>
      </c>
    </row>
    <row r="1202" spans="1:3" x14ac:dyDescent="0.2">
      <c r="A1202" s="2">
        <v>36661</v>
      </c>
      <c r="B1202" s="40">
        <v>67</v>
      </c>
      <c r="C1202" s="40">
        <v>50</v>
      </c>
    </row>
    <row r="1203" spans="1:3" x14ac:dyDescent="0.2">
      <c r="A1203" s="2">
        <v>36662</v>
      </c>
      <c r="B1203" s="40">
        <v>69</v>
      </c>
      <c r="C1203" s="40">
        <v>50</v>
      </c>
    </row>
    <row r="1204" spans="1:3" x14ac:dyDescent="0.2">
      <c r="A1204" s="2">
        <v>36663</v>
      </c>
      <c r="B1204" s="40">
        <v>72</v>
      </c>
      <c r="C1204" s="40">
        <v>54</v>
      </c>
    </row>
    <row r="1205" spans="1:3" x14ac:dyDescent="0.2">
      <c r="A1205" s="2">
        <v>36664</v>
      </c>
      <c r="B1205" s="40">
        <v>83</v>
      </c>
      <c r="C1205" s="40">
        <v>59</v>
      </c>
    </row>
    <row r="1206" spans="1:3" x14ac:dyDescent="0.2">
      <c r="A1206" s="2">
        <v>36665</v>
      </c>
      <c r="B1206" s="40">
        <v>68</v>
      </c>
      <c r="C1206" s="40">
        <v>48</v>
      </c>
    </row>
    <row r="1207" spans="1:3" x14ac:dyDescent="0.2">
      <c r="A1207" s="2">
        <v>36666</v>
      </c>
      <c r="B1207" s="40">
        <v>54</v>
      </c>
      <c r="C1207" s="40">
        <v>49</v>
      </c>
    </row>
    <row r="1208" spans="1:3" x14ac:dyDescent="0.2">
      <c r="A1208" s="2">
        <v>36667</v>
      </c>
      <c r="B1208" s="40">
        <v>59</v>
      </c>
      <c r="C1208" s="40">
        <v>52</v>
      </c>
    </row>
    <row r="1209" spans="1:3" x14ac:dyDescent="0.2">
      <c r="A1209" s="2">
        <v>36668</v>
      </c>
      <c r="B1209" s="40">
        <v>58</v>
      </c>
      <c r="C1209" s="40">
        <v>53</v>
      </c>
    </row>
    <row r="1210" spans="1:3" x14ac:dyDescent="0.2">
      <c r="A1210" s="2">
        <v>36669</v>
      </c>
      <c r="B1210" s="40">
        <v>68</v>
      </c>
      <c r="C1210" s="40">
        <v>54</v>
      </c>
    </row>
    <row r="1211" spans="1:3" x14ac:dyDescent="0.2">
      <c r="A1211" s="2">
        <v>36670</v>
      </c>
      <c r="B1211" s="40">
        <v>83</v>
      </c>
      <c r="C1211" s="40">
        <v>59</v>
      </c>
    </row>
    <row r="1212" spans="1:3" x14ac:dyDescent="0.2">
      <c r="A1212" s="2">
        <v>36671</v>
      </c>
      <c r="B1212" s="40">
        <v>77</v>
      </c>
      <c r="C1212" s="40">
        <v>56</v>
      </c>
    </row>
    <row r="1213" spans="1:3" x14ac:dyDescent="0.2">
      <c r="A1213" s="2">
        <v>36672</v>
      </c>
      <c r="B1213" s="40">
        <v>77</v>
      </c>
      <c r="C1213" s="40">
        <v>53</v>
      </c>
    </row>
    <row r="1214" spans="1:3" x14ac:dyDescent="0.2">
      <c r="A1214" s="2">
        <v>36673</v>
      </c>
      <c r="B1214" s="40">
        <v>65</v>
      </c>
      <c r="C1214" s="40">
        <v>53</v>
      </c>
    </row>
    <row r="1215" spans="1:3" x14ac:dyDescent="0.2">
      <c r="A1215" s="2">
        <v>36674</v>
      </c>
      <c r="B1215" s="40">
        <v>68</v>
      </c>
      <c r="C1215" s="40">
        <v>52</v>
      </c>
    </row>
    <row r="1216" spans="1:3" x14ac:dyDescent="0.2">
      <c r="A1216" s="2">
        <v>36675</v>
      </c>
      <c r="B1216" s="40">
        <v>67</v>
      </c>
      <c r="C1216" s="40">
        <v>53</v>
      </c>
    </row>
    <row r="1217" spans="1:3" x14ac:dyDescent="0.2">
      <c r="A1217" s="2">
        <v>36676</v>
      </c>
      <c r="B1217" s="40">
        <v>66</v>
      </c>
      <c r="C1217" s="40">
        <v>50</v>
      </c>
    </row>
    <row r="1218" spans="1:3" x14ac:dyDescent="0.2">
      <c r="A1218" s="2">
        <v>36677</v>
      </c>
      <c r="B1218" s="40">
        <v>71</v>
      </c>
      <c r="C1218" s="40">
        <v>52</v>
      </c>
    </row>
    <row r="1219" spans="1:3" x14ac:dyDescent="0.2">
      <c r="A1219" s="2">
        <v>36678</v>
      </c>
      <c r="B1219" s="40">
        <v>88</v>
      </c>
      <c r="C1219" s="40">
        <v>56</v>
      </c>
    </row>
    <row r="1220" spans="1:3" x14ac:dyDescent="0.2">
      <c r="A1220" s="2">
        <v>36679</v>
      </c>
      <c r="B1220" s="40">
        <v>94</v>
      </c>
      <c r="C1220" s="40">
        <v>65</v>
      </c>
    </row>
    <row r="1221" spans="1:3" x14ac:dyDescent="0.2">
      <c r="A1221" s="2">
        <v>36680</v>
      </c>
      <c r="B1221" s="40">
        <v>77</v>
      </c>
      <c r="C1221" s="40">
        <v>59</v>
      </c>
    </row>
    <row r="1222" spans="1:3" x14ac:dyDescent="0.2">
      <c r="A1222" s="2">
        <v>36681</v>
      </c>
      <c r="B1222" s="40">
        <v>77</v>
      </c>
      <c r="C1222" s="40">
        <v>53</v>
      </c>
    </row>
    <row r="1223" spans="1:3" x14ac:dyDescent="0.2">
      <c r="A1223" s="2">
        <v>36682</v>
      </c>
      <c r="B1223" s="40">
        <v>68</v>
      </c>
      <c r="C1223" s="40">
        <v>59</v>
      </c>
    </row>
    <row r="1224" spans="1:3" x14ac:dyDescent="0.2">
      <c r="A1224" s="2">
        <v>36683</v>
      </c>
      <c r="B1224" s="40">
        <v>60</v>
      </c>
      <c r="C1224" s="40">
        <v>55</v>
      </c>
    </row>
    <row r="1225" spans="1:3" x14ac:dyDescent="0.2">
      <c r="A1225" s="2">
        <v>36684</v>
      </c>
      <c r="B1225" s="40">
        <v>76</v>
      </c>
      <c r="C1225" s="40">
        <v>53</v>
      </c>
    </row>
    <row r="1226" spans="1:3" x14ac:dyDescent="0.2">
      <c r="A1226" s="2">
        <v>36685</v>
      </c>
      <c r="B1226" s="40">
        <v>82</v>
      </c>
      <c r="C1226" s="40">
        <v>57</v>
      </c>
    </row>
    <row r="1227" spans="1:3" x14ac:dyDescent="0.2">
      <c r="A1227" s="2">
        <v>36686</v>
      </c>
      <c r="B1227" s="40">
        <v>89</v>
      </c>
      <c r="C1227" s="40">
        <v>64</v>
      </c>
    </row>
    <row r="1228" spans="1:3" x14ac:dyDescent="0.2">
      <c r="A1228" s="2">
        <v>36687</v>
      </c>
      <c r="B1228" s="40">
        <v>93</v>
      </c>
      <c r="C1228" s="40">
        <v>67</v>
      </c>
    </row>
    <row r="1229" spans="1:3" x14ac:dyDescent="0.2">
      <c r="A1229" s="2">
        <v>36688</v>
      </c>
      <c r="B1229" s="40">
        <v>94</v>
      </c>
      <c r="C1229" s="40">
        <v>71</v>
      </c>
    </row>
    <row r="1230" spans="1:3" x14ac:dyDescent="0.2">
      <c r="A1230" s="2">
        <v>36689</v>
      </c>
      <c r="B1230" s="40">
        <v>87</v>
      </c>
      <c r="C1230" s="40">
        <v>60</v>
      </c>
    </row>
    <row r="1231" spans="1:3" x14ac:dyDescent="0.2">
      <c r="A1231" s="2">
        <v>36690</v>
      </c>
      <c r="B1231" s="40">
        <v>64</v>
      </c>
      <c r="C1231" s="40">
        <v>58</v>
      </c>
    </row>
    <row r="1232" spans="1:3" x14ac:dyDescent="0.2">
      <c r="A1232" s="2">
        <v>36691</v>
      </c>
      <c r="B1232" s="40">
        <v>64</v>
      </c>
      <c r="C1232" s="40">
        <v>59</v>
      </c>
    </row>
    <row r="1233" spans="1:3" x14ac:dyDescent="0.2">
      <c r="A1233" s="2">
        <v>36692</v>
      </c>
      <c r="B1233" s="40">
        <v>84</v>
      </c>
      <c r="C1233" s="40">
        <v>61</v>
      </c>
    </row>
    <row r="1234" spans="1:3" x14ac:dyDescent="0.2">
      <c r="A1234" s="2">
        <v>36693</v>
      </c>
      <c r="B1234" s="40">
        <v>87</v>
      </c>
      <c r="C1234" s="40">
        <v>69</v>
      </c>
    </row>
    <row r="1235" spans="1:3" x14ac:dyDescent="0.2">
      <c r="A1235" s="2">
        <v>36694</v>
      </c>
      <c r="B1235" s="40">
        <v>90</v>
      </c>
      <c r="C1235" s="40">
        <v>75</v>
      </c>
    </row>
    <row r="1236" spans="1:3" x14ac:dyDescent="0.2">
      <c r="A1236" s="2">
        <v>36695</v>
      </c>
      <c r="B1236" s="40">
        <v>84</v>
      </c>
      <c r="C1236" s="40">
        <v>70</v>
      </c>
    </row>
    <row r="1237" spans="1:3" x14ac:dyDescent="0.2">
      <c r="A1237" s="2">
        <v>36696</v>
      </c>
      <c r="B1237" s="40">
        <v>73</v>
      </c>
      <c r="C1237" s="40">
        <v>61</v>
      </c>
    </row>
    <row r="1238" spans="1:3" x14ac:dyDescent="0.2">
      <c r="A1238" s="2">
        <v>36697</v>
      </c>
      <c r="B1238" s="40">
        <v>83</v>
      </c>
      <c r="C1238" s="40">
        <v>58</v>
      </c>
    </row>
    <row r="1239" spans="1:3" x14ac:dyDescent="0.2">
      <c r="A1239" s="2">
        <v>36698</v>
      </c>
      <c r="B1239" s="40">
        <v>81</v>
      </c>
      <c r="C1239" s="40">
        <v>63</v>
      </c>
    </row>
    <row r="1240" spans="1:3" x14ac:dyDescent="0.2">
      <c r="A1240" s="2">
        <v>36699</v>
      </c>
      <c r="B1240" s="40">
        <v>86</v>
      </c>
      <c r="C1240" s="40">
        <v>69</v>
      </c>
    </row>
    <row r="1241" spans="1:3" x14ac:dyDescent="0.2">
      <c r="A1241" s="2">
        <v>36700</v>
      </c>
      <c r="B1241" s="40">
        <v>85</v>
      </c>
      <c r="C1241" s="40">
        <v>66</v>
      </c>
    </row>
    <row r="1242" spans="1:3" x14ac:dyDescent="0.2">
      <c r="A1242" s="2">
        <v>36701</v>
      </c>
      <c r="B1242" s="40">
        <v>88</v>
      </c>
      <c r="C1242" s="40">
        <v>63</v>
      </c>
    </row>
    <row r="1243" spans="1:3" x14ac:dyDescent="0.2">
      <c r="A1243" s="2">
        <v>36702</v>
      </c>
      <c r="B1243" s="40">
        <v>89</v>
      </c>
      <c r="C1243" s="40">
        <v>70</v>
      </c>
    </row>
    <row r="1244" spans="1:3" x14ac:dyDescent="0.2">
      <c r="A1244" s="2">
        <v>36703</v>
      </c>
      <c r="B1244" s="40">
        <v>91</v>
      </c>
      <c r="C1244" s="40">
        <v>66</v>
      </c>
    </row>
    <row r="1245" spans="1:3" x14ac:dyDescent="0.2">
      <c r="A1245" s="2">
        <v>36704</v>
      </c>
      <c r="B1245" s="40">
        <v>88</v>
      </c>
      <c r="C1245" s="40">
        <v>75</v>
      </c>
    </row>
    <row r="1246" spans="1:3" x14ac:dyDescent="0.2">
      <c r="A1246" s="2">
        <v>36705</v>
      </c>
      <c r="B1246" s="40">
        <v>81</v>
      </c>
      <c r="C1246" s="40">
        <v>65</v>
      </c>
    </row>
    <row r="1247" spans="1:3" x14ac:dyDescent="0.2">
      <c r="A1247" s="2">
        <v>36706</v>
      </c>
      <c r="B1247" s="40">
        <v>77</v>
      </c>
      <c r="C1247" s="40">
        <v>66</v>
      </c>
    </row>
    <row r="1248" spans="1:3" x14ac:dyDescent="0.2">
      <c r="A1248" s="2">
        <v>36707</v>
      </c>
      <c r="B1248" s="40">
        <v>79</v>
      </c>
      <c r="C1248" s="40">
        <v>60</v>
      </c>
    </row>
    <row r="1249" spans="1:3" x14ac:dyDescent="0.2">
      <c r="A1249" s="2">
        <v>36708</v>
      </c>
      <c r="B1249" s="40">
        <v>84</v>
      </c>
      <c r="C1249" s="40">
        <v>62</v>
      </c>
    </row>
    <row r="1250" spans="1:3" x14ac:dyDescent="0.2">
      <c r="A1250" s="2">
        <v>36709</v>
      </c>
      <c r="B1250" s="40">
        <v>85</v>
      </c>
      <c r="C1250" s="40">
        <v>62</v>
      </c>
    </row>
    <row r="1251" spans="1:3" x14ac:dyDescent="0.2">
      <c r="A1251" s="2">
        <v>36710</v>
      </c>
      <c r="B1251" s="40">
        <v>87</v>
      </c>
      <c r="C1251" s="40">
        <v>69</v>
      </c>
    </row>
    <row r="1252" spans="1:3" x14ac:dyDescent="0.2">
      <c r="A1252" s="2">
        <v>36711</v>
      </c>
      <c r="B1252" s="40">
        <v>85</v>
      </c>
      <c r="C1252" s="40">
        <v>72</v>
      </c>
    </row>
    <row r="1253" spans="1:3" x14ac:dyDescent="0.2">
      <c r="A1253" s="2">
        <v>36712</v>
      </c>
      <c r="B1253" s="40">
        <v>85</v>
      </c>
      <c r="C1253" s="40">
        <v>73</v>
      </c>
    </row>
    <row r="1254" spans="1:3" x14ac:dyDescent="0.2">
      <c r="A1254" s="2">
        <v>36713</v>
      </c>
      <c r="B1254" s="40">
        <v>81</v>
      </c>
      <c r="C1254" s="40">
        <v>66</v>
      </c>
    </row>
    <row r="1255" spans="1:3" x14ac:dyDescent="0.2">
      <c r="A1255" s="2">
        <v>36714</v>
      </c>
      <c r="B1255" s="40">
        <v>80</v>
      </c>
      <c r="C1255" s="40">
        <v>63</v>
      </c>
    </row>
    <row r="1256" spans="1:3" x14ac:dyDescent="0.2">
      <c r="A1256" s="2">
        <v>36715</v>
      </c>
      <c r="B1256" s="40">
        <v>79</v>
      </c>
      <c r="C1256" s="40">
        <v>60</v>
      </c>
    </row>
    <row r="1257" spans="1:3" x14ac:dyDescent="0.2">
      <c r="A1257" s="2">
        <v>36716</v>
      </c>
      <c r="B1257" s="40">
        <v>86</v>
      </c>
      <c r="C1257" s="40">
        <v>62</v>
      </c>
    </row>
    <row r="1258" spans="1:3" x14ac:dyDescent="0.2">
      <c r="A1258" s="2">
        <v>36717</v>
      </c>
      <c r="B1258" s="40">
        <v>91</v>
      </c>
      <c r="C1258" s="40">
        <v>75</v>
      </c>
    </row>
    <row r="1259" spans="1:3" x14ac:dyDescent="0.2">
      <c r="A1259" s="2">
        <v>36718</v>
      </c>
      <c r="B1259" s="40">
        <v>84</v>
      </c>
      <c r="C1259" s="40">
        <v>72</v>
      </c>
    </row>
    <row r="1260" spans="1:3" x14ac:dyDescent="0.2">
      <c r="A1260" s="2">
        <v>36719</v>
      </c>
      <c r="B1260" s="40">
        <v>83</v>
      </c>
      <c r="C1260" s="40">
        <v>65</v>
      </c>
    </row>
    <row r="1261" spans="1:3" x14ac:dyDescent="0.2">
      <c r="A1261" s="2">
        <v>36720</v>
      </c>
      <c r="B1261" s="40">
        <v>85</v>
      </c>
      <c r="C1261" s="40">
        <v>63</v>
      </c>
    </row>
    <row r="1262" spans="1:3" x14ac:dyDescent="0.2">
      <c r="A1262" s="2">
        <v>36721</v>
      </c>
      <c r="B1262" s="40">
        <v>77</v>
      </c>
      <c r="C1262" s="40">
        <v>67</v>
      </c>
    </row>
    <row r="1263" spans="1:3" x14ac:dyDescent="0.2">
      <c r="A1263" s="2">
        <v>36722</v>
      </c>
      <c r="B1263" s="40">
        <v>76</v>
      </c>
      <c r="C1263" s="40">
        <v>65</v>
      </c>
    </row>
    <row r="1264" spans="1:3" x14ac:dyDescent="0.2">
      <c r="A1264" s="2">
        <v>36723</v>
      </c>
      <c r="B1264" s="40">
        <v>81</v>
      </c>
      <c r="C1264" s="40">
        <v>63</v>
      </c>
    </row>
    <row r="1265" spans="1:3" x14ac:dyDescent="0.2">
      <c r="A1265" s="2">
        <v>36724</v>
      </c>
      <c r="B1265" s="40">
        <v>82</v>
      </c>
      <c r="C1265" s="40">
        <v>65</v>
      </c>
    </row>
    <row r="1266" spans="1:3" x14ac:dyDescent="0.2">
      <c r="A1266" s="2">
        <v>36725</v>
      </c>
      <c r="B1266" s="40">
        <v>87</v>
      </c>
      <c r="C1266" s="40">
        <v>70</v>
      </c>
    </row>
    <row r="1267" spans="1:3" x14ac:dyDescent="0.2">
      <c r="A1267" s="2">
        <v>36726</v>
      </c>
      <c r="B1267" s="40">
        <v>75</v>
      </c>
      <c r="C1267" s="40">
        <v>62</v>
      </c>
    </row>
    <row r="1268" spans="1:3" x14ac:dyDescent="0.2">
      <c r="A1268" s="2">
        <v>36727</v>
      </c>
      <c r="B1268" s="40">
        <v>79</v>
      </c>
      <c r="C1268" s="40">
        <v>61</v>
      </c>
    </row>
    <row r="1269" spans="1:3" x14ac:dyDescent="0.2">
      <c r="A1269" s="2">
        <v>36728</v>
      </c>
      <c r="B1269" s="40">
        <v>82</v>
      </c>
      <c r="C1269" s="40">
        <v>62</v>
      </c>
    </row>
    <row r="1270" spans="1:3" x14ac:dyDescent="0.2">
      <c r="A1270" s="2">
        <v>36729</v>
      </c>
      <c r="B1270" s="40">
        <v>82</v>
      </c>
      <c r="C1270" s="40">
        <v>66</v>
      </c>
    </row>
    <row r="1271" spans="1:3" x14ac:dyDescent="0.2">
      <c r="A1271" s="2">
        <v>36730</v>
      </c>
      <c r="B1271" s="40">
        <v>80</v>
      </c>
      <c r="C1271" s="40">
        <v>63</v>
      </c>
    </row>
    <row r="1272" spans="1:3" x14ac:dyDescent="0.2">
      <c r="A1272" s="2">
        <v>36731</v>
      </c>
      <c r="B1272" s="40">
        <v>76</v>
      </c>
      <c r="C1272" s="40">
        <v>67</v>
      </c>
    </row>
    <row r="1273" spans="1:3" x14ac:dyDescent="0.2">
      <c r="A1273" s="2">
        <v>36732</v>
      </c>
      <c r="B1273" s="40">
        <v>75</v>
      </c>
      <c r="C1273" s="40">
        <v>67</v>
      </c>
    </row>
    <row r="1274" spans="1:3" x14ac:dyDescent="0.2">
      <c r="A1274" s="2">
        <v>36733</v>
      </c>
      <c r="B1274" s="40">
        <v>72</v>
      </c>
      <c r="C1274" s="40">
        <v>66</v>
      </c>
    </row>
    <row r="1275" spans="1:3" x14ac:dyDescent="0.2">
      <c r="A1275" s="2">
        <v>36734</v>
      </c>
      <c r="B1275" s="40">
        <v>77</v>
      </c>
      <c r="C1275" s="40">
        <v>70</v>
      </c>
    </row>
    <row r="1276" spans="1:3" x14ac:dyDescent="0.2">
      <c r="A1276" s="2">
        <v>36735</v>
      </c>
      <c r="B1276" s="40">
        <v>81</v>
      </c>
      <c r="C1276" s="40">
        <v>69</v>
      </c>
    </row>
    <row r="1277" spans="1:3" x14ac:dyDescent="0.2">
      <c r="A1277" s="2">
        <v>36736</v>
      </c>
      <c r="B1277" s="40">
        <v>80</v>
      </c>
      <c r="C1277" s="40">
        <v>68</v>
      </c>
    </row>
    <row r="1278" spans="1:3" x14ac:dyDescent="0.2">
      <c r="A1278" s="2">
        <v>36737</v>
      </c>
      <c r="B1278" s="40">
        <v>87</v>
      </c>
      <c r="C1278" s="40">
        <v>71</v>
      </c>
    </row>
    <row r="1279" spans="1:3" x14ac:dyDescent="0.2">
      <c r="A1279" s="2">
        <v>36738</v>
      </c>
      <c r="B1279" s="40">
        <v>88</v>
      </c>
      <c r="C1279" s="40">
        <v>72</v>
      </c>
    </row>
    <row r="1280" spans="1:3" x14ac:dyDescent="0.2">
      <c r="A1280" s="2">
        <v>36739</v>
      </c>
      <c r="B1280" s="100" t="s">
        <v>59</v>
      </c>
      <c r="C1280" s="40">
        <v>74</v>
      </c>
    </row>
    <row r="1281" spans="1:3" x14ac:dyDescent="0.2">
      <c r="A1281" s="2">
        <v>36740</v>
      </c>
      <c r="B1281" s="40">
        <v>88</v>
      </c>
      <c r="C1281" s="40">
        <v>73</v>
      </c>
    </row>
    <row r="1282" spans="1:3" x14ac:dyDescent="0.2">
      <c r="A1282" s="2">
        <v>36741</v>
      </c>
      <c r="B1282" s="40">
        <v>83</v>
      </c>
      <c r="C1282" s="40">
        <v>73</v>
      </c>
    </row>
    <row r="1283" spans="1:3" x14ac:dyDescent="0.2">
      <c r="A1283" s="2">
        <v>36742</v>
      </c>
      <c r="B1283" s="40">
        <v>83</v>
      </c>
      <c r="C1283" s="40">
        <v>71</v>
      </c>
    </row>
    <row r="1284" spans="1:3" x14ac:dyDescent="0.2">
      <c r="A1284" s="2">
        <v>36743</v>
      </c>
      <c r="B1284" s="40">
        <v>81</v>
      </c>
      <c r="C1284" s="40">
        <v>65</v>
      </c>
    </row>
    <row r="1285" spans="1:3" x14ac:dyDescent="0.2">
      <c r="A1285" s="2">
        <v>36744</v>
      </c>
      <c r="B1285" s="40">
        <v>79</v>
      </c>
      <c r="C1285" s="40">
        <v>61</v>
      </c>
    </row>
    <row r="1286" spans="1:3" x14ac:dyDescent="0.2">
      <c r="A1286" s="2">
        <v>36745</v>
      </c>
      <c r="B1286">
        <v>92</v>
      </c>
      <c r="C1286">
        <v>75</v>
      </c>
    </row>
    <row r="1287" spans="1:3" x14ac:dyDescent="0.2">
      <c r="A1287" s="2">
        <v>36746</v>
      </c>
      <c r="B1287">
        <v>90</v>
      </c>
      <c r="C1287">
        <v>73</v>
      </c>
    </row>
    <row r="1288" spans="1:3" x14ac:dyDescent="0.2">
      <c r="A1288" s="2">
        <v>36747</v>
      </c>
      <c r="B1288">
        <v>89</v>
      </c>
      <c r="C1288">
        <v>75</v>
      </c>
    </row>
    <row r="1289" spans="1:3" x14ac:dyDescent="0.2">
      <c r="A1289" s="2">
        <v>36748</v>
      </c>
      <c r="B1289">
        <v>87</v>
      </c>
      <c r="C1289">
        <v>73</v>
      </c>
    </row>
    <row r="1290" spans="1:3" x14ac:dyDescent="0.2">
      <c r="A1290" s="2">
        <v>36749</v>
      </c>
      <c r="B1290">
        <v>85</v>
      </c>
      <c r="C1290">
        <v>70</v>
      </c>
    </row>
    <row r="1291" spans="1:3" x14ac:dyDescent="0.2">
      <c r="A1291" s="2">
        <v>36750</v>
      </c>
      <c r="B1291">
        <v>79</v>
      </c>
      <c r="C1291">
        <v>65</v>
      </c>
    </row>
    <row r="1292" spans="1:3" x14ac:dyDescent="0.2">
      <c r="A1292" s="2">
        <v>36751</v>
      </c>
      <c r="B1292">
        <v>70</v>
      </c>
      <c r="C1292">
        <v>65</v>
      </c>
    </row>
    <row r="1293" spans="1:3" x14ac:dyDescent="0.2">
      <c r="A1293" s="2">
        <v>36752</v>
      </c>
      <c r="B1293">
        <v>70</v>
      </c>
      <c r="C1293">
        <v>64</v>
      </c>
    </row>
    <row r="1294" spans="1:3" x14ac:dyDescent="0.2">
      <c r="A1294" s="2">
        <v>36753</v>
      </c>
      <c r="B1294">
        <v>83</v>
      </c>
      <c r="C1294">
        <v>62</v>
      </c>
    </row>
    <row r="1295" spans="1:3" x14ac:dyDescent="0.2">
      <c r="A1295" s="2">
        <v>36754</v>
      </c>
      <c r="B1295">
        <v>86</v>
      </c>
      <c r="C1295">
        <v>70</v>
      </c>
    </row>
    <row r="1296" spans="1:3" x14ac:dyDescent="0.2">
      <c r="A1296" s="2">
        <v>36755</v>
      </c>
      <c r="B1296">
        <v>76</v>
      </c>
      <c r="C1296">
        <v>62</v>
      </c>
    </row>
    <row r="1297" spans="1:3" x14ac:dyDescent="0.2">
      <c r="A1297" s="2">
        <v>36756</v>
      </c>
      <c r="B1297">
        <v>70</v>
      </c>
      <c r="C1297">
        <v>63</v>
      </c>
    </row>
    <row r="1298" spans="1:3" x14ac:dyDescent="0.2">
      <c r="A1298" s="2">
        <v>36757</v>
      </c>
      <c r="B1298">
        <v>78</v>
      </c>
      <c r="C1298">
        <v>60</v>
      </c>
    </row>
    <row r="1299" spans="1:3" x14ac:dyDescent="0.2">
      <c r="A1299" s="2">
        <v>36758</v>
      </c>
      <c r="B1299">
        <v>75</v>
      </c>
      <c r="C1299">
        <v>61</v>
      </c>
    </row>
    <row r="1300" spans="1:3" x14ac:dyDescent="0.2">
      <c r="A1300" s="2">
        <v>36759</v>
      </c>
      <c r="B1300">
        <v>76</v>
      </c>
      <c r="C1300">
        <v>57</v>
      </c>
    </row>
    <row r="1301" spans="1:3" x14ac:dyDescent="0.2">
      <c r="A1301" s="2">
        <v>36760</v>
      </c>
      <c r="B1301">
        <v>78</v>
      </c>
      <c r="C1301">
        <v>56</v>
      </c>
    </row>
    <row r="1302" spans="1:3" x14ac:dyDescent="0.2">
      <c r="A1302" s="2">
        <v>36761</v>
      </c>
      <c r="B1302">
        <v>77</v>
      </c>
      <c r="C1302">
        <v>63</v>
      </c>
    </row>
    <row r="1303" spans="1:3" x14ac:dyDescent="0.2">
      <c r="A1303" s="2">
        <v>36762</v>
      </c>
      <c r="B1303">
        <v>82</v>
      </c>
      <c r="C1303">
        <v>67</v>
      </c>
    </row>
    <row r="1304" spans="1:3" x14ac:dyDescent="0.2">
      <c r="A1304" s="2">
        <v>36763</v>
      </c>
      <c r="B1304">
        <v>84</v>
      </c>
      <c r="C1304">
        <v>66</v>
      </c>
    </row>
    <row r="1305" spans="1:3" x14ac:dyDescent="0.2">
      <c r="A1305" s="2">
        <v>36764</v>
      </c>
      <c r="B1305">
        <v>83</v>
      </c>
      <c r="C1305">
        <v>62</v>
      </c>
    </row>
    <row r="1306" spans="1:3" x14ac:dyDescent="0.2">
      <c r="A1306" s="2">
        <v>36765</v>
      </c>
      <c r="B1306">
        <v>82</v>
      </c>
      <c r="C1306">
        <v>65</v>
      </c>
    </row>
    <row r="1307" spans="1:3" x14ac:dyDescent="0.2">
      <c r="A1307" s="2">
        <v>36766</v>
      </c>
      <c r="B1307">
        <v>82</v>
      </c>
      <c r="C1307">
        <v>68</v>
      </c>
    </row>
    <row r="1308" spans="1:3" x14ac:dyDescent="0.2">
      <c r="A1308" s="2">
        <v>36767</v>
      </c>
      <c r="B1308">
        <v>79</v>
      </c>
      <c r="C1308">
        <v>69</v>
      </c>
    </row>
    <row r="1309" spans="1:3" x14ac:dyDescent="0.2">
      <c r="A1309" s="2">
        <v>36768</v>
      </c>
      <c r="B1309">
        <v>83</v>
      </c>
      <c r="C1309">
        <v>67</v>
      </c>
    </row>
    <row r="1310" spans="1:3" x14ac:dyDescent="0.2">
      <c r="A1310" s="2">
        <v>36769</v>
      </c>
      <c r="B1310">
        <v>86</v>
      </c>
      <c r="C1310">
        <v>74</v>
      </c>
    </row>
    <row r="1311" spans="1:3" x14ac:dyDescent="0.2">
      <c r="A1311" s="2">
        <v>36770</v>
      </c>
      <c r="B1311">
        <v>85</v>
      </c>
      <c r="C1311">
        <v>74</v>
      </c>
    </row>
    <row r="1312" spans="1:3" x14ac:dyDescent="0.2">
      <c r="A1312" s="2">
        <v>36771</v>
      </c>
      <c r="B1312">
        <v>87</v>
      </c>
      <c r="C1312">
        <v>74</v>
      </c>
    </row>
    <row r="1313" spans="1:3" x14ac:dyDescent="0.2">
      <c r="A1313" s="2">
        <v>36772</v>
      </c>
      <c r="B1313">
        <v>85</v>
      </c>
      <c r="C1313">
        <v>71</v>
      </c>
    </row>
    <row r="1314" spans="1:3" x14ac:dyDescent="0.2">
      <c r="A1314" s="2">
        <v>36773</v>
      </c>
      <c r="B1314">
        <v>86</v>
      </c>
      <c r="C1314">
        <v>66</v>
      </c>
    </row>
    <row r="1315" spans="1:3" x14ac:dyDescent="0.2">
      <c r="A1315" s="2">
        <v>36774</v>
      </c>
      <c r="B1315">
        <v>69</v>
      </c>
      <c r="C1315">
        <v>56</v>
      </c>
    </row>
    <row r="1316" spans="1:3" x14ac:dyDescent="0.2">
      <c r="A1316" s="2">
        <v>36775</v>
      </c>
      <c r="B1316">
        <v>71</v>
      </c>
      <c r="C1316">
        <v>52</v>
      </c>
    </row>
    <row r="1317" spans="1:3" x14ac:dyDescent="0.2">
      <c r="A1317" s="2">
        <v>36776</v>
      </c>
      <c r="B1317">
        <v>73</v>
      </c>
      <c r="C1317">
        <v>52</v>
      </c>
    </row>
    <row r="1318" spans="1:3" x14ac:dyDescent="0.2">
      <c r="A1318" s="2">
        <v>36777</v>
      </c>
      <c r="B1318">
        <v>76</v>
      </c>
      <c r="C1318">
        <v>55</v>
      </c>
    </row>
    <row r="1319" spans="1:3" x14ac:dyDescent="0.2">
      <c r="A1319" s="2">
        <v>36778</v>
      </c>
      <c r="B1319">
        <v>84</v>
      </c>
      <c r="C1319">
        <v>66</v>
      </c>
    </row>
    <row r="1320" spans="1:3" x14ac:dyDescent="0.2">
      <c r="A1320" s="2">
        <v>36779</v>
      </c>
      <c r="B1320">
        <v>86</v>
      </c>
      <c r="C1320">
        <v>66</v>
      </c>
    </row>
    <row r="1321" spans="1:3" x14ac:dyDescent="0.2">
      <c r="A1321" s="2">
        <v>36780</v>
      </c>
      <c r="B1321">
        <v>81</v>
      </c>
      <c r="C1321">
        <v>64</v>
      </c>
    </row>
    <row r="1322" spans="1:3" x14ac:dyDescent="0.2">
      <c r="A1322" s="2">
        <v>36781</v>
      </c>
      <c r="B1322">
        <v>84</v>
      </c>
      <c r="C1322">
        <v>67</v>
      </c>
    </row>
    <row r="1323" spans="1:3" x14ac:dyDescent="0.2">
      <c r="A1323" s="2">
        <v>36782</v>
      </c>
      <c r="B1323">
        <v>79</v>
      </c>
      <c r="C1323">
        <v>65</v>
      </c>
    </row>
    <row r="1324" spans="1:3" x14ac:dyDescent="0.2">
      <c r="A1324" s="2">
        <v>36783</v>
      </c>
      <c r="B1324">
        <v>80</v>
      </c>
      <c r="C1324">
        <v>58</v>
      </c>
    </row>
    <row r="1325" spans="1:3" x14ac:dyDescent="0.2">
      <c r="A1325" s="2">
        <v>36784</v>
      </c>
      <c r="B1325">
        <v>73</v>
      </c>
      <c r="C1325">
        <v>57</v>
      </c>
    </row>
    <row r="1326" spans="1:3" x14ac:dyDescent="0.2">
      <c r="A1326" s="2">
        <v>36785</v>
      </c>
      <c r="B1326">
        <v>67</v>
      </c>
      <c r="C1326">
        <v>53</v>
      </c>
    </row>
    <row r="1327" spans="1:3" x14ac:dyDescent="0.2">
      <c r="A1327" s="2">
        <v>36786</v>
      </c>
      <c r="B1327">
        <v>70</v>
      </c>
      <c r="C1327">
        <v>51</v>
      </c>
    </row>
    <row r="1328" spans="1:3" x14ac:dyDescent="0.2">
      <c r="A1328" s="2">
        <v>36787</v>
      </c>
      <c r="B1328">
        <v>74</v>
      </c>
      <c r="C1328">
        <v>56</v>
      </c>
    </row>
    <row r="1329" spans="1:3" x14ac:dyDescent="0.2">
      <c r="A1329" s="2">
        <v>36788</v>
      </c>
      <c r="B1329">
        <v>73</v>
      </c>
      <c r="C1329">
        <v>62</v>
      </c>
    </row>
    <row r="1330" spans="1:3" x14ac:dyDescent="0.2">
      <c r="A1330" s="2">
        <v>36789</v>
      </c>
      <c r="B1330">
        <v>84</v>
      </c>
      <c r="C1330">
        <v>60</v>
      </c>
    </row>
    <row r="1331" spans="1:3" x14ac:dyDescent="0.2">
      <c r="A1331" s="2">
        <v>36790</v>
      </c>
      <c r="B1331" s="40">
        <v>76</v>
      </c>
      <c r="C1331" s="40">
        <v>58</v>
      </c>
    </row>
    <row r="1332" spans="1:3" x14ac:dyDescent="0.2">
      <c r="A1332" s="2">
        <v>36791</v>
      </c>
      <c r="B1332" s="40">
        <v>70</v>
      </c>
      <c r="C1332" s="40">
        <v>53</v>
      </c>
    </row>
    <row r="1333" spans="1:3" x14ac:dyDescent="0.2">
      <c r="A1333" s="2">
        <v>36792</v>
      </c>
      <c r="B1333" s="40">
        <v>70</v>
      </c>
      <c r="C1333" s="40">
        <v>59</v>
      </c>
    </row>
    <row r="1334" spans="1:3" x14ac:dyDescent="0.2">
      <c r="A1334" s="2">
        <v>36793</v>
      </c>
      <c r="B1334" s="40">
        <v>78</v>
      </c>
      <c r="C1334" s="40">
        <v>59</v>
      </c>
    </row>
    <row r="1335" spans="1:3" x14ac:dyDescent="0.2">
      <c r="A1335" s="2">
        <v>36794</v>
      </c>
      <c r="B1335" s="40">
        <v>61</v>
      </c>
      <c r="C1335" s="40">
        <v>49</v>
      </c>
    </row>
    <row r="1336" spans="1:3" x14ac:dyDescent="0.2">
      <c r="A1336" s="2">
        <v>36795</v>
      </c>
      <c r="B1336" s="40">
        <v>55</v>
      </c>
      <c r="C1336" s="40">
        <v>50</v>
      </c>
    </row>
    <row r="1337" spans="1:3" x14ac:dyDescent="0.2">
      <c r="A1337" s="2">
        <v>36796</v>
      </c>
      <c r="B1337" s="40">
        <v>68</v>
      </c>
      <c r="C1337" s="40">
        <v>47</v>
      </c>
    </row>
    <row r="1338" spans="1:3" x14ac:dyDescent="0.2">
      <c r="A1338" s="2">
        <v>36797</v>
      </c>
      <c r="B1338" s="40">
        <v>70</v>
      </c>
      <c r="C1338" s="40">
        <v>51</v>
      </c>
    </row>
    <row r="1339" spans="1:3" x14ac:dyDescent="0.2">
      <c r="A1339" s="2">
        <v>36798</v>
      </c>
      <c r="B1339">
        <v>63</v>
      </c>
      <c r="C1339">
        <v>45</v>
      </c>
    </row>
    <row r="1340" spans="1:3" x14ac:dyDescent="0.2">
      <c r="A1340" s="2">
        <v>36799</v>
      </c>
      <c r="B1340">
        <v>68</v>
      </c>
      <c r="C1340">
        <v>41</v>
      </c>
    </row>
    <row r="1341" spans="1:3" x14ac:dyDescent="0.2">
      <c r="A1341" s="2">
        <v>36800</v>
      </c>
      <c r="B1341">
        <v>72</v>
      </c>
      <c r="C1341">
        <v>51</v>
      </c>
    </row>
    <row r="1342" spans="1:3" x14ac:dyDescent="0.2">
      <c r="A1342" s="2">
        <v>36801</v>
      </c>
      <c r="B1342">
        <v>75</v>
      </c>
      <c r="C1342">
        <v>55</v>
      </c>
    </row>
    <row r="1343" spans="1:3" x14ac:dyDescent="0.2">
      <c r="A1343" s="2">
        <v>36802</v>
      </c>
      <c r="B1343">
        <v>82</v>
      </c>
      <c r="C1343">
        <v>58</v>
      </c>
    </row>
    <row r="1344" spans="1:3" x14ac:dyDescent="0.2">
      <c r="A1344" s="2">
        <v>36803</v>
      </c>
      <c r="B1344">
        <v>82</v>
      </c>
      <c r="C1344">
        <v>55</v>
      </c>
    </row>
    <row r="1345" spans="1:3" x14ac:dyDescent="0.2">
      <c r="A1345" s="2">
        <v>36804</v>
      </c>
      <c r="B1345">
        <v>68</v>
      </c>
      <c r="C1345">
        <v>61</v>
      </c>
    </row>
    <row r="1346" spans="1:3" x14ac:dyDescent="0.2">
      <c r="A1346" s="2">
        <v>36805</v>
      </c>
      <c r="B1346">
        <v>75</v>
      </c>
      <c r="C1346">
        <v>58</v>
      </c>
    </row>
    <row r="1347" spans="1:3" x14ac:dyDescent="0.2">
      <c r="A1347" s="2">
        <v>36806</v>
      </c>
      <c r="B1347">
        <v>61</v>
      </c>
      <c r="C1347">
        <v>47</v>
      </c>
    </row>
    <row r="1348" spans="1:3" x14ac:dyDescent="0.2">
      <c r="A1348" s="2">
        <v>36807</v>
      </c>
      <c r="B1348">
        <v>54</v>
      </c>
      <c r="C1348">
        <v>39</v>
      </c>
    </row>
    <row r="1349" spans="1:3" x14ac:dyDescent="0.2">
      <c r="A1349" s="2">
        <v>36808</v>
      </c>
      <c r="B1349">
        <v>50</v>
      </c>
      <c r="C1349">
        <v>37</v>
      </c>
    </row>
    <row r="1350" spans="1:3" x14ac:dyDescent="0.2">
      <c r="A1350" s="2">
        <v>36809</v>
      </c>
      <c r="B1350">
        <v>54</v>
      </c>
      <c r="C1350">
        <v>38</v>
      </c>
    </row>
    <row r="1351" spans="1:3" x14ac:dyDescent="0.2">
      <c r="A1351" s="2">
        <v>36810</v>
      </c>
      <c r="B1351">
        <v>68</v>
      </c>
      <c r="C1351">
        <v>46</v>
      </c>
    </row>
    <row r="1352" spans="1:3" x14ac:dyDescent="0.2">
      <c r="A1352" s="2">
        <v>36811</v>
      </c>
      <c r="B1352">
        <v>71</v>
      </c>
      <c r="C1352">
        <v>43</v>
      </c>
    </row>
    <row r="1353" spans="1:3" x14ac:dyDescent="0.2">
      <c r="A1353" s="2">
        <v>36812</v>
      </c>
      <c r="B1353">
        <v>74</v>
      </c>
      <c r="C1353">
        <v>47</v>
      </c>
    </row>
    <row r="1354" spans="1:3" x14ac:dyDescent="0.2">
      <c r="A1354" s="2">
        <v>36813</v>
      </c>
      <c r="B1354">
        <v>77</v>
      </c>
      <c r="C1354">
        <v>50</v>
      </c>
    </row>
    <row r="1355" spans="1:3" x14ac:dyDescent="0.2">
      <c r="A1355" s="2">
        <v>36814</v>
      </c>
      <c r="B1355">
        <v>79</v>
      </c>
      <c r="C1355">
        <v>52</v>
      </c>
    </row>
    <row r="1356" spans="1:3" x14ac:dyDescent="0.2">
      <c r="A1356" s="2">
        <v>36815</v>
      </c>
      <c r="B1356">
        <v>70</v>
      </c>
      <c r="C1356">
        <v>57</v>
      </c>
    </row>
    <row r="1357" spans="1:3" x14ac:dyDescent="0.2">
      <c r="A1357" s="2">
        <v>36816</v>
      </c>
      <c r="B1357">
        <v>62</v>
      </c>
      <c r="C1357">
        <v>56</v>
      </c>
    </row>
    <row r="1358" spans="1:3" x14ac:dyDescent="0.2">
      <c r="A1358" s="2">
        <v>36817</v>
      </c>
      <c r="B1358">
        <v>66</v>
      </c>
      <c r="C1358">
        <v>54</v>
      </c>
    </row>
    <row r="1359" spans="1:3" x14ac:dyDescent="0.2">
      <c r="A1359" s="2">
        <v>36818</v>
      </c>
      <c r="B1359">
        <v>67</v>
      </c>
      <c r="C1359">
        <v>49</v>
      </c>
    </row>
    <row r="1360" spans="1:3" x14ac:dyDescent="0.2">
      <c r="A1360" s="2">
        <v>36819</v>
      </c>
      <c r="B1360">
        <v>67</v>
      </c>
      <c r="C1360">
        <v>44</v>
      </c>
    </row>
    <row r="1361" spans="1:3" x14ac:dyDescent="0.2">
      <c r="A1361" s="2">
        <v>36820</v>
      </c>
      <c r="B1361">
        <v>74</v>
      </c>
      <c r="C1361">
        <v>48</v>
      </c>
    </row>
    <row r="1362" spans="1:3" x14ac:dyDescent="0.2">
      <c r="A1362" s="2">
        <v>36821</v>
      </c>
      <c r="B1362">
        <v>65</v>
      </c>
      <c r="C1362">
        <v>46</v>
      </c>
    </row>
    <row r="1363" spans="1:3" x14ac:dyDescent="0.2">
      <c r="A1363" s="2">
        <v>36822</v>
      </c>
      <c r="B1363">
        <v>65</v>
      </c>
      <c r="C1363">
        <v>45</v>
      </c>
    </row>
    <row r="1364" spans="1:3" x14ac:dyDescent="0.2">
      <c r="A1364" s="2">
        <v>36823</v>
      </c>
      <c r="B1364">
        <v>65</v>
      </c>
      <c r="C1364">
        <v>46</v>
      </c>
    </row>
    <row r="1365" spans="1:3" x14ac:dyDescent="0.2">
      <c r="A1365" s="2">
        <v>36824</v>
      </c>
      <c r="B1365">
        <v>74</v>
      </c>
      <c r="C1365">
        <v>49</v>
      </c>
    </row>
    <row r="1366" spans="1:3" x14ac:dyDescent="0.2">
      <c r="A1366" s="2">
        <v>36825</v>
      </c>
      <c r="B1366">
        <v>64</v>
      </c>
      <c r="C1366">
        <v>51</v>
      </c>
    </row>
    <row r="1367" spans="1:3" x14ac:dyDescent="0.2">
      <c r="A1367" s="2">
        <v>36826</v>
      </c>
      <c r="B1367">
        <v>71</v>
      </c>
      <c r="C1367">
        <v>53</v>
      </c>
    </row>
    <row r="1368" spans="1:3" x14ac:dyDescent="0.2">
      <c r="A1368" s="2">
        <v>36827</v>
      </c>
      <c r="B1368">
        <v>65</v>
      </c>
      <c r="C1368">
        <v>42</v>
      </c>
    </row>
    <row r="1369" spans="1:3" x14ac:dyDescent="0.2">
      <c r="A1369" s="2">
        <v>36828</v>
      </c>
      <c r="B1369">
        <v>54</v>
      </c>
      <c r="C1369">
        <v>38</v>
      </c>
    </row>
    <row r="1370" spans="1:3" x14ac:dyDescent="0.2">
      <c r="A1370" s="2">
        <v>36829</v>
      </c>
      <c r="B1370">
        <v>55</v>
      </c>
      <c r="C1370">
        <v>35</v>
      </c>
    </row>
    <row r="1371" spans="1:3" x14ac:dyDescent="0.2">
      <c r="A1371" s="2">
        <v>36830</v>
      </c>
      <c r="B1371">
        <v>61</v>
      </c>
      <c r="C1371">
        <v>41</v>
      </c>
    </row>
    <row r="1372" spans="1:3" x14ac:dyDescent="0.2">
      <c r="A1372" s="2">
        <v>36831</v>
      </c>
      <c r="B1372">
        <v>62</v>
      </c>
      <c r="C1372">
        <v>42</v>
      </c>
    </row>
    <row r="1373" spans="1:3" x14ac:dyDescent="0.2">
      <c r="A1373" s="2">
        <v>36832</v>
      </c>
      <c r="B1373">
        <v>66</v>
      </c>
      <c r="C1373">
        <v>44</v>
      </c>
    </row>
    <row r="1374" spans="1:3" x14ac:dyDescent="0.2">
      <c r="A1374" s="2">
        <v>36833</v>
      </c>
      <c r="B1374">
        <v>66</v>
      </c>
      <c r="C1374">
        <v>41</v>
      </c>
    </row>
    <row r="1375" spans="1:3" x14ac:dyDescent="0.2">
      <c r="A1375" s="2">
        <v>36834</v>
      </c>
      <c r="B1375">
        <v>66</v>
      </c>
      <c r="C1375">
        <v>48</v>
      </c>
    </row>
    <row r="1376" spans="1:3" x14ac:dyDescent="0.2">
      <c r="A1376" s="2">
        <v>36835</v>
      </c>
      <c r="B1376">
        <v>54</v>
      </c>
      <c r="C1376">
        <v>42</v>
      </c>
    </row>
    <row r="1377" spans="1:3" x14ac:dyDescent="0.2">
      <c r="A1377" s="2">
        <v>36836</v>
      </c>
      <c r="B1377">
        <v>57</v>
      </c>
      <c r="C1377">
        <v>38</v>
      </c>
    </row>
    <row r="1378" spans="1:3" x14ac:dyDescent="0.2">
      <c r="A1378" s="2">
        <v>36837</v>
      </c>
      <c r="B1378">
        <v>61</v>
      </c>
      <c r="C1378">
        <v>39</v>
      </c>
    </row>
    <row r="1379" spans="1:3" x14ac:dyDescent="0.2">
      <c r="A1379" s="2">
        <v>36838</v>
      </c>
      <c r="B1379">
        <v>61</v>
      </c>
      <c r="C1379">
        <v>45</v>
      </c>
    </row>
    <row r="1380" spans="1:3" x14ac:dyDescent="0.2">
      <c r="A1380" s="2">
        <v>36839</v>
      </c>
      <c r="B1380">
        <v>65</v>
      </c>
      <c r="C1380">
        <v>50</v>
      </c>
    </row>
    <row r="1381" spans="1:3" x14ac:dyDescent="0.2">
      <c r="A1381" s="2">
        <v>36840</v>
      </c>
      <c r="B1381">
        <v>67</v>
      </c>
      <c r="C1381">
        <v>51</v>
      </c>
    </row>
    <row r="1382" spans="1:3" x14ac:dyDescent="0.2">
      <c r="A1382" s="2">
        <v>36841</v>
      </c>
      <c r="B1382">
        <v>59</v>
      </c>
      <c r="C1382">
        <v>47</v>
      </c>
    </row>
    <row r="1383" spans="1:3" x14ac:dyDescent="0.2">
      <c r="A1383" s="2">
        <v>36842</v>
      </c>
      <c r="B1383">
        <v>54</v>
      </c>
      <c r="C1383">
        <v>44</v>
      </c>
    </row>
    <row r="1384" spans="1:3" x14ac:dyDescent="0.2">
      <c r="A1384" s="2">
        <v>36843</v>
      </c>
      <c r="B1384">
        <v>56</v>
      </c>
      <c r="C1384">
        <v>47</v>
      </c>
    </row>
    <row r="1385" spans="1:3" x14ac:dyDescent="0.2">
      <c r="A1385" s="2">
        <v>36844</v>
      </c>
      <c r="B1385">
        <v>53</v>
      </c>
      <c r="C1385">
        <v>39</v>
      </c>
    </row>
    <row r="1386" spans="1:3" x14ac:dyDescent="0.2">
      <c r="A1386" s="2">
        <v>36845</v>
      </c>
      <c r="B1386">
        <v>48</v>
      </c>
      <c r="C1386">
        <v>33</v>
      </c>
    </row>
    <row r="1387" spans="1:3" x14ac:dyDescent="0.2">
      <c r="A1387" s="2">
        <v>36846</v>
      </c>
      <c r="B1387">
        <v>49</v>
      </c>
      <c r="C1387">
        <v>31</v>
      </c>
    </row>
    <row r="1388" spans="1:3" x14ac:dyDescent="0.2">
      <c r="A1388" s="2">
        <v>36847</v>
      </c>
      <c r="B1388">
        <v>56</v>
      </c>
      <c r="C1388">
        <v>39</v>
      </c>
    </row>
    <row r="1389" spans="1:3" x14ac:dyDescent="0.2">
      <c r="A1389" s="2">
        <v>36848</v>
      </c>
      <c r="B1389">
        <v>47</v>
      </c>
      <c r="C1389">
        <v>31</v>
      </c>
    </row>
    <row r="1390" spans="1:3" x14ac:dyDescent="0.2">
      <c r="A1390" s="2">
        <v>36849</v>
      </c>
      <c r="B1390">
        <v>39</v>
      </c>
      <c r="C1390">
        <v>29</v>
      </c>
    </row>
    <row r="1391" spans="1:3" x14ac:dyDescent="0.2">
      <c r="A1391" s="2">
        <v>36850</v>
      </c>
      <c r="B1391">
        <v>47</v>
      </c>
      <c r="C1391">
        <v>25</v>
      </c>
    </row>
    <row r="1392" spans="1:3" x14ac:dyDescent="0.2">
      <c r="A1392" s="2">
        <v>36851</v>
      </c>
      <c r="B1392">
        <v>39</v>
      </c>
      <c r="C1392">
        <v>29</v>
      </c>
    </row>
    <row r="1393" spans="1:3" x14ac:dyDescent="0.2">
      <c r="A1393" s="2">
        <v>36852</v>
      </c>
      <c r="B1393">
        <v>35</v>
      </c>
      <c r="C1393">
        <v>27</v>
      </c>
    </row>
    <row r="1394" spans="1:3" x14ac:dyDescent="0.2">
      <c r="A1394" s="2">
        <v>36853</v>
      </c>
      <c r="B1394">
        <v>36</v>
      </c>
      <c r="C1394">
        <v>23</v>
      </c>
    </row>
    <row r="1395" spans="1:3" x14ac:dyDescent="0.2">
      <c r="A1395" s="2">
        <v>36854</v>
      </c>
      <c r="B1395">
        <v>38</v>
      </c>
      <c r="C1395">
        <v>24</v>
      </c>
    </row>
    <row r="1396" spans="1:3" x14ac:dyDescent="0.2">
      <c r="A1396" s="2">
        <v>36855</v>
      </c>
      <c r="B1396">
        <v>46</v>
      </c>
      <c r="C1396">
        <v>25</v>
      </c>
    </row>
    <row r="1397" spans="1:3" x14ac:dyDescent="0.2">
      <c r="A1397" s="2">
        <v>36856</v>
      </c>
      <c r="B1397">
        <v>63</v>
      </c>
      <c r="C1397">
        <v>44</v>
      </c>
    </row>
    <row r="1398" spans="1:3" x14ac:dyDescent="0.2">
      <c r="A1398" s="2">
        <v>36857</v>
      </c>
      <c r="B1398">
        <v>53</v>
      </c>
      <c r="C1398">
        <v>42</v>
      </c>
    </row>
    <row r="1399" spans="1:3" x14ac:dyDescent="0.2">
      <c r="A1399" s="2">
        <v>36858</v>
      </c>
      <c r="B1399">
        <v>54</v>
      </c>
      <c r="C1399">
        <v>40</v>
      </c>
    </row>
    <row r="1400" spans="1:3" x14ac:dyDescent="0.2">
      <c r="A1400" s="2">
        <v>36859</v>
      </c>
      <c r="B1400">
        <v>51</v>
      </c>
      <c r="C1400">
        <v>32</v>
      </c>
    </row>
    <row r="1401" spans="1:3" x14ac:dyDescent="0.2">
      <c r="A1401" s="2">
        <v>36860</v>
      </c>
      <c r="B1401">
        <v>46</v>
      </c>
      <c r="C1401">
        <v>36</v>
      </c>
    </row>
    <row r="1402" spans="1:3" x14ac:dyDescent="0.2">
      <c r="A1402" s="2">
        <v>36861</v>
      </c>
      <c r="B1402">
        <v>45</v>
      </c>
      <c r="C1402">
        <v>34</v>
      </c>
    </row>
    <row r="1403" spans="1:3" x14ac:dyDescent="0.2">
      <c r="A1403" s="2">
        <v>36862</v>
      </c>
      <c r="B1403">
        <v>37</v>
      </c>
      <c r="C1403">
        <v>27</v>
      </c>
    </row>
    <row r="1404" spans="1:3" x14ac:dyDescent="0.2">
      <c r="A1404" s="2">
        <v>36863</v>
      </c>
      <c r="B1404">
        <v>35</v>
      </c>
      <c r="C1404">
        <v>21</v>
      </c>
    </row>
    <row r="1405" spans="1:3" x14ac:dyDescent="0.2">
      <c r="A1405" s="2">
        <v>36864</v>
      </c>
      <c r="B1405">
        <v>47</v>
      </c>
      <c r="C1405">
        <v>23</v>
      </c>
    </row>
    <row r="1406" spans="1:3" x14ac:dyDescent="0.2">
      <c r="A1406" s="2">
        <v>36865</v>
      </c>
      <c r="B1406">
        <v>47</v>
      </c>
      <c r="C1406">
        <v>29</v>
      </c>
    </row>
    <row r="1407" spans="1:3" x14ac:dyDescent="0.2">
      <c r="A1407" s="2">
        <v>36866</v>
      </c>
      <c r="B1407">
        <v>33</v>
      </c>
      <c r="C1407">
        <v>23</v>
      </c>
    </row>
    <row r="1408" spans="1:3" x14ac:dyDescent="0.2">
      <c r="A1408" s="2">
        <v>36867</v>
      </c>
      <c r="B1408">
        <v>36</v>
      </c>
      <c r="C1408">
        <v>29</v>
      </c>
    </row>
    <row r="1409" spans="1:3" x14ac:dyDescent="0.2">
      <c r="A1409" s="2">
        <v>36868</v>
      </c>
      <c r="B1409">
        <v>39</v>
      </c>
      <c r="C1409">
        <v>31</v>
      </c>
    </row>
    <row r="1410" spans="1:3" x14ac:dyDescent="0.2">
      <c r="A1410" s="2">
        <v>36869</v>
      </c>
      <c r="B1410">
        <v>39</v>
      </c>
      <c r="C1410">
        <v>29</v>
      </c>
    </row>
    <row r="1411" spans="1:3" x14ac:dyDescent="0.2">
      <c r="A1411" s="2">
        <v>36870</v>
      </c>
      <c r="B1411">
        <v>42</v>
      </c>
      <c r="C1411">
        <v>28</v>
      </c>
    </row>
    <row r="1412" spans="1:3" x14ac:dyDescent="0.2">
      <c r="A1412" s="2">
        <v>36871</v>
      </c>
      <c r="B1412">
        <v>44</v>
      </c>
      <c r="C1412">
        <v>36</v>
      </c>
    </row>
    <row r="1413" spans="1:3" x14ac:dyDescent="0.2">
      <c r="A1413" s="2">
        <v>36872</v>
      </c>
      <c r="B1413">
        <v>52</v>
      </c>
      <c r="C1413">
        <v>29</v>
      </c>
    </row>
    <row r="1414" spans="1:3" x14ac:dyDescent="0.2">
      <c r="A1414" s="2">
        <v>36873</v>
      </c>
      <c r="B1414">
        <v>33</v>
      </c>
      <c r="C1414">
        <v>22</v>
      </c>
    </row>
    <row r="1415" spans="1:3" x14ac:dyDescent="0.2">
      <c r="A1415" s="2">
        <v>36874</v>
      </c>
      <c r="B1415">
        <v>47</v>
      </c>
      <c r="C1415">
        <v>32</v>
      </c>
    </row>
    <row r="1416" spans="1:3" x14ac:dyDescent="0.2">
      <c r="A1416" s="2">
        <v>36875</v>
      </c>
      <c r="B1416">
        <v>40</v>
      </c>
      <c r="C1416">
        <v>33</v>
      </c>
    </row>
    <row r="1417" spans="1:3" x14ac:dyDescent="0.2">
      <c r="A1417" s="2">
        <v>36876</v>
      </c>
      <c r="B1417">
        <v>55</v>
      </c>
      <c r="C1417">
        <v>32</v>
      </c>
    </row>
    <row r="1418" spans="1:3" x14ac:dyDescent="0.2">
      <c r="A1418" s="2">
        <v>36877</v>
      </c>
      <c r="B1418">
        <v>65</v>
      </c>
      <c r="C1418">
        <v>31</v>
      </c>
    </row>
    <row r="1419" spans="1:3" x14ac:dyDescent="0.2">
      <c r="A1419" s="2">
        <v>36878</v>
      </c>
      <c r="B1419">
        <v>34</v>
      </c>
      <c r="C1419">
        <v>27</v>
      </c>
    </row>
    <row r="1420" spans="1:3" x14ac:dyDescent="0.2">
      <c r="A1420" s="2">
        <v>36879</v>
      </c>
      <c r="B1420">
        <v>41</v>
      </c>
      <c r="C1420">
        <v>26</v>
      </c>
    </row>
    <row r="1421" spans="1:3" x14ac:dyDescent="0.2">
      <c r="A1421" s="2">
        <v>36880</v>
      </c>
      <c r="B1421">
        <v>29</v>
      </c>
      <c r="C1421">
        <v>22</v>
      </c>
    </row>
    <row r="1422" spans="1:3" x14ac:dyDescent="0.2">
      <c r="A1422" s="2">
        <v>36881</v>
      </c>
      <c r="B1422">
        <v>32</v>
      </c>
      <c r="C1422">
        <v>20</v>
      </c>
    </row>
    <row r="1423" spans="1:3" x14ac:dyDescent="0.2">
      <c r="A1423" s="2">
        <v>36882</v>
      </c>
      <c r="B1423">
        <v>33</v>
      </c>
      <c r="C1423">
        <v>14</v>
      </c>
    </row>
    <row r="1424" spans="1:3" x14ac:dyDescent="0.2">
      <c r="A1424" s="2">
        <v>36883</v>
      </c>
      <c r="B1424">
        <v>28</v>
      </c>
      <c r="C1424">
        <v>12</v>
      </c>
    </row>
    <row r="1425" spans="1:3" x14ac:dyDescent="0.2">
      <c r="A1425" s="2">
        <v>36884</v>
      </c>
      <c r="B1425">
        <v>34</v>
      </c>
      <c r="C1425">
        <v>20</v>
      </c>
    </row>
    <row r="1426" spans="1:3" x14ac:dyDescent="0.2">
      <c r="A1426" s="2">
        <v>36885</v>
      </c>
      <c r="B1426">
        <v>27</v>
      </c>
      <c r="C1426">
        <v>17</v>
      </c>
    </row>
    <row r="1427" spans="1:3" x14ac:dyDescent="0.2">
      <c r="A1427" s="2">
        <v>36886</v>
      </c>
      <c r="B1427">
        <v>27</v>
      </c>
      <c r="C1427">
        <v>14</v>
      </c>
    </row>
    <row r="1428" spans="1:3" x14ac:dyDescent="0.2">
      <c r="A1428" s="2">
        <v>36887</v>
      </c>
      <c r="B1428">
        <v>31</v>
      </c>
      <c r="C1428">
        <v>20</v>
      </c>
    </row>
    <row r="1429" spans="1:3" x14ac:dyDescent="0.2">
      <c r="A1429" s="2">
        <v>36888</v>
      </c>
      <c r="B1429">
        <v>28</v>
      </c>
      <c r="C1429">
        <v>20</v>
      </c>
    </row>
    <row r="1430" spans="1:3" x14ac:dyDescent="0.2">
      <c r="A1430" s="2">
        <v>36889</v>
      </c>
      <c r="B1430">
        <v>30</v>
      </c>
      <c r="C1430">
        <v>16</v>
      </c>
    </row>
    <row r="1431" spans="1:3" x14ac:dyDescent="0.2">
      <c r="A1431" s="2">
        <v>36890</v>
      </c>
      <c r="B1431">
        <v>29</v>
      </c>
      <c r="C1431">
        <v>24</v>
      </c>
    </row>
    <row r="1432" spans="1:3" x14ac:dyDescent="0.2">
      <c r="A1432" s="2">
        <v>36891</v>
      </c>
      <c r="B1432">
        <v>35</v>
      </c>
      <c r="C1432">
        <v>20</v>
      </c>
    </row>
    <row r="1433" spans="1:3" x14ac:dyDescent="0.2">
      <c r="A1433" s="2">
        <v>36892</v>
      </c>
      <c r="B1433">
        <v>35</v>
      </c>
      <c r="C1433">
        <v>19</v>
      </c>
    </row>
    <row r="1434" spans="1:3" x14ac:dyDescent="0.2">
      <c r="A1434" s="2">
        <v>36893</v>
      </c>
      <c r="B1434">
        <v>29</v>
      </c>
      <c r="C1434">
        <v>18</v>
      </c>
    </row>
    <row r="1435" spans="1:3" x14ac:dyDescent="0.2">
      <c r="A1435" s="2">
        <v>36894</v>
      </c>
      <c r="B1435">
        <v>31</v>
      </c>
      <c r="C1435">
        <v>15</v>
      </c>
    </row>
    <row r="1436" spans="1:3" x14ac:dyDescent="0.2">
      <c r="A1436" s="2">
        <v>36895</v>
      </c>
      <c r="B1436">
        <v>35</v>
      </c>
      <c r="C1436">
        <v>22</v>
      </c>
    </row>
    <row r="1437" spans="1:3" x14ac:dyDescent="0.2">
      <c r="A1437" s="2">
        <v>36896</v>
      </c>
      <c r="B1437">
        <v>32</v>
      </c>
      <c r="C1437">
        <v>19</v>
      </c>
    </row>
    <row r="1438" spans="1:3" x14ac:dyDescent="0.2">
      <c r="A1438" s="2">
        <v>36897</v>
      </c>
      <c r="B1438">
        <v>38</v>
      </c>
      <c r="C1438">
        <v>23</v>
      </c>
    </row>
    <row r="1439" spans="1:3" x14ac:dyDescent="0.2">
      <c r="A1439" s="2">
        <v>36898</v>
      </c>
      <c r="B1439">
        <v>42</v>
      </c>
      <c r="C1439">
        <v>23</v>
      </c>
    </row>
    <row r="1440" spans="1:3" x14ac:dyDescent="0.2">
      <c r="A1440" s="2">
        <v>36899</v>
      </c>
      <c r="B1440">
        <v>40</v>
      </c>
      <c r="C1440">
        <v>32</v>
      </c>
    </row>
    <row r="1441" spans="1:3" x14ac:dyDescent="0.2">
      <c r="A1441" s="2">
        <v>36900</v>
      </c>
      <c r="B1441">
        <v>32</v>
      </c>
      <c r="C1441">
        <v>25</v>
      </c>
    </row>
    <row r="1442" spans="1:3" x14ac:dyDescent="0.2">
      <c r="A1442" s="2">
        <v>36901</v>
      </c>
      <c r="B1442">
        <v>36</v>
      </c>
      <c r="C1442">
        <v>25</v>
      </c>
    </row>
    <row r="1443" spans="1:3" x14ac:dyDescent="0.2">
      <c r="A1443" s="2">
        <v>36902</v>
      </c>
      <c r="B1443">
        <v>50</v>
      </c>
      <c r="C1443">
        <v>26</v>
      </c>
    </row>
    <row r="1444" spans="1:3" x14ac:dyDescent="0.2">
      <c r="A1444" s="2">
        <v>36903</v>
      </c>
      <c r="B1444">
        <v>41</v>
      </c>
      <c r="C1444">
        <v>28</v>
      </c>
    </row>
    <row r="1445" spans="1:3" x14ac:dyDescent="0.2">
      <c r="A1445" s="2">
        <v>36904</v>
      </c>
      <c r="B1445">
        <v>41</v>
      </c>
      <c r="C1445">
        <v>22</v>
      </c>
    </row>
    <row r="1446" spans="1:3" x14ac:dyDescent="0.2">
      <c r="A1446" s="2">
        <v>36905</v>
      </c>
      <c r="B1446">
        <v>44</v>
      </c>
      <c r="C1446">
        <v>27</v>
      </c>
    </row>
    <row r="1447" spans="1:3" x14ac:dyDescent="0.2">
      <c r="A1447" s="2">
        <v>36906</v>
      </c>
      <c r="B1447">
        <v>39</v>
      </c>
      <c r="C1447">
        <v>36</v>
      </c>
    </row>
    <row r="1448" spans="1:3" x14ac:dyDescent="0.2">
      <c r="A1448" s="2">
        <v>36907</v>
      </c>
      <c r="B1448">
        <v>45</v>
      </c>
      <c r="C1448">
        <v>33</v>
      </c>
    </row>
    <row r="1449" spans="1:3" x14ac:dyDescent="0.2">
      <c r="A1449" s="2">
        <v>36908</v>
      </c>
      <c r="B1449">
        <v>43</v>
      </c>
      <c r="C1449">
        <v>30</v>
      </c>
    </row>
    <row r="1450" spans="1:3" x14ac:dyDescent="0.2">
      <c r="A1450" s="2">
        <v>36909</v>
      </c>
      <c r="B1450">
        <v>36</v>
      </c>
      <c r="C1450">
        <v>30</v>
      </c>
    </row>
    <row r="1451" spans="1:3" x14ac:dyDescent="0.2">
      <c r="A1451" s="2">
        <v>36910</v>
      </c>
      <c r="B1451">
        <v>42</v>
      </c>
      <c r="C1451">
        <v>35</v>
      </c>
    </row>
    <row r="1452" spans="1:3" x14ac:dyDescent="0.2">
      <c r="A1452" s="2">
        <v>36911</v>
      </c>
      <c r="B1452">
        <v>39</v>
      </c>
      <c r="C1452">
        <v>31</v>
      </c>
    </row>
    <row r="1453" spans="1:3" x14ac:dyDescent="0.2">
      <c r="A1453" s="2">
        <v>36912</v>
      </c>
      <c r="B1453">
        <v>31</v>
      </c>
      <c r="C1453">
        <v>21</v>
      </c>
    </row>
    <row r="1454" spans="1:3" x14ac:dyDescent="0.2">
      <c r="A1454" s="2">
        <v>36913</v>
      </c>
      <c r="B1454">
        <v>34</v>
      </c>
      <c r="C1454">
        <v>18</v>
      </c>
    </row>
    <row r="1455" spans="1:3" x14ac:dyDescent="0.2">
      <c r="A1455" s="2">
        <v>36914</v>
      </c>
      <c r="B1455">
        <v>37</v>
      </c>
      <c r="C1455">
        <v>17</v>
      </c>
    </row>
    <row r="1456" spans="1:3" x14ac:dyDescent="0.2">
      <c r="A1456" s="2">
        <v>36915</v>
      </c>
      <c r="B1456">
        <v>41</v>
      </c>
      <c r="C1456">
        <v>24</v>
      </c>
    </row>
    <row r="1457" spans="1:3" x14ac:dyDescent="0.2">
      <c r="A1457" s="2">
        <v>36916</v>
      </c>
      <c r="B1457">
        <v>39</v>
      </c>
      <c r="C1457">
        <v>26</v>
      </c>
    </row>
    <row r="1458" spans="1:3" x14ac:dyDescent="0.2">
      <c r="A1458" s="2">
        <v>36917</v>
      </c>
      <c r="B1458">
        <v>34</v>
      </c>
      <c r="C1458">
        <v>23</v>
      </c>
    </row>
    <row r="1459" spans="1:3" x14ac:dyDescent="0.2">
      <c r="A1459" s="2">
        <v>36918</v>
      </c>
      <c r="B1459">
        <v>42</v>
      </c>
      <c r="C1459">
        <v>29</v>
      </c>
    </row>
    <row r="1460" spans="1:3" x14ac:dyDescent="0.2">
      <c r="A1460" s="2">
        <v>36919</v>
      </c>
      <c r="B1460">
        <v>38</v>
      </c>
      <c r="C1460">
        <v>29</v>
      </c>
    </row>
    <row r="1461" spans="1:3" x14ac:dyDescent="0.2">
      <c r="A1461" s="2">
        <v>36920</v>
      </c>
      <c r="B1461">
        <v>38</v>
      </c>
      <c r="C1461">
        <v>24</v>
      </c>
    </row>
    <row r="1462" spans="1:3" x14ac:dyDescent="0.2">
      <c r="A1462" s="2">
        <v>36921</v>
      </c>
      <c r="B1462">
        <v>58</v>
      </c>
      <c r="C1462">
        <v>33</v>
      </c>
    </row>
    <row r="1463" spans="1:3" x14ac:dyDescent="0.2">
      <c r="A1463" s="2">
        <v>36922</v>
      </c>
      <c r="B1463">
        <v>52</v>
      </c>
      <c r="C1463">
        <v>31</v>
      </c>
    </row>
    <row r="1464" spans="1:3" x14ac:dyDescent="0.2">
      <c r="A1464" s="2">
        <v>36923</v>
      </c>
      <c r="B1464">
        <v>49</v>
      </c>
      <c r="C1464">
        <v>34</v>
      </c>
    </row>
    <row r="1465" spans="1:3" x14ac:dyDescent="0.2">
      <c r="A1465" s="2">
        <v>36924</v>
      </c>
      <c r="B1465">
        <v>45</v>
      </c>
      <c r="C1465">
        <v>31</v>
      </c>
    </row>
    <row r="1466" spans="1:3" x14ac:dyDescent="0.2">
      <c r="A1466" s="2">
        <v>36925</v>
      </c>
      <c r="B1466">
        <v>34</v>
      </c>
      <c r="C1466">
        <v>21</v>
      </c>
    </row>
    <row r="1467" spans="1:3" x14ac:dyDescent="0.2">
      <c r="A1467" s="2">
        <v>36926</v>
      </c>
      <c r="B1467">
        <v>43</v>
      </c>
      <c r="C1467">
        <v>25</v>
      </c>
    </row>
    <row r="1468" spans="1:3" x14ac:dyDescent="0.2">
      <c r="A1468" s="2">
        <v>36927</v>
      </c>
      <c r="B1468">
        <v>37</v>
      </c>
      <c r="C1468">
        <v>33</v>
      </c>
    </row>
    <row r="1469" spans="1:3" x14ac:dyDescent="0.2">
      <c r="A1469" s="2">
        <v>36928</v>
      </c>
      <c r="B1469">
        <v>42</v>
      </c>
      <c r="C1469">
        <v>33</v>
      </c>
    </row>
    <row r="1470" spans="1:3" x14ac:dyDescent="0.2">
      <c r="A1470" s="2">
        <v>36929</v>
      </c>
      <c r="B1470">
        <v>46</v>
      </c>
      <c r="C1470">
        <v>32</v>
      </c>
    </row>
    <row r="1471" spans="1:3" x14ac:dyDescent="0.2">
      <c r="A1471" s="2">
        <v>36930</v>
      </c>
      <c r="B1471">
        <v>47</v>
      </c>
      <c r="C1471">
        <v>29</v>
      </c>
    </row>
    <row r="1472" spans="1:3" x14ac:dyDescent="0.2">
      <c r="A1472" s="2">
        <v>36931</v>
      </c>
      <c r="B1472">
        <v>60</v>
      </c>
      <c r="C1472">
        <v>34</v>
      </c>
    </row>
    <row r="1473" spans="1:3" x14ac:dyDescent="0.2">
      <c r="A1473" s="2">
        <v>36932</v>
      </c>
      <c r="B1473">
        <v>61</v>
      </c>
      <c r="C1473">
        <v>27</v>
      </c>
    </row>
    <row r="1474" spans="1:3" x14ac:dyDescent="0.2">
      <c r="A1474" s="2">
        <v>36933</v>
      </c>
      <c r="B1474">
        <v>39</v>
      </c>
      <c r="C1474">
        <v>24</v>
      </c>
    </row>
    <row r="1475" spans="1:3" x14ac:dyDescent="0.2">
      <c r="A1475" s="2">
        <v>36934</v>
      </c>
      <c r="B1475">
        <v>37</v>
      </c>
      <c r="C1475">
        <v>20</v>
      </c>
    </row>
    <row r="1476" spans="1:3" x14ac:dyDescent="0.2">
      <c r="A1476" s="2">
        <v>36935</v>
      </c>
      <c r="B1476">
        <v>52</v>
      </c>
      <c r="C1476">
        <v>33</v>
      </c>
    </row>
    <row r="1477" spans="1:3" x14ac:dyDescent="0.2">
      <c r="A1477" s="2">
        <v>36936</v>
      </c>
      <c r="B1477">
        <v>47</v>
      </c>
      <c r="C1477">
        <v>36</v>
      </c>
    </row>
    <row r="1478" spans="1:3" x14ac:dyDescent="0.2">
      <c r="A1478" s="2">
        <v>36937</v>
      </c>
      <c r="B1478">
        <v>50</v>
      </c>
      <c r="C1478">
        <v>40</v>
      </c>
    </row>
    <row r="1479" spans="1:3" x14ac:dyDescent="0.2">
      <c r="A1479" s="2">
        <v>36938</v>
      </c>
      <c r="B1479">
        <v>42</v>
      </c>
      <c r="C1479">
        <v>39</v>
      </c>
    </row>
    <row r="1480" spans="1:3" x14ac:dyDescent="0.2">
      <c r="A1480" s="2">
        <v>36939</v>
      </c>
      <c r="B1480">
        <v>41</v>
      </c>
      <c r="C1480">
        <v>25</v>
      </c>
    </row>
    <row r="1481" spans="1:3" x14ac:dyDescent="0.2">
      <c r="A1481" s="2">
        <v>36940</v>
      </c>
      <c r="B1481">
        <v>33</v>
      </c>
      <c r="C1481">
        <v>20</v>
      </c>
    </row>
    <row r="1482" spans="1:3" x14ac:dyDescent="0.2">
      <c r="A1482" s="2">
        <v>36941</v>
      </c>
      <c r="B1482">
        <v>44</v>
      </c>
      <c r="C1482">
        <v>22</v>
      </c>
    </row>
    <row r="1483" spans="1:3" x14ac:dyDescent="0.2">
      <c r="A1483" s="2">
        <v>36942</v>
      </c>
      <c r="B1483">
        <v>60</v>
      </c>
      <c r="C1483">
        <v>37</v>
      </c>
    </row>
    <row r="1484" spans="1:3" x14ac:dyDescent="0.2">
      <c r="A1484" s="2">
        <v>36943</v>
      </c>
      <c r="B1484">
        <v>50</v>
      </c>
      <c r="C1484">
        <v>25</v>
      </c>
    </row>
    <row r="1485" spans="1:3" x14ac:dyDescent="0.2">
      <c r="A1485" s="2">
        <v>36944</v>
      </c>
      <c r="B1485">
        <v>25</v>
      </c>
      <c r="C1485">
        <v>19</v>
      </c>
    </row>
    <row r="1486" spans="1:3" x14ac:dyDescent="0.2">
      <c r="A1486" s="2">
        <v>36945</v>
      </c>
      <c r="B1486">
        <v>40</v>
      </c>
      <c r="C1486">
        <v>23</v>
      </c>
    </row>
    <row r="1487" spans="1:3" x14ac:dyDescent="0.2">
      <c r="A1487" s="2">
        <v>36946</v>
      </c>
      <c r="B1487">
        <v>36</v>
      </c>
      <c r="C1487">
        <v>26</v>
      </c>
    </row>
    <row r="1488" spans="1:3" x14ac:dyDescent="0.2">
      <c r="A1488" s="2">
        <v>36947</v>
      </c>
      <c r="B1488">
        <v>57</v>
      </c>
      <c r="C1488">
        <v>31</v>
      </c>
    </row>
    <row r="1489" spans="1:3" x14ac:dyDescent="0.2">
      <c r="A1489" s="2">
        <v>36948</v>
      </c>
      <c r="B1489">
        <v>54</v>
      </c>
      <c r="C1489">
        <v>38</v>
      </c>
    </row>
    <row r="1490" spans="1:3" x14ac:dyDescent="0.2">
      <c r="A1490" s="2">
        <v>36949</v>
      </c>
      <c r="B1490">
        <v>52</v>
      </c>
      <c r="C1490">
        <v>34</v>
      </c>
    </row>
    <row r="1491" spans="1:3" x14ac:dyDescent="0.2">
      <c r="A1491" s="2">
        <v>36950</v>
      </c>
      <c r="B1491">
        <v>42</v>
      </c>
      <c r="C1491">
        <v>31</v>
      </c>
    </row>
    <row r="1492" spans="1:3" x14ac:dyDescent="0.2">
      <c r="A1492" s="2">
        <v>36951</v>
      </c>
      <c r="B1492">
        <v>41</v>
      </c>
      <c r="C1492">
        <v>25</v>
      </c>
    </row>
    <row r="1493" spans="1:3" x14ac:dyDescent="0.2">
      <c r="A1493" s="2">
        <v>36952</v>
      </c>
      <c r="B1493">
        <v>50</v>
      </c>
      <c r="C1493">
        <v>33</v>
      </c>
    </row>
    <row r="1494" spans="1:3" x14ac:dyDescent="0.2">
      <c r="A1494" s="2">
        <v>36953</v>
      </c>
      <c r="B1494">
        <v>52</v>
      </c>
      <c r="C1494">
        <v>39</v>
      </c>
    </row>
    <row r="1495" spans="1:3" x14ac:dyDescent="0.2">
      <c r="A1495" s="2">
        <v>36954</v>
      </c>
      <c r="B1495">
        <v>41</v>
      </c>
      <c r="C1495">
        <v>32</v>
      </c>
    </row>
    <row r="1496" spans="1:3" x14ac:dyDescent="0.2">
      <c r="A1496" s="2">
        <v>36955</v>
      </c>
      <c r="B1496">
        <v>34</v>
      </c>
      <c r="C1496">
        <v>29</v>
      </c>
    </row>
    <row r="1497" spans="1:3" x14ac:dyDescent="0.2">
      <c r="A1497" s="2">
        <v>36956</v>
      </c>
      <c r="B1497">
        <v>38</v>
      </c>
      <c r="C1497">
        <v>23</v>
      </c>
    </row>
    <row r="1498" spans="1:3" x14ac:dyDescent="0.2">
      <c r="A1498" s="2">
        <v>36957</v>
      </c>
      <c r="B1498">
        <v>48</v>
      </c>
      <c r="C1498">
        <v>32</v>
      </c>
    </row>
    <row r="1499" spans="1:3" x14ac:dyDescent="0.2">
      <c r="A1499" s="2">
        <v>36958</v>
      </c>
      <c r="B1499">
        <v>47</v>
      </c>
      <c r="C1499">
        <v>29</v>
      </c>
    </row>
    <row r="1500" spans="1:3" x14ac:dyDescent="0.2">
      <c r="A1500" s="2">
        <v>36959</v>
      </c>
      <c r="B1500">
        <v>44</v>
      </c>
      <c r="C1500">
        <v>35</v>
      </c>
    </row>
    <row r="1501" spans="1:3" x14ac:dyDescent="0.2">
      <c r="A1501" s="2">
        <v>36960</v>
      </c>
      <c r="B1501">
        <v>45</v>
      </c>
      <c r="C1501">
        <v>32</v>
      </c>
    </row>
    <row r="1502" spans="1:3" x14ac:dyDescent="0.2">
      <c r="A1502" s="2">
        <v>36961</v>
      </c>
      <c r="B1502">
        <v>57</v>
      </c>
      <c r="C1502">
        <v>29</v>
      </c>
    </row>
    <row r="1503" spans="1:3" x14ac:dyDescent="0.2">
      <c r="A1503" s="2">
        <v>36962</v>
      </c>
      <c r="B1503">
        <v>55</v>
      </c>
      <c r="C1503">
        <v>31</v>
      </c>
    </row>
    <row r="1504" spans="1:3" x14ac:dyDescent="0.2">
      <c r="A1504" s="2">
        <v>36963</v>
      </c>
      <c r="B1504">
        <v>54</v>
      </c>
      <c r="C1504">
        <v>38</v>
      </c>
    </row>
    <row r="1505" spans="1:3" x14ac:dyDescent="0.2">
      <c r="A1505" s="2">
        <v>36964</v>
      </c>
      <c r="B1505">
        <v>52</v>
      </c>
      <c r="C1505">
        <v>41</v>
      </c>
    </row>
    <row r="1506" spans="1:3" x14ac:dyDescent="0.2">
      <c r="A1506" s="2">
        <v>36965</v>
      </c>
      <c r="B1506">
        <v>55</v>
      </c>
      <c r="C1506">
        <v>33</v>
      </c>
    </row>
    <row r="1507" spans="1:3" x14ac:dyDescent="0.2">
      <c r="A1507" s="2">
        <v>36966</v>
      </c>
      <c r="B1507">
        <v>48</v>
      </c>
      <c r="C1507">
        <v>40</v>
      </c>
    </row>
    <row r="1508" spans="1:3" x14ac:dyDescent="0.2">
      <c r="A1508" s="2">
        <v>36967</v>
      </c>
      <c r="B1508">
        <v>45</v>
      </c>
      <c r="C1508">
        <v>35</v>
      </c>
    </row>
    <row r="1509" spans="1:3" x14ac:dyDescent="0.2">
      <c r="A1509" s="2">
        <v>36968</v>
      </c>
      <c r="B1509">
        <v>46</v>
      </c>
      <c r="C1509">
        <v>32</v>
      </c>
    </row>
    <row r="1510" spans="1:3" x14ac:dyDescent="0.2">
      <c r="A1510" s="2">
        <v>36969</v>
      </c>
      <c r="B1510">
        <v>54</v>
      </c>
      <c r="C1510">
        <v>35</v>
      </c>
    </row>
    <row r="1511" spans="1:3" x14ac:dyDescent="0.2">
      <c r="A1511" s="2">
        <v>36970</v>
      </c>
      <c r="B1511">
        <v>56</v>
      </c>
      <c r="C1511">
        <v>35</v>
      </c>
    </row>
    <row r="1512" spans="1:3" x14ac:dyDescent="0.2">
      <c r="A1512" s="2">
        <v>36971</v>
      </c>
      <c r="B1512">
        <v>46</v>
      </c>
      <c r="C1512">
        <v>43</v>
      </c>
    </row>
    <row r="1513" spans="1:3" x14ac:dyDescent="0.2">
      <c r="A1513" s="2">
        <v>36972</v>
      </c>
      <c r="B1513">
        <v>46</v>
      </c>
      <c r="C1513">
        <v>39</v>
      </c>
    </row>
    <row r="1514" spans="1:3" x14ac:dyDescent="0.2">
      <c r="A1514" s="2">
        <v>36973</v>
      </c>
      <c r="B1514">
        <v>48</v>
      </c>
      <c r="C1514">
        <v>35</v>
      </c>
    </row>
    <row r="1515" spans="1:3" x14ac:dyDescent="0.2">
      <c r="A1515" s="2">
        <v>36974</v>
      </c>
      <c r="B1515">
        <v>51</v>
      </c>
      <c r="C1515">
        <v>33</v>
      </c>
    </row>
    <row r="1516" spans="1:3" x14ac:dyDescent="0.2">
      <c r="A1516" s="2">
        <v>36975</v>
      </c>
      <c r="B1516">
        <v>42</v>
      </c>
      <c r="C1516">
        <v>25</v>
      </c>
    </row>
    <row r="1517" spans="1:3" x14ac:dyDescent="0.2">
      <c r="A1517" s="2">
        <v>36976</v>
      </c>
      <c r="B1517">
        <v>34</v>
      </c>
      <c r="C1517">
        <v>22</v>
      </c>
    </row>
    <row r="1518" spans="1:3" x14ac:dyDescent="0.2">
      <c r="A1518" s="2">
        <v>36977</v>
      </c>
      <c r="B1518">
        <v>39</v>
      </c>
      <c r="C1518">
        <v>20</v>
      </c>
    </row>
    <row r="1519" spans="1:3" x14ac:dyDescent="0.2">
      <c r="A1519" s="2">
        <v>36978</v>
      </c>
      <c r="B1519">
        <v>44</v>
      </c>
      <c r="C1519">
        <v>27</v>
      </c>
    </row>
    <row r="1520" spans="1:3" x14ac:dyDescent="0.2">
      <c r="A1520" s="2">
        <v>36979</v>
      </c>
      <c r="B1520">
        <v>47</v>
      </c>
      <c r="C1520">
        <v>25</v>
      </c>
    </row>
    <row r="1521" spans="1:3" x14ac:dyDescent="0.2">
      <c r="A1521" s="2">
        <v>36980</v>
      </c>
      <c r="B1521">
        <v>38</v>
      </c>
      <c r="C1521">
        <v>32</v>
      </c>
    </row>
    <row r="1522" spans="1:3" x14ac:dyDescent="0.2">
      <c r="A1522" s="2">
        <v>36981</v>
      </c>
      <c r="B1522">
        <v>45</v>
      </c>
      <c r="C1522">
        <v>29</v>
      </c>
    </row>
    <row r="1523" spans="1:3" x14ac:dyDescent="0.2">
      <c r="A1523" s="2">
        <v>36982</v>
      </c>
      <c r="B1523">
        <v>51</v>
      </c>
      <c r="C1523">
        <v>40</v>
      </c>
    </row>
    <row r="1524" spans="1:3" x14ac:dyDescent="0.2">
      <c r="A1524" s="2">
        <v>36983</v>
      </c>
      <c r="B1524">
        <v>50</v>
      </c>
      <c r="C1524">
        <v>40</v>
      </c>
    </row>
    <row r="1525" spans="1:3" x14ac:dyDescent="0.2">
      <c r="A1525" s="2">
        <v>36984</v>
      </c>
      <c r="B1525">
        <v>59</v>
      </c>
      <c r="C1525">
        <v>34</v>
      </c>
    </row>
    <row r="1526" spans="1:3" x14ac:dyDescent="0.2">
      <c r="A1526" s="2">
        <v>36985</v>
      </c>
      <c r="B1526">
        <v>58</v>
      </c>
      <c r="C1526">
        <v>41</v>
      </c>
    </row>
    <row r="1527" spans="1:3" x14ac:dyDescent="0.2">
      <c r="A1527" s="2">
        <v>36986</v>
      </c>
      <c r="B1527">
        <v>63</v>
      </c>
      <c r="C1527">
        <v>36</v>
      </c>
    </row>
    <row r="1528" spans="1:3" x14ac:dyDescent="0.2">
      <c r="A1528" s="2">
        <v>36987</v>
      </c>
      <c r="B1528">
        <v>58</v>
      </c>
      <c r="C1528">
        <v>46</v>
      </c>
    </row>
    <row r="1529" spans="1:3" x14ac:dyDescent="0.2">
      <c r="A1529" s="2">
        <v>36988</v>
      </c>
      <c r="B1529">
        <v>58</v>
      </c>
      <c r="C1529">
        <v>44</v>
      </c>
    </row>
    <row r="1530" spans="1:3" x14ac:dyDescent="0.2">
      <c r="A1530" s="2">
        <v>36989</v>
      </c>
      <c r="B1530">
        <v>52</v>
      </c>
      <c r="C1530">
        <v>43</v>
      </c>
    </row>
    <row r="1531" spans="1:3" x14ac:dyDescent="0.2">
      <c r="A1531" s="2">
        <v>36990</v>
      </c>
      <c r="B1531">
        <v>83</v>
      </c>
      <c r="C1531">
        <v>46</v>
      </c>
    </row>
    <row r="1532" spans="1:3" x14ac:dyDescent="0.2">
      <c r="A1532" s="2">
        <v>36991</v>
      </c>
      <c r="B1532">
        <v>64</v>
      </c>
      <c r="C1532">
        <v>50</v>
      </c>
    </row>
    <row r="1533" spans="1:3" x14ac:dyDescent="0.2">
      <c r="A1533" s="2">
        <v>36992</v>
      </c>
      <c r="B1533">
        <v>52</v>
      </c>
      <c r="C1533">
        <v>48</v>
      </c>
    </row>
    <row r="1534" spans="1:3" x14ac:dyDescent="0.2">
      <c r="A1534" s="2">
        <v>36993</v>
      </c>
      <c r="B1534">
        <v>65</v>
      </c>
      <c r="C1534">
        <v>50</v>
      </c>
    </row>
    <row r="1535" spans="1:3" x14ac:dyDescent="0.2">
      <c r="A1535" s="2">
        <v>36994</v>
      </c>
      <c r="B1535">
        <v>74</v>
      </c>
      <c r="C1535">
        <v>56</v>
      </c>
    </row>
    <row r="1536" spans="1:3" x14ac:dyDescent="0.2">
      <c r="A1536" s="2">
        <v>36995</v>
      </c>
      <c r="B1536">
        <v>67</v>
      </c>
      <c r="C1536">
        <v>48</v>
      </c>
    </row>
    <row r="1537" spans="1:3" x14ac:dyDescent="0.2">
      <c r="A1537" s="2">
        <v>36996</v>
      </c>
      <c r="B1537">
        <v>68</v>
      </c>
      <c r="C1537">
        <v>46</v>
      </c>
    </row>
    <row r="1538" spans="1:3" x14ac:dyDescent="0.2">
      <c r="A1538" s="2">
        <v>36997</v>
      </c>
      <c r="B1538">
        <v>57</v>
      </c>
      <c r="C1538">
        <v>46</v>
      </c>
    </row>
    <row r="1539" spans="1:3" x14ac:dyDescent="0.2">
      <c r="A1539" s="2">
        <v>36998</v>
      </c>
      <c r="B1539">
        <v>51</v>
      </c>
      <c r="C1539">
        <v>39</v>
      </c>
    </row>
    <row r="1540" spans="1:3" x14ac:dyDescent="0.2">
      <c r="A1540" s="2">
        <v>36999</v>
      </c>
      <c r="B1540">
        <v>51</v>
      </c>
      <c r="C1540">
        <v>35</v>
      </c>
    </row>
    <row r="1541" spans="1:3" x14ac:dyDescent="0.2">
      <c r="A1541" s="2">
        <v>37000</v>
      </c>
      <c r="B1541">
        <v>57</v>
      </c>
      <c r="C1541">
        <v>33</v>
      </c>
    </row>
    <row r="1542" spans="1:3" x14ac:dyDescent="0.2">
      <c r="A1542" s="2">
        <v>37001</v>
      </c>
      <c r="B1542">
        <v>66</v>
      </c>
      <c r="C1542">
        <v>41</v>
      </c>
    </row>
    <row r="1543" spans="1:3" x14ac:dyDescent="0.2">
      <c r="A1543" s="2">
        <v>37002</v>
      </c>
      <c r="B1543">
        <v>72</v>
      </c>
      <c r="C1543">
        <v>54</v>
      </c>
    </row>
    <row r="1544" spans="1:3" x14ac:dyDescent="0.2">
      <c r="A1544" s="2">
        <v>37003</v>
      </c>
      <c r="B1544">
        <v>85</v>
      </c>
      <c r="C1544">
        <v>61</v>
      </c>
    </row>
    <row r="1545" spans="1:3" x14ac:dyDescent="0.2">
      <c r="A1545" s="2">
        <v>37004</v>
      </c>
      <c r="B1545">
        <v>88</v>
      </c>
      <c r="C1545">
        <v>58</v>
      </c>
    </row>
    <row r="1546" spans="1:3" x14ac:dyDescent="0.2">
      <c r="A1546" s="2">
        <v>37005</v>
      </c>
      <c r="B1546">
        <v>86</v>
      </c>
      <c r="C1546">
        <v>55</v>
      </c>
    </row>
    <row r="1547" spans="1:3" x14ac:dyDescent="0.2">
      <c r="A1547" s="2">
        <v>37006</v>
      </c>
      <c r="B1547">
        <v>56</v>
      </c>
      <c r="C1547">
        <v>45</v>
      </c>
    </row>
    <row r="1548" spans="1:3" x14ac:dyDescent="0.2">
      <c r="A1548" s="2">
        <v>37007</v>
      </c>
      <c r="B1548">
        <v>64</v>
      </c>
      <c r="C1548">
        <v>43</v>
      </c>
    </row>
    <row r="1549" spans="1:3" x14ac:dyDescent="0.2">
      <c r="A1549" s="2">
        <v>37008</v>
      </c>
      <c r="B1549">
        <v>75</v>
      </c>
      <c r="C1549">
        <v>41</v>
      </c>
    </row>
    <row r="1550" spans="1:3" x14ac:dyDescent="0.2">
      <c r="A1550" s="2">
        <v>37009</v>
      </c>
      <c r="B1550">
        <v>65</v>
      </c>
      <c r="C1550">
        <v>50</v>
      </c>
    </row>
    <row r="1551" spans="1:3" x14ac:dyDescent="0.2">
      <c r="A1551" s="2">
        <v>37010</v>
      </c>
      <c r="B1551">
        <v>65</v>
      </c>
      <c r="C1551">
        <v>43</v>
      </c>
    </row>
    <row r="1552" spans="1:3" x14ac:dyDescent="0.2">
      <c r="A1552" s="2">
        <v>37011</v>
      </c>
      <c r="B1552">
        <v>74</v>
      </c>
      <c r="C1552">
        <v>44</v>
      </c>
    </row>
    <row r="1553" spans="1:3" x14ac:dyDescent="0.2">
      <c r="A1553" s="2">
        <v>37012</v>
      </c>
      <c r="B1553">
        <v>84</v>
      </c>
      <c r="C1553">
        <v>50</v>
      </c>
    </row>
    <row r="1554" spans="1:3" x14ac:dyDescent="0.2">
      <c r="A1554" s="2">
        <v>37013</v>
      </c>
      <c r="B1554">
        <v>87</v>
      </c>
      <c r="C1554">
        <v>56</v>
      </c>
    </row>
    <row r="1555" spans="1:3" x14ac:dyDescent="0.2">
      <c r="A1555" s="2">
        <v>37014</v>
      </c>
      <c r="B1555">
        <v>90</v>
      </c>
      <c r="C1555">
        <v>60</v>
      </c>
    </row>
    <row r="1556" spans="1:3" x14ac:dyDescent="0.2">
      <c r="A1556" s="2">
        <v>37015</v>
      </c>
      <c r="B1556">
        <v>91</v>
      </c>
      <c r="C1556">
        <v>62</v>
      </c>
    </row>
    <row r="1557" spans="1:3" x14ac:dyDescent="0.2">
      <c r="A1557" s="2">
        <v>37016</v>
      </c>
      <c r="B1557">
        <v>77</v>
      </c>
      <c r="C1557">
        <v>56</v>
      </c>
    </row>
    <row r="1558" spans="1:3" x14ac:dyDescent="0.2">
      <c r="A1558" s="2">
        <v>37017</v>
      </c>
      <c r="B1558">
        <v>67</v>
      </c>
      <c r="C1558">
        <v>48</v>
      </c>
    </row>
    <row r="1559" spans="1:3" x14ac:dyDescent="0.2">
      <c r="A1559" s="2">
        <v>37018</v>
      </c>
      <c r="B1559">
        <v>69</v>
      </c>
      <c r="C1559">
        <v>45</v>
      </c>
    </row>
    <row r="1560" spans="1:3" x14ac:dyDescent="0.2">
      <c r="A1560" s="2">
        <v>37019</v>
      </c>
      <c r="B1560">
        <v>71</v>
      </c>
      <c r="C1560">
        <v>46</v>
      </c>
    </row>
    <row r="1561" spans="1:3" x14ac:dyDescent="0.2">
      <c r="A1561" s="2">
        <v>37020</v>
      </c>
      <c r="B1561">
        <v>76</v>
      </c>
      <c r="C1561">
        <v>51</v>
      </c>
    </row>
    <row r="1562" spans="1:3" x14ac:dyDescent="0.2">
      <c r="A1562" s="2">
        <v>37021</v>
      </c>
      <c r="B1562">
        <v>83</v>
      </c>
      <c r="C1562">
        <v>56</v>
      </c>
    </row>
    <row r="1563" spans="1:3" x14ac:dyDescent="0.2">
      <c r="A1563" s="2">
        <v>37022</v>
      </c>
      <c r="B1563">
        <v>87</v>
      </c>
      <c r="C1563">
        <v>58</v>
      </c>
    </row>
    <row r="1564" spans="1:3" x14ac:dyDescent="0.2">
      <c r="A1564" s="2">
        <v>37023</v>
      </c>
      <c r="B1564">
        <v>85</v>
      </c>
      <c r="C1564">
        <v>60</v>
      </c>
    </row>
    <row r="1565" spans="1:3" x14ac:dyDescent="0.2">
      <c r="A1565" s="2">
        <v>37024</v>
      </c>
      <c r="B1565">
        <v>72</v>
      </c>
      <c r="C1565">
        <v>55</v>
      </c>
    </row>
    <row r="1566" spans="1:3" x14ac:dyDescent="0.2">
      <c r="A1566" s="2">
        <v>37025</v>
      </c>
      <c r="B1566">
        <v>70</v>
      </c>
      <c r="C1566">
        <v>50</v>
      </c>
    </row>
    <row r="1567" spans="1:3" x14ac:dyDescent="0.2">
      <c r="A1567" s="2">
        <v>37026</v>
      </c>
      <c r="B1567">
        <v>74</v>
      </c>
      <c r="C1567">
        <v>50</v>
      </c>
    </row>
    <row r="1568" spans="1:3" x14ac:dyDescent="0.2">
      <c r="A1568" s="2">
        <v>37027</v>
      </c>
      <c r="B1568">
        <v>70</v>
      </c>
      <c r="C1568">
        <v>52</v>
      </c>
    </row>
    <row r="1569" spans="1:3" x14ac:dyDescent="0.2">
      <c r="A1569" s="2">
        <v>37028</v>
      </c>
      <c r="B1569">
        <v>67</v>
      </c>
      <c r="C1569">
        <v>53</v>
      </c>
    </row>
    <row r="1570" spans="1:3" x14ac:dyDescent="0.2">
      <c r="A1570" s="2">
        <v>37029</v>
      </c>
      <c r="B1570">
        <v>62</v>
      </c>
      <c r="C1570">
        <v>56</v>
      </c>
    </row>
    <row r="1571" spans="1:3" x14ac:dyDescent="0.2">
      <c r="A1571" s="2">
        <v>37030</v>
      </c>
      <c r="B1571">
        <v>79</v>
      </c>
      <c r="C1571">
        <v>60</v>
      </c>
    </row>
    <row r="1572" spans="1:3" x14ac:dyDescent="0.2">
      <c r="A1572" s="2">
        <v>37031</v>
      </c>
      <c r="B1572">
        <v>69</v>
      </c>
      <c r="C1572">
        <v>53</v>
      </c>
    </row>
    <row r="1573" spans="1:3" x14ac:dyDescent="0.2">
      <c r="A1573" s="2">
        <v>37032</v>
      </c>
      <c r="B1573">
        <v>60</v>
      </c>
      <c r="C1573">
        <v>53</v>
      </c>
    </row>
    <row r="1574" spans="1:3" x14ac:dyDescent="0.2">
      <c r="A1574" s="2">
        <v>37033</v>
      </c>
      <c r="B1574">
        <v>74</v>
      </c>
      <c r="C1574">
        <v>59</v>
      </c>
    </row>
    <row r="1575" spans="1:3" x14ac:dyDescent="0.2">
      <c r="A1575" s="2">
        <v>37034</v>
      </c>
      <c r="B1575">
        <v>74</v>
      </c>
      <c r="C1575">
        <v>59</v>
      </c>
    </row>
    <row r="1576" spans="1:3" x14ac:dyDescent="0.2">
      <c r="A1576" s="2">
        <v>37035</v>
      </c>
      <c r="B1576">
        <v>78</v>
      </c>
      <c r="C1576">
        <v>61</v>
      </c>
    </row>
    <row r="1577" spans="1:3" x14ac:dyDescent="0.2">
      <c r="A1577" s="2">
        <v>37036</v>
      </c>
      <c r="B1577">
        <v>68</v>
      </c>
      <c r="C1577">
        <v>59</v>
      </c>
    </row>
    <row r="1578" spans="1:3" x14ac:dyDescent="0.2">
      <c r="A1578" s="2">
        <v>37037</v>
      </c>
      <c r="B1578">
        <v>62</v>
      </c>
      <c r="C1578">
        <v>58</v>
      </c>
    </row>
    <row r="1579" spans="1:3" x14ac:dyDescent="0.2">
      <c r="A1579" s="2">
        <v>37038</v>
      </c>
      <c r="B1579">
        <v>74</v>
      </c>
      <c r="C1579">
        <v>60</v>
      </c>
    </row>
    <row r="1580" spans="1:3" x14ac:dyDescent="0.2">
      <c r="A1580" s="2">
        <v>37039</v>
      </c>
      <c r="B1580">
        <v>76</v>
      </c>
      <c r="C1580">
        <v>58</v>
      </c>
    </row>
    <row r="1581" spans="1:3" x14ac:dyDescent="0.2">
      <c r="A1581" s="2">
        <v>37040</v>
      </c>
      <c r="B1581">
        <v>75</v>
      </c>
      <c r="C1581">
        <v>55</v>
      </c>
    </row>
    <row r="1582" spans="1:3" x14ac:dyDescent="0.2">
      <c r="A1582" s="2">
        <v>37041</v>
      </c>
      <c r="B1582">
        <v>69</v>
      </c>
      <c r="C1582">
        <v>57</v>
      </c>
    </row>
    <row r="1583" spans="1:3" x14ac:dyDescent="0.2">
      <c r="A1583" s="2">
        <v>37042</v>
      </c>
      <c r="B1583">
        <v>70</v>
      </c>
      <c r="C1583">
        <v>50</v>
      </c>
    </row>
    <row r="1584" spans="1:3" x14ac:dyDescent="0.2">
      <c r="A1584" s="2">
        <v>37043</v>
      </c>
      <c r="B1584">
        <v>70</v>
      </c>
      <c r="C1584">
        <v>52</v>
      </c>
    </row>
    <row r="1585" spans="1:3" x14ac:dyDescent="0.2">
      <c r="A1585" s="2">
        <v>37044</v>
      </c>
      <c r="B1585">
        <v>74</v>
      </c>
      <c r="C1585">
        <v>63</v>
      </c>
    </row>
    <row r="1586" spans="1:3" x14ac:dyDescent="0.2">
      <c r="A1586" s="2">
        <v>37045</v>
      </c>
      <c r="B1586">
        <v>72</v>
      </c>
      <c r="C1586">
        <v>58</v>
      </c>
    </row>
    <row r="1587" spans="1:3" x14ac:dyDescent="0.2">
      <c r="A1587" s="2">
        <v>37046</v>
      </c>
      <c r="B1587">
        <v>75</v>
      </c>
      <c r="C1587">
        <v>55</v>
      </c>
    </row>
    <row r="1588" spans="1:3" x14ac:dyDescent="0.2">
      <c r="A1588" s="2">
        <v>37047</v>
      </c>
      <c r="B1588">
        <v>80</v>
      </c>
      <c r="C1588">
        <v>63</v>
      </c>
    </row>
    <row r="1589" spans="1:3" x14ac:dyDescent="0.2">
      <c r="A1589" s="2">
        <v>37048</v>
      </c>
      <c r="B1589">
        <v>75</v>
      </c>
      <c r="C1589">
        <v>67</v>
      </c>
    </row>
    <row r="1590" spans="1:3" x14ac:dyDescent="0.2">
      <c r="A1590" s="2">
        <v>37049</v>
      </c>
      <c r="B1590">
        <v>79</v>
      </c>
      <c r="C1590">
        <v>65</v>
      </c>
    </row>
    <row r="1591" spans="1:3" x14ac:dyDescent="0.2">
      <c r="A1591" s="2">
        <v>37050</v>
      </c>
      <c r="B1591">
        <v>81</v>
      </c>
      <c r="C1591">
        <v>60</v>
      </c>
    </row>
    <row r="1592" spans="1:3" x14ac:dyDescent="0.2">
      <c r="A1592" s="2">
        <v>37051</v>
      </c>
      <c r="B1592">
        <v>82</v>
      </c>
      <c r="C1592">
        <v>60</v>
      </c>
    </row>
    <row r="1593" spans="1:3" x14ac:dyDescent="0.2">
      <c r="A1593" s="2">
        <v>37052</v>
      </c>
      <c r="B1593">
        <v>83</v>
      </c>
      <c r="C1593">
        <v>60</v>
      </c>
    </row>
    <row r="1594" spans="1:3" x14ac:dyDescent="0.2">
      <c r="A1594" s="2">
        <v>37053</v>
      </c>
      <c r="B1594">
        <v>87</v>
      </c>
      <c r="C1594">
        <v>65</v>
      </c>
    </row>
    <row r="1595" spans="1:3" x14ac:dyDescent="0.2">
      <c r="A1595" s="2">
        <v>37054</v>
      </c>
      <c r="B1595">
        <v>86</v>
      </c>
      <c r="C1595">
        <v>67</v>
      </c>
    </row>
    <row r="1596" spans="1:3" x14ac:dyDescent="0.2">
      <c r="A1596" s="2">
        <v>37055</v>
      </c>
      <c r="B1596">
        <v>91</v>
      </c>
      <c r="C1596">
        <v>70</v>
      </c>
    </row>
    <row r="1597" spans="1:3" x14ac:dyDescent="0.2">
      <c r="A1597" s="2">
        <v>37056</v>
      </c>
      <c r="B1597">
        <v>88</v>
      </c>
      <c r="C1597">
        <v>69</v>
      </c>
    </row>
    <row r="1598" spans="1:3" x14ac:dyDescent="0.2">
      <c r="A1598" s="2">
        <v>37057</v>
      </c>
      <c r="B1598">
        <v>84</v>
      </c>
      <c r="C1598">
        <v>72</v>
      </c>
    </row>
    <row r="1599" spans="1:3" x14ac:dyDescent="0.2">
      <c r="A1599" s="2">
        <v>37058</v>
      </c>
      <c r="B1599">
        <v>83</v>
      </c>
      <c r="C1599">
        <v>73</v>
      </c>
    </row>
    <row r="1600" spans="1:3" x14ac:dyDescent="0.2">
      <c r="A1600" s="2">
        <v>37059</v>
      </c>
      <c r="B1600">
        <v>86</v>
      </c>
      <c r="C1600">
        <v>66</v>
      </c>
    </row>
    <row r="1601" spans="1:3" x14ac:dyDescent="0.2">
      <c r="A1601" s="2">
        <v>37060</v>
      </c>
      <c r="B1601">
        <v>85</v>
      </c>
      <c r="C1601">
        <v>67</v>
      </c>
    </row>
    <row r="1602" spans="1:3" x14ac:dyDescent="0.2">
      <c r="A1602" s="2">
        <v>37061</v>
      </c>
      <c r="B1602">
        <v>88</v>
      </c>
      <c r="C1602">
        <v>68</v>
      </c>
    </row>
    <row r="1603" spans="1:3" x14ac:dyDescent="0.2">
      <c r="A1603" s="2">
        <v>37062</v>
      </c>
      <c r="B1603">
        <v>90</v>
      </c>
      <c r="C1603">
        <v>69</v>
      </c>
    </row>
    <row r="1604" spans="1:3" x14ac:dyDescent="0.2">
      <c r="A1604" s="2">
        <v>37063</v>
      </c>
      <c r="B1604">
        <v>84</v>
      </c>
      <c r="C1604">
        <v>70</v>
      </c>
    </row>
    <row r="1605" spans="1:3" x14ac:dyDescent="0.2">
      <c r="A1605" s="2">
        <v>37064</v>
      </c>
      <c r="B1605">
        <v>84</v>
      </c>
      <c r="C1605">
        <v>69</v>
      </c>
    </row>
    <row r="1606" spans="1:3" x14ac:dyDescent="0.2">
      <c r="A1606" s="2">
        <v>37065</v>
      </c>
      <c r="B1606">
        <v>85</v>
      </c>
      <c r="C1606">
        <v>68</v>
      </c>
    </row>
    <row r="1607" spans="1:3" x14ac:dyDescent="0.2">
      <c r="A1607" s="2">
        <v>37066</v>
      </c>
      <c r="B1607">
        <v>78</v>
      </c>
      <c r="C1607">
        <v>63</v>
      </c>
    </row>
    <row r="1608" spans="1:3" x14ac:dyDescent="0.2">
      <c r="A1608" s="2">
        <v>37067</v>
      </c>
      <c r="B1608">
        <v>86</v>
      </c>
      <c r="C1608">
        <v>65</v>
      </c>
    </row>
    <row r="1609" spans="1:3" x14ac:dyDescent="0.2">
      <c r="A1609" s="2">
        <v>37068</v>
      </c>
      <c r="B1609">
        <v>90</v>
      </c>
      <c r="C1609">
        <v>68</v>
      </c>
    </row>
    <row r="1610" spans="1:3" x14ac:dyDescent="0.2">
      <c r="A1610" s="2">
        <v>37069</v>
      </c>
      <c r="B1610">
        <v>93</v>
      </c>
      <c r="C1610">
        <v>72</v>
      </c>
    </row>
    <row r="1611" spans="1:3" x14ac:dyDescent="0.2">
      <c r="A1611" s="2">
        <v>37070</v>
      </c>
      <c r="B1611">
        <v>94</v>
      </c>
      <c r="C1611">
        <v>76</v>
      </c>
    </row>
    <row r="1612" spans="1:3" x14ac:dyDescent="0.2">
      <c r="A1612" s="2">
        <v>37071</v>
      </c>
      <c r="B1612">
        <v>93</v>
      </c>
      <c r="C1612">
        <v>74</v>
      </c>
    </row>
    <row r="1613" spans="1:3" x14ac:dyDescent="0.2">
      <c r="A1613" s="2">
        <v>37072</v>
      </c>
      <c r="B1613">
        <v>94</v>
      </c>
      <c r="C1613">
        <v>76</v>
      </c>
    </row>
    <row r="1614" spans="1:3" x14ac:dyDescent="0.2">
      <c r="A1614" s="2">
        <v>37073</v>
      </c>
      <c r="B1614">
        <v>91</v>
      </c>
      <c r="C1614">
        <v>71</v>
      </c>
    </row>
    <row r="1615" spans="1:3" x14ac:dyDescent="0.2">
      <c r="A1615" s="2">
        <v>37074</v>
      </c>
      <c r="B1615">
        <v>74</v>
      </c>
      <c r="C1615">
        <v>58</v>
      </c>
    </row>
    <row r="1616" spans="1:3" x14ac:dyDescent="0.2">
      <c r="A1616" s="2">
        <v>37075</v>
      </c>
      <c r="B1616">
        <v>79</v>
      </c>
      <c r="C1616">
        <v>59</v>
      </c>
    </row>
    <row r="1617" spans="1:3" x14ac:dyDescent="0.2">
      <c r="A1617" s="2">
        <v>37076</v>
      </c>
      <c r="B1617">
        <v>85</v>
      </c>
      <c r="C1617">
        <v>70</v>
      </c>
    </row>
    <row r="1618" spans="1:3" x14ac:dyDescent="0.2">
      <c r="A1618" s="2">
        <v>37077</v>
      </c>
      <c r="B1618">
        <v>86</v>
      </c>
      <c r="C1618">
        <v>68</v>
      </c>
    </row>
    <row r="1619" spans="1:3" x14ac:dyDescent="0.2">
      <c r="A1619" s="2">
        <v>37078</v>
      </c>
      <c r="B1619">
        <v>78</v>
      </c>
      <c r="C1619">
        <v>63</v>
      </c>
    </row>
    <row r="1620" spans="1:3" x14ac:dyDescent="0.2">
      <c r="A1620" s="2">
        <v>37079</v>
      </c>
      <c r="B1620">
        <v>83</v>
      </c>
      <c r="C1620">
        <v>60</v>
      </c>
    </row>
    <row r="1621" spans="1:3" x14ac:dyDescent="0.2">
      <c r="A1621" s="2">
        <v>37080</v>
      </c>
      <c r="B1621">
        <v>78</v>
      </c>
      <c r="C1621">
        <v>68</v>
      </c>
    </row>
    <row r="1622" spans="1:3" x14ac:dyDescent="0.2">
      <c r="A1622" s="2">
        <v>37081</v>
      </c>
      <c r="B1622">
        <v>90</v>
      </c>
      <c r="C1622">
        <v>72</v>
      </c>
    </row>
    <row r="1623" spans="1:3" x14ac:dyDescent="0.2">
      <c r="A1623" s="2">
        <v>37082</v>
      </c>
      <c r="B1623">
        <v>93</v>
      </c>
      <c r="C1623">
        <v>71</v>
      </c>
    </row>
    <row r="1624" spans="1:3" x14ac:dyDescent="0.2">
      <c r="A1624" s="2">
        <v>37083</v>
      </c>
      <c r="B1624">
        <v>85</v>
      </c>
      <c r="C1624">
        <v>71</v>
      </c>
    </row>
    <row r="1625" spans="1:3" x14ac:dyDescent="0.2">
      <c r="A1625" s="2">
        <v>37084</v>
      </c>
      <c r="B1625">
        <v>82</v>
      </c>
      <c r="C1625">
        <v>64</v>
      </c>
    </row>
    <row r="1626" spans="1:3" x14ac:dyDescent="0.2">
      <c r="A1626" s="2">
        <v>37085</v>
      </c>
      <c r="B1626">
        <v>80</v>
      </c>
      <c r="C1626">
        <v>63</v>
      </c>
    </row>
    <row r="1627" spans="1:3" x14ac:dyDescent="0.2">
      <c r="A1627" s="2">
        <v>37086</v>
      </c>
      <c r="B1627">
        <v>82</v>
      </c>
      <c r="C1627">
        <v>63</v>
      </c>
    </row>
    <row r="1628" spans="1:3" x14ac:dyDescent="0.2">
      <c r="A1628" s="2">
        <v>37087</v>
      </c>
      <c r="B1628">
        <v>86</v>
      </c>
      <c r="C1628">
        <v>62</v>
      </c>
    </row>
    <row r="1629" spans="1:3" x14ac:dyDescent="0.2">
      <c r="A1629" s="2">
        <v>37088</v>
      </c>
      <c r="B1629">
        <v>88</v>
      </c>
      <c r="C1629">
        <v>68</v>
      </c>
    </row>
    <row r="1630" spans="1:3" x14ac:dyDescent="0.2">
      <c r="A1630" s="2">
        <v>37089</v>
      </c>
      <c r="B1630">
        <v>92</v>
      </c>
      <c r="C1630">
        <v>73</v>
      </c>
    </row>
    <row r="1631" spans="1:3" x14ac:dyDescent="0.2">
      <c r="A1631" s="2">
        <v>37090</v>
      </c>
      <c r="B1631">
        <v>82</v>
      </c>
      <c r="C1631">
        <v>70</v>
      </c>
    </row>
    <row r="1632" spans="1:3" x14ac:dyDescent="0.2">
      <c r="A1632" s="2">
        <v>37091</v>
      </c>
      <c r="B1632">
        <v>82</v>
      </c>
      <c r="C1632">
        <v>67</v>
      </c>
    </row>
    <row r="1633" spans="1:3" x14ac:dyDescent="0.2">
      <c r="A1633" s="2">
        <v>37092</v>
      </c>
      <c r="B1633">
        <v>83</v>
      </c>
      <c r="C1633">
        <v>64</v>
      </c>
    </row>
    <row r="1634" spans="1:3" x14ac:dyDescent="0.2">
      <c r="A1634" s="2">
        <v>37093</v>
      </c>
      <c r="B1634">
        <v>88</v>
      </c>
      <c r="C1634">
        <v>61</v>
      </c>
    </row>
    <row r="1635" spans="1:3" x14ac:dyDescent="0.2">
      <c r="A1635" s="2">
        <v>37094</v>
      </c>
      <c r="B1635">
        <v>86</v>
      </c>
      <c r="C1635">
        <v>65</v>
      </c>
    </row>
    <row r="1636" spans="1:3" x14ac:dyDescent="0.2">
      <c r="A1636" s="2">
        <v>37095</v>
      </c>
      <c r="B1636">
        <v>90</v>
      </c>
      <c r="C1636">
        <v>69</v>
      </c>
    </row>
    <row r="1637" spans="1:3" x14ac:dyDescent="0.2">
      <c r="A1637" s="2">
        <v>37096</v>
      </c>
      <c r="B1637">
        <v>92</v>
      </c>
      <c r="C1637">
        <v>75</v>
      </c>
    </row>
    <row r="1638" spans="1:3" x14ac:dyDescent="0.2">
      <c r="A1638" s="2">
        <v>37097</v>
      </c>
      <c r="B1638">
        <v>94</v>
      </c>
      <c r="C1638">
        <v>78</v>
      </c>
    </row>
    <row r="1639" spans="1:3" x14ac:dyDescent="0.2">
      <c r="A1639" s="2">
        <v>37098</v>
      </c>
      <c r="B1639">
        <v>81</v>
      </c>
      <c r="C1639">
        <v>72</v>
      </c>
    </row>
    <row r="1640" spans="1:3" x14ac:dyDescent="0.2">
      <c r="A1640" s="2">
        <v>37099</v>
      </c>
      <c r="B1640">
        <v>79</v>
      </c>
      <c r="C1640">
        <v>63</v>
      </c>
    </row>
    <row r="1641" spans="1:3" x14ac:dyDescent="0.2">
      <c r="A1641" s="2">
        <v>37100</v>
      </c>
      <c r="B1641">
        <v>81</v>
      </c>
      <c r="C1641">
        <v>62</v>
      </c>
    </row>
    <row r="1642" spans="1:3" x14ac:dyDescent="0.2">
      <c r="A1642" s="2">
        <v>37101</v>
      </c>
      <c r="B1642">
        <v>82</v>
      </c>
      <c r="C1642">
        <v>65</v>
      </c>
    </row>
    <row r="1643" spans="1:3" x14ac:dyDescent="0.2">
      <c r="A1643" s="2">
        <v>37102</v>
      </c>
      <c r="B1643">
        <v>79</v>
      </c>
      <c r="C1643">
        <v>66</v>
      </c>
    </row>
    <row r="1644" spans="1:3" x14ac:dyDescent="0.2">
      <c r="A1644" s="2">
        <v>37103</v>
      </c>
      <c r="B1644">
        <v>85</v>
      </c>
      <c r="C1644">
        <v>63</v>
      </c>
    </row>
    <row r="1645" spans="1:3" x14ac:dyDescent="0.2">
      <c r="A1645" s="2">
        <v>37104</v>
      </c>
      <c r="B1645">
        <v>88</v>
      </c>
      <c r="C1645">
        <v>64</v>
      </c>
    </row>
    <row r="1646" spans="1:3" x14ac:dyDescent="0.2">
      <c r="A1646" s="2">
        <v>37105</v>
      </c>
      <c r="B1646">
        <v>89</v>
      </c>
      <c r="C1646">
        <v>67</v>
      </c>
    </row>
    <row r="1647" spans="1:3" x14ac:dyDescent="0.2">
      <c r="A1647" s="2">
        <v>37106</v>
      </c>
      <c r="B1647">
        <v>89</v>
      </c>
      <c r="C1647">
        <v>68</v>
      </c>
    </row>
    <row r="1648" spans="1:3" x14ac:dyDescent="0.2">
      <c r="A1648" s="2">
        <v>37107</v>
      </c>
      <c r="B1648">
        <v>85</v>
      </c>
      <c r="C1648">
        <v>72</v>
      </c>
    </row>
    <row r="1649" spans="1:3" x14ac:dyDescent="0.2">
      <c r="A1649" s="2">
        <v>37108</v>
      </c>
      <c r="B1649">
        <v>91</v>
      </c>
      <c r="C1649">
        <v>71</v>
      </c>
    </row>
    <row r="1650" spans="1:3" x14ac:dyDescent="0.2">
      <c r="A1650" s="2">
        <v>37109</v>
      </c>
      <c r="B1650">
        <v>94</v>
      </c>
      <c r="C1650">
        <v>74</v>
      </c>
    </row>
    <row r="1651" spans="1:3" x14ac:dyDescent="0.2">
      <c r="A1651" s="2">
        <v>37110</v>
      </c>
      <c r="B1651">
        <v>99</v>
      </c>
      <c r="C1651">
        <v>76</v>
      </c>
    </row>
    <row r="1652" spans="1:3" x14ac:dyDescent="0.2">
      <c r="A1652" s="2">
        <v>37111</v>
      </c>
      <c r="B1652">
        <v>100</v>
      </c>
      <c r="C1652">
        <v>82</v>
      </c>
    </row>
    <row r="1653" spans="1:3" x14ac:dyDescent="0.2">
      <c r="A1653" s="2">
        <v>37112</v>
      </c>
      <c r="B1653">
        <v>101</v>
      </c>
      <c r="C1653">
        <v>77</v>
      </c>
    </row>
    <row r="1654" spans="1:3" x14ac:dyDescent="0.2">
      <c r="A1654" s="2">
        <v>37113</v>
      </c>
      <c r="B1654">
        <v>98</v>
      </c>
      <c r="C1654">
        <v>77</v>
      </c>
    </row>
    <row r="1655" spans="1:3" x14ac:dyDescent="0.2">
      <c r="A1655" s="2">
        <v>37114</v>
      </c>
      <c r="B1655">
        <v>80</v>
      </c>
      <c r="C1655">
        <v>74</v>
      </c>
    </row>
    <row r="1656" spans="1:3" x14ac:dyDescent="0.2">
      <c r="A1656" s="2">
        <v>37115</v>
      </c>
      <c r="B1656">
        <v>81</v>
      </c>
      <c r="C1656">
        <v>74</v>
      </c>
    </row>
    <row r="1657" spans="1:3" x14ac:dyDescent="0.2">
      <c r="A1657" s="2">
        <v>37116</v>
      </c>
      <c r="B1657">
        <v>85</v>
      </c>
      <c r="C1657">
        <v>72</v>
      </c>
    </row>
    <row r="1658" spans="1:3" x14ac:dyDescent="0.2">
      <c r="A1658" s="2">
        <v>37117</v>
      </c>
      <c r="B1658">
        <v>88</v>
      </c>
      <c r="C1658">
        <v>70</v>
      </c>
    </row>
    <row r="1659" spans="1:3" x14ac:dyDescent="0.2">
      <c r="A1659" s="2">
        <v>37118</v>
      </c>
      <c r="B1659">
        <v>88</v>
      </c>
      <c r="C1659">
        <v>69</v>
      </c>
    </row>
    <row r="1660" spans="1:3" x14ac:dyDescent="0.2">
      <c r="A1660" s="2">
        <v>37119</v>
      </c>
      <c r="B1660">
        <v>88</v>
      </c>
      <c r="C1660">
        <v>67</v>
      </c>
    </row>
    <row r="1661" spans="1:3" x14ac:dyDescent="0.2">
      <c r="A1661" s="2">
        <v>37120</v>
      </c>
      <c r="B1661">
        <v>89</v>
      </c>
      <c r="C1661">
        <v>73</v>
      </c>
    </row>
    <row r="1662" spans="1:3" x14ac:dyDescent="0.2">
      <c r="A1662" s="2">
        <v>37121</v>
      </c>
      <c r="B1662">
        <v>87</v>
      </c>
      <c r="C1662">
        <v>70</v>
      </c>
    </row>
    <row r="1663" spans="1:3" x14ac:dyDescent="0.2">
      <c r="A1663" s="2">
        <v>37122</v>
      </c>
      <c r="B1663">
        <v>84</v>
      </c>
      <c r="C1663">
        <v>73</v>
      </c>
    </row>
    <row r="1664" spans="1:3" x14ac:dyDescent="0.2">
      <c r="A1664" s="2">
        <v>37123</v>
      </c>
      <c r="B1664">
        <v>87</v>
      </c>
      <c r="C1664">
        <v>74</v>
      </c>
    </row>
    <row r="1665" spans="1:3" x14ac:dyDescent="0.2">
      <c r="A1665" s="2">
        <v>37124</v>
      </c>
      <c r="B1665">
        <v>85</v>
      </c>
      <c r="C1665">
        <v>71</v>
      </c>
    </row>
    <row r="1666" spans="1:3" x14ac:dyDescent="0.2">
      <c r="A1666" s="2">
        <v>37125</v>
      </c>
      <c r="B1666">
        <v>88</v>
      </c>
      <c r="C1666">
        <v>68</v>
      </c>
    </row>
    <row r="1667" spans="1:3" x14ac:dyDescent="0.2">
      <c r="A1667" s="2">
        <v>37126</v>
      </c>
      <c r="B1667">
        <v>84</v>
      </c>
      <c r="C1667">
        <v>70</v>
      </c>
    </row>
    <row r="1668" spans="1:3" x14ac:dyDescent="0.2">
      <c r="A1668" s="2">
        <v>37127</v>
      </c>
      <c r="B1668">
        <v>87</v>
      </c>
      <c r="C1668">
        <v>68</v>
      </c>
    </row>
    <row r="1669" spans="1:3" x14ac:dyDescent="0.2">
      <c r="A1669" s="2">
        <v>37128</v>
      </c>
      <c r="B1669">
        <v>85</v>
      </c>
      <c r="C1669">
        <v>67</v>
      </c>
    </row>
    <row r="1670" spans="1:3" x14ac:dyDescent="0.2">
      <c r="A1670" s="2">
        <v>37129</v>
      </c>
      <c r="B1670">
        <v>85</v>
      </c>
      <c r="C1670">
        <v>64</v>
      </c>
    </row>
    <row r="1671" spans="1:3" x14ac:dyDescent="0.2">
      <c r="A1671" s="2">
        <v>37130</v>
      </c>
      <c r="B1671">
        <v>89</v>
      </c>
      <c r="C1671">
        <v>71</v>
      </c>
    </row>
    <row r="1672" spans="1:3" x14ac:dyDescent="0.2">
      <c r="A1672" s="2">
        <v>37131</v>
      </c>
      <c r="B1672">
        <v>90</v>
      </c>
      <c r="C1672">
        <v>72</v>
      </c>
    </row>
    <row r="1673" spans="1:3" x14ac:dyDescent="0.2">
      <c r="A1673" s="2">
        <v>37132</v>
      </c>
      <c r="B1673">
        <v>87</v>
      </c>
      <c r="C1673">
        <v>70</v>
      </c>
    </row>
    <row r="1674" spans="1:3" x14ac:dyDescent="0.2">
      <c r="A1674" s="2">
        <v>37133</v>
      </c>
      <c r="B1674">
        <v>84</v>
      </c>
      <c r="C1674">
        <v>70</v>
      </c>
    </row>
    <row r="1675" spans="1:3" x14ac:dyDescent="0.2">
      <c r="A1675" s="2">
        <v>37134</v>
      </c>
      <c r="B1675">
        <v>88</v>
      </c>
      <c r="C1675">
        <v>73</v>
      </c>
    </row>
    <row r="1676" spans="1:3" x14ac:dyDescent="0.2">
      <c r="A1676" s="2">
        <v>37135</v>
      </c>
      <c r="B1676">
        <v>82</v>
      </c>
      <c r="C1676">
        <v>64</v>
      </c>
    </row>
    <row r="1677" spans="1:3" x14ac:dyDescent="0.2">
      <c r="A1677" s="2">
        <v>37136</v>
      </c>
      <c r="B1677">
        <v>78</v>
      </c>
      <c r="C1677">
        <v>58</v>
      </c>
    </row>
    <row r="1678" spans="1:3" x14ac:dyDescent="0.2">
      <c r="A1678" s="2">
        <v>37137</v>
      </c>
      <c r="B1678">
        <v>82</v>
      </c>
      <c r="C1678">
        <v>61</v>
      </c>
    </row>
    <row r="1679" spans="1:3" x14ac:dyDescent="0.2">
      <c r="A1679" s="2">
        <v>37138</v>
      </c>
      <c r="B1679">
        <v>86</v>
      </c>
      <c r="C1679">
        <v>67</v>
      </c>
    </row>
    <row r="1680" spans="1:3" x14ac:dyDescent="0.2">
      <c r="A1680" s="2">
        <v>37139</v>
      </c>
      <c r="B1680">
        <v>78</v>
      </c>
      <c r="C1680">
        <v>63</v>
      </c>
    </row>
    <row r="1681" spans="1:3" x14ac:dyDescent="0.2">
      <c r="A1681" s="2">
        <v>37140</v>
      </c>
      <c r="B1681">
        <v>80</v>
      </c>
      <c r="C1681">
        <v>61</v>
      </c>
    </row>
    <row r="1682" spans="1:3" x14ac:dyDescent="0.2">
      <c r="A1682" s="2">
        <v>37141</v>
      </c>
      <c r="B1682">
        <v>84</v>
      </c>
      <c r="C1682">
        <v>62</v>
      </c>
    </row>
    <row r="1683" spans="1:3" x14ac:dyDescent="0.2">
      <c r="A1683" s="2">
        <v>37142</v>
      </c>
      <c r="B1683">
        <v>84</v>
      </c>
      <c r="C1683">
        <v>64</v>
      </c>
    </row>
    <row r="1684" spans="1:3" x14ac:dyDescent="0.2">
      <c r="A1684" s="2">
        <v>37143</v>
      </c>
      <c r="B1684">
        <v>85</v>
      </c>
      <c r="C1684">
        <v>67</v>
      </c>
    </row>
    <row r="1685" spans="1:3" x14ac:dyDescent="0.2">
      <c r="A1685" s="2">
        <v>37144</v>
      </c>
      <c r="B1685">
        <v>86</v>
      </c>
      <c r="C1685">
        <v>71</v>
      </c>
    </row>
    <row r="1686" spans="1:3" x14ac:dyDescent="0.2">
      <c r="A1686" s="2">
        <v>37145</v>
      </c>
      <c r="B1686">
        <v>82</v>
      </c>
      <c r="C1686">
        <v>64</v>
      </c>
    </row>
    <row r="1687" spans="1:3" x14ac:dyDescent="0.2">
      <c r="A1687" s="2">
        <v>37146</v>
      </c>
      <c r="B1687">
        <v>80</v>
      </c>
      <c r="C1687">
        <v>62</v>
      </c>
    </row>
    <row r="1688" spans="1:3" x14ac:dyDescent="0.2">
      <c r="A1688" s="2">
        <v>37147</v>
      </c>
      <c r="B1688">
        <v>85</v>
      </c>
      <c r="C1688">
        <v>62</v>
      </c>
    </row>
    <row r="1689" spans="1:3" x14ac:dyDescent="0.2">
      <c r="A1689" s="2">
        <v>37148</v>
      </c>
      <c r="B1689">
        <v>71</v>
      </c>
      <c r="C1689">
        <v>54</v>
      </c>
    </row>
    <row r="1690" spans="1:3" x14ac:dyDescent="0.2">
      <c r="A1690" s="2">
        <v>37149</v>
      </c>
      <c r="B1690">
        <v>70</v>
      </c>
      <c r="C1690">
        <v>51</v>
      </c>
    </row>
    <row r="1691" spans="1:3" x14ac:dyDescent="0.2">
      <c r="A1691" s="2">
        <v>37150</v>
      </c>
      <c r="B1691">
        <v>75</v>
      </c>
      <c r="C1691">
        <v>50</v>
      </c>
    </row>
    <row r="1692" spans="1:3" x14ac:dyDescent="0.2">
      <c r="A1692" s="2">
        <v>37151</v>
      </c>
      <c r="B1692">
        <v>77</v>
      </c>
      <c r="C1692">
        <v>54</v>
      </c>
    </row>
    <row r="1693" spans="1:3" x14ac:dyDescent="0.2">
      <c r="A1693" s="2">
        <v>37152</v>
      </c>
      <c r="B1693">
        <v>78</v>
      </c>
      <c r="C1693">
        <v>57</v>
      </c>
    </row>
    <row r="1694" spans="1:3" x14ac:dyDescent="0.2">
      <c r="A1694" s="2">
        <v>37153</v>
      </c>
      <c r="B1694">
        <v>81</v>
      </c>
      <c r="C1694">
        <v>59</v>
      </c>
    </row>
    <row r="1695" spans="1:3" x14ac:dyDescent="0.2">
      <c r="A1695" s="2">
        <v>37154</v>
      </c>
      <c r="B1695">
        <v>73</v>
      </c>
      <c r="C1695">
        <v>67</v>
      </c>
    </row>
    <row r="1696" spans="1:3" x14ac:dyDescent="0.2">
      <c r="A1696" s="2">
        <v>37155</v>
      </c>
      <c r="B1696">
        <v>80</v>
      </c>
      <c r="C1696">
        <v>67</v>
      </c>
    </row>
    <row r="1697" spans="1:3" x14ac:dyDescent="0.2">
      <c r="A1697" s="2">
        <v>37156</v>
      </c>
      <c r="B1697">
        <v>83</v>
      </c>
      <c r="C1697">
        <v>65</v>
      </c>
    </row>
    <row r="1698" spans="1:3" x14ac:dyDescent="0.2">
      <c r="A1698" s="2">
        <v>37157</v>
      </c>
      <c r="B1698">
        <v>81</v>
      </c>
      <c r="C1698">
        <v>66</v>
      </c>
    </row>
    <row r="1699" spans="1:3" x14ac:dyDescent="0.2">
      <c r="A1699" s="2">
        <v>37158</v>
      </c>
      <c r="B1699">
        <v>82</v>
      </c>
      <c r="C1699">
        <v>68</v>
      </c>
    </row>
    <row r="1700" spans="1:3" x14ac:dyDescent="0.2">
      <c r="A1700" s="2">
        <v>37159</v>
      </c>
      <c r="B1700">
        <v>73</v>
      </c>
      <c r="C1700">
        <v>55</v>
      </c>
    </row>
    <row r="1701" spans="1:3" x14ac:dyDescent="0.2">
      <c r="A1701" s="2">
        <v>37160</v>
      </c>
      <c r="B1701">
        <v>65</v>
      </c>
      <c r="C1701">
        <v>46</v>
      </c>
    </row>
    <row r="1702" spans="1:3" x14ac:dyDescent="0.2">
      <c r="A1702" s="2">
        <v>37161</v>
      </c>
      <c r="B1702">
        <v>67</v>
      </c>
      <c r="C1702">
        <v>52</v>
      </c>
    </row>
    <row r="1703" spans="1:3" x14ac:dyDescent="0.2">
      <c r="A1703" s="2">
        <v>37162</v>
      </c>
      <c r="B1703">
        <v>63</v>
      </c>
      <c r="C1703">
        <v>49</v>
      </c>
    </row>
    <row r="1704" spans="1:3" x14ac:dyDescent="0.2">
      <c r="A1704" s="2">
        <v>37163</v>
      </c>
      <c r="B1704">
        <v>67</v>
      </c>
      <c r="C1704">
        <v>52</v>
      </c>
    </row>
    <row r="1705" spans="1:3" x14ac:dyDescent="0.2">
      <c r="A1705" s="2">
        <v>37164</v>
      </c>
      <c r="B1705">
        <v>57</v>
      </c>
      <c r="C1705">
        <v>50</v>
      </c>
    </row>
    <row r="1706" spans="1:3" x14ac:dyDescent="0.2">
      <c r="A1706" s="2">
        <v>37165</v>
      </c>
      <c r="B1706">
        <v>60</v>
      </c>
      <c r="C1706">
        <v>50</v>
      </c>
    </row>
    <row r="1707" spans="1:3" x14ac:dyDescent="0.2">
      <c r="A1707" s="2">
        <v>37166</v>
      </c>
      <c r="B1707">
        <v>77</v>
      </c>
      <c r="C1707">
        <v>48</v>
      </c>
    </row>
    <row r="1708" spans="1:3" x14ac:dyDescent="0.2">
      <c r="A1708" s="2">
        <v>37167</v>
      </c>
      <c r="B1708">
        <v>82</v>
      </c>
      <c r="C1708">
        <v>58</v>
      </c>
    </row>
    <row r="1709" spans="1:3" x14ac:dyDescent="0.2">
      <c r="A1709" s="2">
        <v>37168</v>
      </c>
      <c r="B1709">
        <v>83</v>
      </c>
      <c r="C1709">
        <v>60</v>
      </c>
    </row>
    <row r="1710" spans="1:3" x14ac:dyDescent="0.2">
      <c r="A1710" s="2">
        <v>37169</v>
      </c>
      <c r="B1710">
        <v>81</v>
      </c>
      <c r="C1710">
        <v>58</v>
      </c>
    </row>
    <row r="1711" spans="1:3" x14ac:dyDescent="0.2">
      <c r="A1711" s="2">
        <v>37170</v>
      </c>
      <c r="B1711">
        <v>71</v>
      </c>
      <c r="C1711">
        <v>49</v>
      </c>
    </row>
    <row r="1712" spans="1:3" x14ac:dyDescent="0.2">
      <c r="A1712" s="2">
        <v>37171</v>
      </c>
      <c r="B1712">
        <v>57</v>
      </c>
      <c r="C1712">
        <v>44</v>
      </c>
    </row>
    <row r="1713" spans="1:3" x14ac:dyDescent="0.2">
      <c r="A1713" s="2">
        <v>37172</v>
      </c>
      <c r="B1713">
        <v>56</v>
      </c>
      <c r="C1713">
        <v>41</v>
      </c>
    </row>
    <row r="1714" spans="1:3" x14ac:dyDescent="0.2">
      <c r="A1714" s="2">
        <v>37173</v>
      </c>
      <c r="B1714">
        <v>62</v>
      </c>
      <c r="C1714">
        <v>38</v>
      </c>
    </row>
    <row r="1715" spans="1:3" x14ac:dyDescent="0.2">
      <c r="A1715" s="2">
        <v>37174</v>
      </c>
      <c r="B1715">
        <v>71</v>
      </c>
      <c r="C1715">
        <v>45</v>
      </c>
    </row>
    <row r="1716" spans="1:3" x14ac:dyDescent="0.2">
      <c r="A1716" s="2">
        <v>37175</v>
      </c>
      <c r="B1716">
        <v>77</v>
      </c>
      <c r="C1716">
        <v>54</v>
      </c>
    </row>
    <row r="1717" spans="1:3" x14ac:dyDescent="0.2">
      <c r="A1717" s="2">
        <v>37176</v>
      </c>
      <c r="B1717">
        <v>77</v>
      </c>
      <c r="C1717">
        <v>53</v>
      </c>
    </row>
    <row r="1718" spans="1:3" x14ac:dyDescent="0.2">
      <c r="A1718" s="2">
        <v>37177</v>
      </c>
      <c r="B1718">
        <v>79</v>
      </c>
      <c r="C1718">
        <v>58</v>
      </c>
    </row>
    <row r="1719" spans="1:3" x14ac:dyDescent="0.2">
      <c r="A1719" s="2">
        <v>37178</v>
      </c>
      <c r="B1719">
        <v>74</v>
      </c>
      <c r="C1719">
        <v>60</v>
      </c>
    </row>
    <row r="1720" spans="1:3" x14ac:dyDescent="0.2">
      <c r="A1720" s="2">
        <v>37179</v>
      </c>
      <c r="B1720">
        <v>69</v>
      </c>
      <c r="C1720">
        <v>52</v>
      </c>
    </row>
    <row r="1721" spans="1:3" x14ac:dyDescent="0.2">
      <c r="A1721" s="2">
        <v>37180</v>
      </c>
      <c r="B1721">
        <v>70</v>
      </c>
      <c r="C1721">
        <v>48</v>
      </c>
    </row>
    <row r="1722" spans="1:3" x14ac:dyDescent="0.2">
      <c r="A1722" s="2">
        <v>37181</v>
      </c>
      <c r="B1722">
        <v>60</v>
      </c>
      <c r="C1722">
        <v>47</v>
      </c>
    </row>
    <row r="1723" spans="1:3" x14ac:dyDescent="0.2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2.75" x14ac:dyDescent="0.2"/>
  <cols>
    <col min="1" max="1" width="12.85546875" bestFit="1" customWidth="1"/>
    <col min="6" max="6" width="11.5703125" bestFit="1" customWidth="1"/>
    <col min="7" max="7" width="9.85546875" bestFit="1" customWidth="1"/>
  </cols>
  <sheetData>
    <row r="1" spans="1:16" x14ac:dyDescent="0.2">
      <c r="A1" s="3" t="s">
        <v>17</v>
      </c>
    </row>
    <row r="2" spans="1:16" ht="13.5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ht="13.5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">
      <c r="A4" s="3" t="s">
        <v>84</v>
      </c>
    </row>
    <row r="5" spans="1:16" ht="13.5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ht="13.5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5" thickBot="1" x14ac:dyDescent="0.25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5" thickBot="1" x14ac:dyDescent="0.25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5" thickBot="1" x14ac:dyDescent="0.25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5" thickBot="1" x14ac:dyDescent="0.25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2.75" x14ac:dyDescent="0.2"/>
  <cols>
    <col min="1" max="1" width="7.140625" bestFit="1" customWidth="1"/>
    <col min="2" max="2" width="13" bestFit="1" customWidth="1"/>
    <col min="3" max="3" width="12.85546875" bestFit="1" customWidth="1"/>
    <col min="4" max="4" width="12.7109375" bestFit="1" customWidth="1"/>
    <col min="5" max="5" width="12.85546875" bestFit="1" customWidth="1"/>
    <col min="6" max="6" width="13" bestFit="1" customWidth="1"/>
    <col min="7" max="7" width="12.85546875" bestFit="1" customWidth="1"/>
  </cols>
  <sheetData>
    <row r="1" spans="1:7" ht="13.5" thickBot="1" x14ac:dyDescent="0.25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5" thickBot="1" x14ac:dyDescent="0.25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5" thickBot="1" x14ac:dyDescent="0.25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5" thickBot="1" x14ac:dyDescent="0.25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Felienne</cp:lastModifiedBy>
  <cp:lastPrinted>2001-11-28T15:46:28Z</cp:lastPrinted>
  <dcterms:created xsi:type="dcterms:W3CDTF">2000-07-26T18:42:40Z</dcterms:created>
  <dcterms:modified xsi:type="dcterms:W3CDTF">2014-09-03T15:01:02Z</dcterms:modified>
</cp:coreProperties>
</file>