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andrews/Library/CloudStorage/GoogleDrive-jonathan@domoscoliving.com/Shared drives/Domos x JJA REC Shared Drive/JJA Acquisitions/Live Deals/The Frank/Due Diligence/"/>
    </mc:Choice>
  </mc:AlternateContent>
  <xr:revisionPtr revIDLastSave="0" documentId="13_ncr:1_{5C622C3D-8255-6C42-A9CE-13C9F898F39D}" xr6:coauthVersionLast="47" xr6:coauthVersionMax="47" xr10:uidLastSave="{00000000-0000-0000-0000-000000000000}"/>
  <bookViews>
    <workbookView xWindow="13660" yWindow="760" windowWidth="20900" windowHeight="21580" xr2:uid="{00000000-000D-0000-FFFF-FFFF00000000}"/>
  </bookViews>
  <sheets>
    <sheet name="Income Statement" sheetId="1" r:id="rId1"/>
    <sheet name="Report Parameters" sheetId="2" state="hidden" r:id="rId2"/>
  </sheets>
  <definedNames>
    <definedName name="_xlnm.Print_Area" localSheetId="1">'Report Parameters'!$A$1:$B$31</definedName>
    <definedName name="_xlnm.Print_Titles" localSheetId="0">'Income Statement'!$7:$7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8" i="1" l="1"/>
  <c r="R207" i="1"/>
  <c r="Q202" i="1"/>
  <c r="Q80" i="1"/>
  <c r="Q2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V202" i="1"/>
  <c r="U202" i="1"/>
  <c r="T202" i="1"/>
  <c r="V200" i="1"/>
  <c r="U200" i="1"/>
  <c r="T200" i="1"/>
  <c r="V198" i="1"/>
  <c r="U198" i="1"/>
  <c r="T198" i="1"/>
  <c r="V196" i="1"/>
  <c r="U196" i="1"/>
  <c r="T196" i="1"/>
  <c r="BF195" i="1"/>
  <c r="BF196" i="1" s="1"/>
  <c r="N196" i="1" s="1"/>
  <c r="BE195" i="1"/>
  <c r="BE196" i="1" s="1"/>
  <c r="M196" i="1" s="1"/>
  <c r="BD195" i="1"/>
  <c r="BD196" i="1" s="1"/>
  <c r="L196" i="1" s="1"/>
  <c r="BC195" i="1"/>
  <c r="BC196" i="1" s="1"/>
  <c r="K196" i="1" s="1"/>
  <c r="BB195" i="1"/>
  <c r="BB196" i="1" s="1"/>
  <c r="J196" i="1" s="1"/>
  <c r="BA195" i="1"/>
  <c r="BA196" i="1" s="1"/>
  <c r="I196" i="1" s="1"/>
  <c r="AZ195" i="1"/>
  <c r="AZ196" i="1" s="1"/>
  <c r="H196" i="1" s="1"/>
  <c r="AY195" i="1"/>
  <c r="AY196" i="1" s="1"/>
  <c r="G196" i="1" s="1"/>
  <c r="AW195" i="1"/>
  <c r="AW196" i="1" s="1"/>
  <c r="F196" i="1" s="1"/>
  <c r="AU195" i="1"/>
  <c r="AU196" i="1" s="1"/>
  <c r="E196" i="1" s="1"/>
  <c r="AT195" i="1"/>
  <c r="AT196" i="1" s="1"/>
  <c r="D196" i="1" s="1"/>
  <c r="AS195" i="1"/>
  <c r="AS196" i="1" s="1"/>
  <c r="C196" i="1" s="1"/>
  <c r="V192" i="1"/>
  <c r="U192" i="1"/>
  <c r="T192" i="1"/>
  <c r="BF191" i="1"/>
  <c r="BF192" i="1" s="1"/>
  <c r="N192" i="1" s="1"/>
  <c r="BE191" i="1"/>
  <c r="BE192" i="1" s="1"/>
  <c r="M192" i="1" s="1"/>
  <c r="BD191" i="1"/>
  <c r="BD192" i="1" s="1"/>
  <c r="L192" i="1" s="1"/>
  <c r="BC191" i="1"/>
  <c r="BC192" i="1" s="1"/>
  <c r="K192" i="1" s="1"/>
  <c r="BB191" i="1"/>
  <c r="BB192" i="1" s="1"/>
  <c r="J192" i="1" s="1"/>
  <c r="BA191" i="1"/>
  <c r="BA192" i="1" s="1"/>
  <c r="I192" i="1" s="1"/>
  <c r="AZ191" i="1"/>
  <c r="AZ192" i="1" s="1"/>
  <c r="H192" i="1" s="1"/>
  <c r="AY191" i="1"/>
  <c r="AW191" i="1"/>
  <c r="AU191" i="1"/>
  <c r="AT191" i="1"/>
  <c r="AS191" i="1"/>
  <c r="V187" i="1"/>
  <c r="U187" i="1"/>
  <c r="T187" i="1"/>
  <c r="V185" i="1"/>
  <c r="U185" i="1"/>
  <c r="T185" i="1"/>
  <c r="BF184" i="1"/>
  <c r="BE184" i="1"/>
  <c r="BD184" i="1"/>
  <c r="BC184" i="1"/>
  <c r="BB184" i="1"/>
  <c r="BA184" i="1"/>
  <c r="AZ184" i="1"/>
  <c r="AY184" i="1"/>
  <c r="AW184" i="1"/>
  <c r="AU184" i="1"/>
  <c r="AT184" i="1"/>
  <c r="AS184" i="1"/>
  <c r="BF183" i="1"/>
  <c r="BE183" i="1"/>
  <c r="BD183" i="1"/>
  <c r="BC183" i="1"/>
  <c r="BB183" i="1"/>
  <c r="BA183" i="1"/>
  <c r="AZ183" i="1"/>
  <c r="AY183" i="1"/>
  <c r="AW183" i="1"/>
  <c r="AU183" i="1"/>
  <c r="AT183" i="1"/>
  <c r="AS183" i="1"/>
  <c r="BF182" i="1"/>
  <c r="BE182" i="1"/>
  <c r="BD182" i="1"/>
  <c r="BC182" i="1"/>
  <c r="BB182" i="1"/>
  <c r="BA182" i="1"/>
  <c r="AZ182" i="1"/>
  <c r="AY182" i="1"/>
  <c r="AW182" i="1"/>
  <c r="AU182" i="1"/>
  <c r="AT182" i="1"/>
  <c r="AS182" i="1"/>
  <c r="BF181" i="1"/>
  <c r="BE181" i="1"/>
  <c r="BD181" i="1"/>
  <c r="BC181" i="1"/>
  <c r="BB181" i="1"/>
  <c r="BA181" i="1"/>
  <c r="AZ181" i="1"/>
  <c r="AY181" i="1"/>
  <c r="AW181" i="1"/>
  <c r="AU181" i="1"/>
  <c r="AT181" i="1"/>
  <c r="AS181" i="1"/>
  <c r="BF180" i="1"/>
  <c r="BE180" i="1"/>
  <c r="BD180" i="1"/>
  <c r="BC180" i="1"/>
  <c r="BB180" i="1"/>
  <c r="BA180" i="1"/>
  <c r="AZ180" i="1"/>
  <c r="AY180" i="1"/>
  <c r="AW180" i="1"/>
  <c r="AU180" i="1"/>
  <c r="AT180" i="1"/>
  <c r="AS180" i="1"/>
  <c r="BF179" i="1"/>
  <c r="BE179" i="1"/>
  <c r="BD179" i="1"/>
  <c r="BC179" i="1"/>
  <c r="BB179" i="1"/>
  <c r="BA179" i="1"/>
  <c r="AZ179" i="1"/>
  <c r="AY179" i="1"/>
  <c r="AW179" i="1"/>
  <c r="AU179" i="1"/>
  <c r="AT179" i="1"/>
  <c r="AS179" i="1"/>
  <c r="BF178" i="1"/>
  <c r="BE178" i="1"/>
  <c r="BD178" i="1"/>
  <c r="BC178" i="1"/>
  <c r="BB178" i="1"/>
  <c r="BA178" i="1"/>
  <c r="AZ178" i="1"/>
  <c r="AY178" i="1"/>
  <c r="AW178" i="1"/>
  <c r="AU178" i="1"/>
  <c r="AT178" i="1"/>
  <c r="AS178" i="1"/>
  <c r="BF177" i="1"/>
  <c r="BE177" i="1"/>
  <c r="BD177" i="1"/>
  <c r="BC177" i="1"/>
  <c r="BB177" i="1"/>
  <c r="BA177" i="1"/>
  <c r="AZ177" i="1"/>
  <c r="AY177" i="1"/>
  <c r="AW177" i="1"/>
  <c r="AU177" i="1"/>
  <c r="AT177" i="1"/>
  <c r="AS177" i="1"/>
  <c r="V174" i="1"/>
  <c r="U174" i="1"/>
  <c r="T174" i="1"/>
  <c r="BF173" i="1"/>
  <c r="BE173" i="1"/>
  <c r="BD173" i="1"/>
  <c r="BC173" i="1"/>
  <c r="BB173" i="1"/>
  <c r="BA173" i="1"/>
  <c r="AZ173" i="1"/>
  <c r="AY173" i="1"/>
  <c r="AW173" i="1"/>
  <c r="AU173" i="1"/>
  <c r="AT173" i="1"/>
  <c r="AS173" i="1"/>
  <c r="BF172" i="1"/>
  <c r="BE172" i="1"/>
  <c r="BD172" i="1"/>
  <c r="BC172" i="1"/>
  <c r="BB172" i="1"/>
  <c r="BA172" i="1"/>
  <c r="AZ172" i="1"/>
  <c r="AY172" i="1"/>
  <c r="AW172" i="1"/>
  <c r="AU172" i="1"/>
  <c r="AT172" i="1"/>
  <c r="AS172" i="1"/>
  <c r="BF171" i="1"/>
  <c r="BE171" i="1"/>
  <c r="BD171" i="1"/>
  <c r="BC171" i="1"/>
  <c r="BB171" i="1"/>
  <c r="BA171" i="1"/>
  <c r="AZ171" i="1"/>
  <c r="AY171" i="1"/>
  <c r="AW171" i="1"/>
  <c r="AU171" i="1"/>
  <c r="AT171" i="1"/>
  <c r="AS171" i="1"/>
  <c r="BF170" i="1"/>
  <c r="BE170" i="1"/>
  <c r="BD170" i="1"/>
  <c r="BC170" i="1"/>
  <c r="BB170" i="1"/>
  <c r="BA170" i="1"/>
  <c r="AZ170" i="1"/>
  <c r="AY170" i="1"/>
  <c r="AW170" i="1"/>
  <c r="AU170" i="1"/>
  <c r="AT170" i="1"/>
  <c r="AS170" i="1"/>
  <c r="BF169" i="1"/>
  <c r="BE169" i="1"/>
  <c r="BD169" i="1"/>
  <c r="BC169" i="1"/>
  <c r="BB169" i="1"/>
  <c r="BA169" i="1"/>
  <c r="AZ169" i="1"/>
  <c r="AY169" i="1"/>
  <c r="AW169" i="1"/>
  <c r="AU169" i="1"/>
  <c r="AT169" i="1"/>
  <c r="AS169" i="1"/>
  <c r="BF168" i="1"/>
  <c r="BE168" i="1"/>
  <c r="BD168" i="1"/>
  <c r="BC168" i="1"/>
  <c r="BB168" i="1"/>
  <c r="BA168" i="1"/>
  <c r="AZ168" i="1"/>
  <c r="AY168" i="1"/>
  <c r="AW168" i="1"/>
  <c r="AU168" i="1"/>
  <c r="AT168" i="1"/>
  <c r="AS168" i="1"/>
  <c r="BF167" i="1"/>
  <c r="BE167" i="1"/>
  <c r="BD167" i="1"/>
  <c r="BC167" i="1"/>
  <c r="BB167" i="1"/>
  <c r="BA167" i="1"/>
  <c r="AZ167" i="1"/>
  <c r="AY167" i="1"/>
  <c r="AW167" i="1"/>
  <c r="AU167" i="1"/>
  <c r="AT167" i="1"/>
  <c r="AS167" i="1"/>
  <c r="BF166" i="1"/>
  <c r="BE166" i="1"/>
  <c r="BD166" i="1"/>
  <c r="BC166" i="1"/>
  <c r="BB166" i="1"/>
  <c r="BA166" i="1"/>
  <c r="AZ166" i="1"/>
  <c r="AY166" i="1"/>
  <c r="AW166" i="1"/>
  <c r="AU166" i="1"/>
  <c r="AT166" i="1"/>
  <c r="AS166" i="1"/>
  <c r="BF165" i="1"/>
  <c r="BE165" i="1"/>
  <c r="BD165" i="1"/>
  <c r="BC165" i="1"/>
  <c r="BB165" i="1"/>
  <c r="BA165" i="1"/>
  <c r="AZ165" i="1"/>
  <c r="AY165" i="1"/>
  <c r="AW165" i="1"/>
  <c r="AU165" i="1"/>
  <c r="AT165" i="1"/>
  <c r="AS165" i="1"/>
  <c r="V162" i="1"/>
  <c r="U162" i="1"/>
  <c r="T162" i="1"/>
  <c r="BF161" i="1"/>
  <c r="BE161" i="1"/>
  <c r="BD161" i="1"/>
  <c r="BC161" i="1"/>
  <c r="BB161" i="1"/>
  <c r="BA161" i="1"/>
  <c r="AZ161" i="1"/>
  <c r="AY161" i="1"/>
  <c r="AW161" i="1"/>
  <c r="AU161" i="1"/>
  <c r="AT161" i="1"/>
  <c r="AS161" i="1"/>
  <c r="BF160" i="1"/>
  <c r="BE160" i="1"/>
  <c r="BD160" i="1"/>
  <c r="BC160" i="1"/>
  <c r="BB160" i="1"/>
  <c r="BA160" i="1"/>
  <c r="AZ160" i="1"/>
  <c r="AY160" i="1"/>
  <c r="AW160" i="1"/>
  <c r="AU160" i="1"/>
  <c r="AT160" i="1"/>
  <c r="AS160" i="1"/>
  <c r="BF159" i="1"/>
  <c r="BE159" i="1"/>
  <c r="BD159" i="1"/>
  <c r="BC159" i="1"/>
  <c r="BB159" i="1"/>
  <c r="BA159" i="1"/>
  <c r="AZ159" i="1"/>
  <c r="AY159" i="1"/>
  <c r="AW159" i="1"/>
  <c r="AU159" i="1"/>
  <c r="AT159" i="1"/>
  <c r="AS159" i="1"/>
  <c r="BF158" i="1"/>
  <c r="BE158" i="1"/>
  <c r="BE162" i="1" s="1"/>
  <c r="M162" i="1" s="1"/>
  <c r="BD158" i="1"/>
  <c r="BC158" i="1"/>
  <c r="BB158" i="1"/>
  <c r="BA158" i="1"/>
  <c r="AZ158" i="1"/>
  <c r="AY158" i="1"/>
  <c r="AW158" i="1"/>
  <c r="AU158" i="1"/>
  <c r="AT158" i="1"/>
  <c r="AS158" i="1"/>
  <c r="V155" i="1"/>
  <c r="U155" i="1"/>
  <c r="T155" i="1"/>
  <c r="BF154" i="1"/>
  <c r="BE154" i="1"/>
  <c r="BD154" i="1"/>
  <c r="BC154" i="1"/>
  <c r="BB154" i="1"/>
  <c r="BA154" i="1"/>
  <c r="AZ154" i="1"/>
  <c r="AY154" i="1"/>
  <c r="AW154" i="1"/>
  <c r="AU154" i="1"/>
  <c r="AT154" i="1"/>
  <c r="AS154" i="1"/>
  <c r="BF153" i="1"/>
  <c r="BE153" i="1"/>
  <c r="BD153" i="1"/>
  <c r="BC153" i="1"/>
  <c r="BB153" i="1"/>
  <c r="BA153" i="1"/>
  <c r="AZ153" i="1"/>
  <c r="AY153" i="1"/>
  <c r="AW153" i="1"/>
  <c r="AU153" i="1"/>
  <c r="AT153" i="1"/>
  <c r="AS153" i="1"/>
  <c r="BF152" i="1"/>
  <c r="BE152" i="1"/>
  <c r="BD152" i="1"/>
  <c r="BC152" i="1"/>
  <c r="BB152" i="1"/>
  <c r="BA152" i="1"/>
  <c r="AZ152" i="1"/>
  <c r="AY152" i="1"/>
  <c r="AW152" i="1"/>
  <c r="AU152" i="1"/>
  <c r="AT152" i="1"/>
  <c r="AS152" i="1"/>
  <c r="BF151" i="1"/>
  <c r="BE151" i="1"/>
  <c r="BD151" i="1"/>
  <c r="BC151" i="1"/>
  <c r="BB151" i="1"/>
  <c r="BA151" i="1"/>
  <c r="AZ151" i="1"/>
  <c r="AY151" i="1"/>
  <c r="AW151" i="1"/>
  <c r="AU151" i="1"/>
  <c r="AT151" i="1"/>
  <c r="AS151" i="1"/>
  <c r="BF150" i="1"/>
  <c r="BE150" i="1"/>
  <c r="BD150" i="1"/>
  <c r="BC150" i="1"/>
  <c r="BB150" i="1"/>
  <c r="BA150" i="1"/>
  <c r="AZ150" i="1"/>
  <c r="AY150" i="1"/>
  <c r="AW150" i="1"/>
  <c r="AU150" i="1"/>
  <c r="AT150" i="1"/>
  <c r="AS150" i="1"/>
  <c r="BF149" i="1"/>
  <c r="BE149" i="1"/>
  <c r="BD149" i="1"/>
  <c r="BC149" i="1"/>
  <c r="BB149" i="1"/>
  <c r="BA149" i="1"/>
  <c r="AZ149" i="1"/>
  <c r="AY149" i="1"/>
  <c r="AW149" i="1"/>
  <c r="AU149" i="1"/>
  <c r="AT149" i="1"/>
  <c r="AS149" i="1"/>
  <c r="BF148" i="1"/>
  <c r="BE148" i="1"/>
  <c r="BD148" i="1"/>
  <c r="BC148" i="1"/>
  <c r="BB148" i="1"/>
  <c r="BA148" i="1"/>
  <c r="AZ148" i="1"/>
  <c r="AY148" i="1"/>
  <c r="AW148" i="1"/>
  <c r="AU148" i="1"/>
  <c r="AT148" i="1"/>
  <c r="AS148" i="1"/>
  <c r="V145" i="1"/>
  <c r="U145" i="1"/>
  <c r="T145" i="1"/>
  <c r="BF144" i="1"/>
  <c r="BE144" i="1"/>
  <c r="BD144" i="1"/>
  <c r="BC144" i="1"/>
  <c r="BB144" i="1"/>
  <c r="BA144" i="1"/>
  <c r="AZ144" i="1"/>
  <c r="AY144" i="1"/>
  <c r="AW144" i="1"/>
  <c r="AU144" i="1"/>
  <c r="AT144" i="1"/>
  <c r="AS144" i="1"/>
  <c r="BF143" i="1"/>
  <c r="BE143" i="1"/>
  <c r="BD143" i="1"/>
  <c r="BC143" i="1"/>
  <c r="BB143" i="1"/>
  <c r="BA143" i="1"/>
  <c r="AZ143" i="1"/>
  <c r="AY143" i="1"/>
  <c r="AW143" i="1"/>
  <c r="AU143" i="1"/>
  <c r="AT143" i="1"/>
  <c r="AS143" i="1"/>
  <c r="BF142" i="1"/>
  <c r="BE142" i="1"/>
  <c r="BD142" i="1"/>
  <c r="BC142" i="1"/>
  <c r="BB142" i="1"/>
  <c r="BA142" i="1"/>
  <c r="AZ142" i="1"/>
  <c r="AY142" i="1"/>
  <c r="AW142" i="1"/>
  <c r="AU142" i="1"/>
  <c r="AT142" i="1"/>
  <c r="AS142" i="1"/>
  <c r="BF141" i="1"/>
  <c r="BE141" i="1"/>
  <c r="BD141" i="1"/>
  <c r="BC141" i="1"/>
  <c r="BB141" i="1"/>
  <c r="BA141" i="1"/>
  <c r="AZ141" i="1"/>
  <c r="AY141" i="1"/>
  <c r="AW141" i="1"/>
  <c r="AW145" i="1" s="1"/>
  <c r="F145" i="1" s="1"/>
  <c r="AU141" i="1"/>
  <c r="AT141" i="1"/>
  <c r="AS141" i="1"/>
  <c r="V138" i="1"/>
  <c r="U138" i="1"/>
  <c r="T138" i="1"/>
  <c r="BF137" i="1"/>
  <c r="BE137" i="1"/>
  <c r="BD137" i="1"/>
  <c r="BC137" i="1"/>
  <c r="BB137" i="1"/>
  <c r="BA137" i="1"/>
  <c r="AZ137" i="1"/>
  <c r="AY137" i="1"/>
  <c r="AW137" i="1"/>
  <c r="AU137" i="1"/>
  <c r="AT137" i="1"/>
  <c r="AS137" i="1"/>
  <c r="BF136" i="1"/>
  <c r="BE136" i="1"/>
  <c r="BD136" i="1"/>
  <c r="BC136" i="1"/>
  <c r="BB136" i="1"/>
  <c r="BA136" i="1"/>
  <c r="AZ136" i="1"/>
  <c r="AY136" i="1"/>
  <c r="AW136" i="1"/>
  <c r="AU136" i="1"/>
  <c r="AT136" i="1"/>
  <c r="AS136" i="1"/>
  <c r="BF135" i="1"/>
  <c r="BE135" i="1"/>
  <c r="BD135" i="1"/>
  <c r="BC135" i="1"/>
  <c r="BB135" i="1"/>
  <c r="BA135" i="1"/>
  <c r="AZ135" i="1"/>
  <c r="AY135" i="1"/>
  <c r="AW135" i="1"/>
  <c r="AU135" i="1"/>
  <c r="AT135" i="1"/>
  <c r="AS135" i="1"/>
  <c r="BF134" i="1"/>
  <c r="BE134" i="1"/>
  <c r="BD134" i="1"/>
  <c r="BC134" i="1"/>
  <c r="BB134" i="1"/>
  <c r="BA134" i="1"/>
  <c r="AZ134" i="1"/>
  <c r="AY134" i="1"/>
  <c r="AW134" i="1"/>
  <c r="AU134" i="1"/>
  <c r="AT134" i="1"/>
  <c r="AS134" i="1"/>
  <c r="BF133" i="1"/>
  <c r="BE133" i="1"/>
  <c r="BD133" i="1"/>
  <c r="BC133" i="1"/>
  <c r="BB133" i="1"/>
  <c r="BA133" i="1"/>
  <c r="AZ133" i="1"/>
  <c r="AY133" i="1"/>
  <c r="AW133" i="1"/>
  <c r="AU133" i="1"/>
  <c r="AT133" i="1"/>
  <c r="AS133" i="1"/>
  <c r="BF132" i="1"/>
  <c r="BE132" i="1"/>
  <c r="BD132" i="1"/>
  <c r="BC132" i="1"/>
  <c r="BB132" i="1"/>
  <c r="BA132" i="1"/>
  <c r="AZ132" i="1"/>
  <c r="AY132" i="1"/>
  <c r="AW132" i="1"/>
  <c r="AU132" i="1"/>
  <c r="AT132" i="1"/>
  <c r="AS132" i="1"/>
  <c r="BF131" i="1"/>
  <c r="BE131" i="1"/>
  <c r="BD131" i="1"/>
  <c r="BC131" i="1"/>
  <c r="BB131" i="1"/>
  <c r="BA131" i="1"/>
  <c r="AZ131" i="1"/>
  <c r="AY131" i="1"/>
  <c r="AW131" i="1"/>
  <c r="AU131" i="1"/>
  <c r="AT131" i="1"/>
  <c r="AS131" i="1"/>
  <c r="BF130" i="1"/>
  <c r="BE130" i="1"/>
  <c r="BD130" i="1"/>
  <c r="BC130" i="1"/>
  <c r="BB130" i="1"/>
  <c r="BA130" i="1"/>
  <c r="AZ130" i="1"/>
  <c r="AY130" i="1"/>
  <c r="AW130" i="1"/>
  <c r="AU130" i="1"/>
  <c r="AT130" i="1"/>
  <c r="AS130" i="1"/>
  <c r="BF129" i="1"/>
  <c r="BE129" i="1"/>
  <c r="BD129" i="1"/>
  <c r="BC129" i="1"/>
  <c r="BB129" i="1"/>
  <c r="BA129" i="1"/>
  <c r="AZ129" i="1"/>
  <c r="AY129" i="1"/>
  <c r="AW129" i="1"/>
  <c r="AU129" i="1"/>
  <c r="AT129" i="1"/>
  <c r="AS129" i="1"/>
  <c r="BF128" i="1"/>
  <c r="BE128" i="1"/>
  <c r="BD128" i="1"/>
  <c r="BC128" i="1"/>
  <c r="BB128" i="1"/>
  <c r="BA128" i="1"/>
  <c r="AZ128" i="1"/>
  <c r="AY128" i="1"/>
  <c r="AW128" i="1"/>
  <c r="AU128" i="1"/>
  <c r="AT128" i="1"/>
  <c r="AS128" i="1"/>
  <c r="BF127" i="1"/>
  <c r="BE127" i="1"/>
  <c r="BD127" i="1"/>
  <c r="BC127" i="1"/>
  <c r="BB127" i="1"/>
  <c r="BA127" i="1"/>
  <c r="AZ127" i="1"/>
  <c r="AY127" i="1"/>
  <c r="AW127" i="1"/>
  <c r="AU127" i="1"/>
  <c r="AT127" i="1"/>
  <c r="AS127" i="1"/>
  <c r="BF126" i="1"/>
  <c r="BE126" i="1"/>
  <c r="BD126" i="1"/>
  <c r="BC126" i="1"/>
  <c r="BB126" i="1"/>
  <c r="BA126" i="1"/>
  <c r="AZ126" i="1"/>
  <c r="AY126" i="1"/>
  <c r="AW126" i="1"/>
  <c r="AU126" i="1"/>
  <c r="AT126" i="1"/>
  <c r="AS126" i="1"/>
  <c r="BF125" i="1"/>
  <c r="BE125" i="1"/>
  <c r="BD125" i="1"/>
  <c r="BC125" i="1"/>
  <c r="BB125" i="1"/>
  <c r="BA125" i="1"/>
  <c r="AZ125" i="1"/>
  <c r="AY125" i="1"/>
  <c r="AW125" i="1"/>
  <c r="AU125" i="1"/>
  <c r="AT125" i="1"/>
  <c r="AS125" i="1"/>
  <c r="BF124" i="1"/>
  <c r="BE124" i="1"/>
  <c r="BD124" i="1"/>
  <c r="BC124" i="1"/>
  <c r="BB124" i="1"/>
  <c r="BA124" i="1"/>
  <c r="AZ124" i="1"/>
  <c r="AY124" i="1"/>
  <c r="AW124" i="1"/>
  <c r="AU124" i="1"/>
  <c r="AT124" i="1"/>
  <c r="AS124" i="1"/>
  <c r="BF123" i="1"/>
  <c r="BE123" i="1"/>
  <c r="BD123" i="1"/>
  <c r="BC123" i="1"/>
  <c r="BB123" i="1"/>
  <c r="BA123" i="1"/>
  <c r="AZ123" i="1"/>
  <c r="AY123" i="1"/>
  <c r="AW123" i="1"/>
  <c r="AU123" i="1"/>
  <c r="AT123" i="1"/>
  <c r="AS123" i="1"/>
  <c r="V120" i="1"/>
  <c r="U120" i="1"/>
  <c r="T120" i="1"/>
  <c r="BF119" i="1"/>
  <c r="BE119" i="1"/>
  <c r="BD119" i="1"/>
  <c r="BC119" i="1"/>
  <c r="BB119" i="1"/>
  <c r="BA119" i="1"/>
  <c r="AZ119" i="1"/>
  <c r="AY119" i="1"/>
  <c r="AW119" i="1"/>
  <c r="AU119" i="1"/>
  <c r="AT119" i="1"/>
  <c r="AS119" i="1"/>
  <c r="BF118" i="1"/>
  <c r="BE118" i="1"/>
  <c r="BD118" i="1"/>
  <c r="BC118" i="1"/>
  <c r="BB118" i="1"/>
  <c r="BA118" i="1"/>
  <c r="AZ118" i="1"/>
  <c r="AY118" i="1"/>
  <c r="AW118" i="1"/>
  <c r="AU118" i="1"/>
  <c r="AT118" i="1"/>
  <c r="AS118" i="1"/>
  <c r="BF117" i="1"/>
  <c r="BE117" i="1"/>
  <c r="BD117" i="1"/>
  <c r="BC117" i="1"/>
  <c r="BB117" i="1"/>
  <c r="BA117" i="1"/>
  <c r="AZ117" i="1"/>
  <c r="AY117" i="1"/>
  <c r="AW117" i="1"/>
  <c r="AU117" i="1"/>
  <c r="AT117" i="1"/>
  <c r="AS117" i="1"/>
  <c r="BF116" i="1"/>
  <c r="BE116" i="1"/>
  <c r="BD116" i="1"/>
  <c r="BC116" i="1"/>
  <c r="BB116" i="1"/>
  <c r="BA116" i="1"/>
  <c r="AZ116" i="1"/>
  <c r="AY116" i="1"/>
  <c r="AW116" i="1"/>
  <c r="AU116" i="1"/>
  <c r="AT116" i="1"/>
  <c r="AS116" i="1"/>
  <c r="BF115" i="1"/>
  <c r="BE115" i="1"/>
  <c r="BD115" i="1"/>
  <c r="BC115" i="1"/>
  <c r="BB115" i="1"/>
  <c r="BA115" i="1"/>
  <c r="AZ115" i="1"/>
  <c r="AY115" i="1"/>
  <c r="AW115" i="1"/>
  <c r="AU115" i="1"/>
  <c r="AT115" i="1"/>
  <c r="AS115" i="1"/>
  <c r="BF114" i="1"/>
  <c r="BE114" i="1"/>
  <c r="BD114" i="1"/>
  <c r="BC114" i="1"/>
  <c r="BB114" i="1"/>
  <c r="BA114" i="1"/>
  <c r="AZ114" i="1"/>
  <c r="AY114" i="1"/>
  <c r="AW114" i="1"/>
  <c r="AU114" i="1"/>
  <c r="AT114" i="1"/>
  <c r="AS114" i="1"/>
  <c r="BF113" i="1"/>
  <c r="BE113" i="1"/>
  <c r="BD113" i="1"/>
  <c r="BC113" i="1"/>
  <c r="BB113" i="1"/>
  <c r="BA113" i="1"/>
  <c r="AZ113" i="1"/>
  <c r="AY113" i="1"/>
  <c r="AW113" i="1"/>
  <c r="AU113" i="1"/>
  <c r="AT113" i="1"/>
  <c r="AS113" i="1"/>
  <c r="BF112" i="1"/>
  <c r="BE112" i="1"/>
  <c r="BD112" i="1"/>
  <c r="BC112" i="1"/>
  <c r="BB112" i="1"/>
  <c r="BA112" i="1"/>
  <c r="AZ112" i="1"/>
  <c r="AY112" i="1"/>
  <c r="AW112" i="1"/>
  <c r="AU112" i="1"/>
  <c r="AT112" i="1"/>
  <c r="AS112" i="1"/>
  <c r="BF111" i="1"/>
  <c r="BE111" i="1"/>
  <c r="BD111" i="1"/>
  <c r="BC111" i="1"/>
  <c r="BB111" i="1"/>
  <c r="BA111" i="1"/>
  <c r="AZ111" i="1"/>
  <c r="AY111" i="1"/>
  <c r="AW111" i="1"/>
  <c r="AU111" i="1"/>
  <c r="AT111" i="1"/>
  <c r="AS111" i="1"/>
  <c r="BF110" i="1"/>
  <c r="BE110" i="1"/>
  <c r="BD110" i="1"/>
  <c r="BC110" i="1"/>
  <c r="BB110" i="1"/>
  <c r="BA110" i="1"/>
  <c r="AZ110" i="1"/>
  <c r="AY110" i="1"/>
  <c r="AW110" i="1"/>
  <c r="AU110" i="1"/>
  <c r="AT110" i="1"/>
  <c r="AS110" i="1"/>
  <c r="BF109" i="1"/>
  <c r="BE109" i="1"/>
  <c r="BD109" i="1"/>
  <c r="BC109" i="1"/>
  <c r="BB109" i="1"/>
  <c r="BA109" i="1"/>
  <c r="AZ109" i="1"/>
  <c r="AY109" i="1"/>
  <c r="AW109" i="1"/>
  <c r="AU109" i="1"/>
  <c r="AT109" i="1"/>
  <c r="AS109" i="1"/>
  <c r="BF108" i="1"/>
  <c r="BE108" i="1"/>
  <c r="BD108" i="1"/>
  <c r="BC108" i="1"/>
  <c r="BB108" i="1"/>
  <c r="BA108" i="1"/>
  <c r="AZ108" i="1"/>
  <c r="AY108" i="1"/>
  <c r="AW108" i="1"/>
  <c r="AU108" i="1"/>
  <c r="AT108" i="1"/>
  <c r="AS108" i="1"/>
  <c r="BF107" i="1"/>
  <c r="BE107" i="1"/>
  <c r="BD107" i="1"/>
  <c r="BC107" i="1"/>
  <c r="BB107" i="1"/>
  <c r="BA107" i="1"/>
  <c r="AZ107" i="1"/>
  <c r="AY107" i="1"/>
  <c r="AW107" i="1"/>
  <c r="AU107" i="1"/>
  <c r="AT107" i="1"/>
  <c r="AS107" i="1"/>
  <c r="V104" i="1"/>
  <c r="U104" i="1"/>
  <c r="T104" i="1"/>
  <c r="BF103" i="1"/>
  <c r="BF104" i="1" s="1"/>
  <c r="N104" i="1" s="1"/>
  <c r="BE103" i="1"/>
  <c r="BE104" i="1" s="1"/>
  <c r="M104" i="1" s="1"/>
  <c r="BD103" i="1"/>
  <c r="BD104" i="1" s="1"/>
  <c r="L104" i="1" s="1"/>
  <c r="BC103" i="1"/>
  <c r="BC104" i="1" s="1"/>
  <c r="K104" i="1" s="1"/>
  <c r="BB103" i="1"/>
  <c r="BB104" i="1" s="1"/>
  <c r="J104" i="1" s="1"/>
  <c r="BA103" i="1"/>
  <c r="BA104" i="1" s="1"/>
  <c r="I104" i="1" s="1"/>
  <c r="AZ103" i="1"/>
  <c r="AZ104" i="1" s="1"/>
  <c r="H104" i="1" s="1"/>
  <c r="AY103" i="1"/>
  <c r="AY104" i="1" s="1"/>
  <c r="G104" i="1" s="1"/>
  <c r="AW103" i="1"/>
  <c r="AW104" i="1" s="1"/>
  <c r="F104" i="1" s="1"/>
  <c r="AU103" i="1"/>
  <c r="AU104" i="1" s="1"/>
  <c r="E104" i="1" s="1"/>
  <c r="AT103" i="1"/>
  <c r="AT104" i="1" s="1"/>
  <c r="D104" i="1" s="1"/>
  <c r="AS103" i="1"/>
  <c r="AS104" i="1" s="1"/>
  <c r="C104" i="1" s="1"/>
  <c r="V100" i="1"/>
  <c r="U100" i="1"/>
  <c r="T100" i="1"/>
  <c r="BF99" i="1"/>
  <c r="BE99" i="1"/>
  <c r="BD99" i="1"/>
  <c r="BC99" i="1"/>
  <c r="BB99" i="1"/>
  <c r="BA99" i="1"/>
  <c r="AZ99" i="1"/>
  <c r="AY99" i="1"/>
  <c r="AW99" i="1"/>
  <c r="AU99" i="1"/>
  <c r="AT99" i="1"/>
  <c r="AS99" i="1"/>
  <c r="BF98" i="1"/>
  <c r="BE98" i="1"/>
  <c r="BD98" i="1"/>
  <c r="BC98" i="1"/>
  <c r="BB98" i="1"/>
  <c r="BA98" i="1"/>
  <c r="AZ98" i="1"/>
  <c r="AY98" i="1"/>
  <c r="AW98" i="1"/>
  <c r="AU98" i="1"/>
  <c r="AT98" i="1"/>
  <c r="AS98" i="1"/>
  <c r="BF97" i="1"/>
  <c r="BE97" i="1"/>
  <c r="BD97" i="1"/>
  <c r="BC97" i="1"/>
  <c r="BB97" i="1"/>
  <c r="BA97" i="1"/>
  <c r="AZ97" i="1"/>
  <c r="AY97" i="1"/>
  <c r="AW97" i="1"/>
  <c r="AU97" i="1"/>
  <c r="AT97" i="1"/>
  <c r="AS97" i="1"/>
  <c r="BF96" i="1"/>
  <c r="BE96" i="1"/>
  <c r="BD96" i="1"/>
  <c r="BC96" i="1"/>
  <c r="BB96" i="1"/>
  <c r="BA96" i="1"/>
  <c r="AZ96" i="1"/>
  <c r="AY96" i="1"/>
  <c r="AW96" i="1"/>
  <c r="AU96" i="1"/>
  <c r="AT96" i="1"/>
  <c r="AS96" i="1"/>
  <c r="BF95" i="1"/>
  <c r="BE95" i="1"/>
  <c r="BD95" i="1"/>
  <c r="BC95" i="1"/>
  <c r="BB95" i="1"/>
  <c r="BA95" i="1"/>
  <c r="AZ95" i="1"/>
  <c r="AY95" i="1"/>
  <c r="AW95" i="1"/>
  <c r="AU95" i="1"/>
  <c r="AT95" i="1"/>
  <c r="AS95" i="1"/>
  <c r="BF94" i="1"/>
  <c r="BE94" i="1"/>
  <c r="BD94" i="1"/>
  <c r="BC94" i="1"/>
  <c r="BB94" i="1"/>
  <c r="BA94" i="1"/>
  <c r="AZ94" i="1"/>
  <c r="AY94" i="1"/>
  <c r="AW94" i="1"/>
  <c r="AU94" i="1"/>
  <c r="AT94" i="1"/>
  <c r="AS94" i="1"/>
  <c r="BF93" i="1"/>
  <c r="BE93" i="1"/>
  <c r="BD93" i="1"/>
  <c r="BC93" i="1"/>
  <c r="BB93" i="1"/>
  <c r="BA93" i="1"/>
  <c r="AZ93" i="1"/>
  <c r="AY93" i="1"/>
  <c r="AW93" i="1"/>
  <c r="AU93" i="1"/>
  <c r="AT93" i="1"/>
  <c r="AS93" i="1"/>
  <c r="BF92" i="1"/>
  <c r="BE92" i="1"/>
  <c r="BD92" i="1"/>
  <c r="BC92" i="1"/>
  <c r="BB92" i="1"/>
  <c r="BA92" i="1"/>
  <c r="AZ92" i="1"/>
  <c r="AY92" i="1"/>
  <c r="AW92" i="1"/>
  <c r="AU92" i="1"/>
  <c r="AT92" i="1"/>
  <c r="AS92" i="1"/>
  <c r="BF91" i="1"/>
  <c r="BE91" i="1"/>
  <c r="BD91" i="1"/>
  <c r="BC91" i="1"/>
  <c r="BB91" i="1"/>
  <c r="BA91" i="1"/>
  <c r="AZ91" i="1"/>
  <c r="AY91" i="1"/>
  <c r="AW91" i="1"/>
  <c r="AU91" i="1"/>
  <c r="AT91" i="1"/>
  <c r="AS91" i="1"/>
  <c r="BF90" i="1"/>
  <c r="BE90" i="1"/>
  <c r="BD90" i="1"/>
  <c r="BC90" i="1"/>
  <c r="BB90" i="1"/>
  <c r="BA90" i="1"/>
  <c r="AZ90" i="1"/>
  <c r="AY90" i="1"/>
  <c r="AW90" i="1"/>
  <c r="AU90" i="1"/>
  <c r="AT90" i="1"/>
  <c r="AS90" i="1"/>
  <c r="BF89" i="1"/>
  <c r="BE89" i="1"/>
  <c r="BD89" i="1"/>
  <c r="BC89" i="1"/>
  <c r="BB89" i="1"/>
  <c r="BA89" i="1"/>
  <c r="AZ89" i="1"/>
  <c r="AY89" i="1"/>
  <c r="AW89" i="1"/>
  <c r="AU89" i="1"/>
  <c r="AT89" i="1"/>
  <c r="AS89" i="1"/>
  <c r="BF88" i="1"/>
  <c r="BE88" i="1"/>
  <c r="BD88" i="1"/>
  <c r="BC88" i="1"/>
  <c r="BB88" i="1"/>
  <c r="BA88" i="1"/>
  <c r="AZ88" i="1"/>
  <c r="AY88" i="1"/>
  <c r="AW88" i="1"/>
  <c r="AU88" i="1"/>
  <c r="AT88" i="1"/>
  <c r="AS88" i="1"/>
  <c r="BF87" i="1"/>
  <c r="BE87" i="1"/>
  <c r="BD87" i="1"/>
  <c r="BC87" i="1"/>
  <c r="BB87" i="1"/>
  <c r="BA87" i="1"/>
  <c r="AZ87" i="1"/>
  <c r="AY87" i="1"/>
  <c r="AW87" i="1"/>
  <c r="AU87" i="1"/>
  <c r="AT87" i="1"/>
  <c r="AS87" i="1"/>
  <c r="BF86" i="1"/>
  <c r="BE86" i="1"/>
  <c r="BD86" i="1"/>
  <c r="BC86" i="1"/>
  <c r="BB86" i="1"/>
  <c r="BA86" i="1"/>
  <c r="AZ86" i="1"/>
  <c r="AY86" i="1"/>
  <c r="AW86" i="1"/>
  <c r="AU86" i="1"/>
  <c r="AT86" i="1"/>
  <c r="AS86" i="1"/>
  <c r="BF85" i="1"/>
  <c r="BE85" i="1"/>
  <c r="BD85" i="1"/>
  <c r="BC85" i="1"/>
  <c r="BB85" i="1"/>
  <c r="BA85" i="1"/>
  <c r="AZ85" i="1"/>
  <c r="AY85" i="1"/>
  <c r="AW85" i="1"/>
  <c r="AU85" i="1"/>
  <c r="AT85" i="1"/>
  <c r="AS85" i="1"/>
  <c r="V80" i="1"/>
  <c r="U80" i="1"/>
  <c r="T80" i="1"/>
  <c r="V78" i="1"/>
  <c r="U78" i="1"/>
  <c r="T78" i="1"/>
  <c r="BF77" i="1"/>
  <c r="BE77" i="1"/>
  <c r="BD77" i="1"/>
  <c r="BC77" i="1"/>
  <c r="BB77" i="1"/>
  <c r="BA77" i="1"/>
  <c r="AZ77" i="1"/>
  <c r="AY77" i="1"/>
  <c r="AW77" i="1"/>
  <c r="AU77" i="1"/>
  <c r="AT77" i="1"/>
  <c r="AS77" i="1"/>
  <c r="BF76" i="1"/>
  <c r="BE76" i="1"/>
  <c r="BD76" i="1"/>
  <c r="BC76" i="1"/>
  <c r="BB76" i="1"/>
  <c r="BA76" i="1"/>
  <c r="AZ76" i="1"/>
  <c r="AY76" i="1"/>
  <c r="AW76" i="1"/>
  <c r="AU76" i="1"/>
  <c r="AT76" i="1"/>
  <c r="AS76" i="1"/>
  <c r="BF75" i="1"/>
  <c r="BE75" i="1"/>
  <c r="BD75" i="1"/>
  <c r="BC75" i="1"/>
  <c r="BB75" i="1"/>
  <c r="BA75" i="1"/>
  <c r="AZ75" i="1"/>
  <c r="AY75" i="1"/>
  <c r="AW75" i="1"/>
  <c r="AU75" i="1"/>
  <c r="AT75" i="1"/>
  <c r="AS75" i="1"/>
  <c r="BF74" i="1"/>
  <c r="BE74" i="1"/>
  <c r="BD74" i="1"/>
  <c r="BC74" i="1"/>
  <c r="BB74" i="1"/>
  <c r="BA74" i="1"/>
  <c r="AZ74" i="1"/>
  <c r="AY74" i="1"/>
  <c r="AW74" i="1"/>
  <c r="AU74" i="1"/>
  <c r="AT74" i="1"/>
  <c r="AS74" i="1"/>
  <c r="BF73" i="1"/>
  <c r="BE73" i="1"/>
  <c r="BD73" i="1"/>
  <c r="BC73" i="1"/>
  <c r="BB73" i="1"/>
  <c r="BA73" i="1"/>
  <c r="AZ73" i="1"/>
  <c r="AY73" i="1"/>
  <c r="AW73" i="1"/>
  <c r="AU73" i="1"/>
  <c r="AT73" i="1"/>
  <c r="AS73" i="1"/>
  <c r="BF72" i="1"/>
  <c r="BE72" i="1"/>
  <c r="BD72" i="1"/>
  <c r="BC72" i="1"/>
  <c r="BB72" i="1"/>
  <c r="BA72" i="1"/>
  <c r="AZ72" i="1"/>
  <c r="AY72" i="1"/>
  <c r="AW72" i="1"/>
  <c r="AU72" i="1"/>
  <c r="AT72" i="1"/>
  <c r="AS72" i="1"/>
  <c r="BF71" i="1"/>
  <c r="BE71" i="1"/>
  <c r="BD71" i="1"/>
  <c r="BC71" i="1"/>
  <c r="BB71" i="1"/>
  <c r="BA71" i="1"/>
  <c r="AZ71" i="1"/>
  <c r="AY71" i="1"/>
  <c r="AW71" i="1"/>
  <c r="AU71" i="1"/>
  <c r="AT71" i="1"/>
  <c r="AS71" i="1"/>
  <c r="V68" i="1"/>
  <c r="U68" i="1"/>
  <c r="T68" i="1"/>
  <c r="BF67" i="1"/>
  <c r="BE67" i="1"/>
  <c r="BD67" i="1"/>
  <c r="BC67" i="1"/>
  <c r="BB67" i="1"/>
  <c r="BA67" i="1"/>
  <c r="AZ67" i="1"/>
  <c r="AY67" i="1"/>
  <c r="AW67" i="1"/>
  <c r="AU67" i="1"/>
  <c r="AT67" i="1"/>
  <c r="AS67" i="1"/>
  <c r="BF66" i="1"/>
  <c r="BE66" i="1"/>
  <c r="BD66" i="1"/>
  <c r="BC66" i="1"/>
  <c r="BB66" i="1"/>
  <c r="BA66" i="1"/>
  <c r="BA68" i="1" s="1"/>
  <c r="I68" i="1" s="1"/>
  <c r="AZ66" i="1"/>
  <c r="AY66" i="1"/>
  <c r="AW66" i="1"/>
  <c r="AU66" i="1"/>
  <c r="AT66" i="1"/>
  <c r="AS66" i="1"/>
  <c r="V63" i="1"/>
  <c r="U63" i="1"/>
  <c r="T63" i="1"/>
  <c r="BF62" i="1"/>
  <c r="BE62" i="1"/>
  <c r="BD62" i="1"/>
  <c r="BC62" i="1"/>
  <c r="BB62" i="1"/>
  <c r="BA62" i="1"/>
  <c r="AZ62" i="1"/>
  <c r="AY62" i="1"/>
  <c r="AW62" i="1"/>
  <c r="AU62" i="1"/>
  <c r="AT62" i="1"/>
  <c r="AS62" i="1"/>
  <c r="BF61" i="1"/>
  <c r="BE61" i="1"/>
  <c r="BD61" i="1"/>
  <c r="BC61" i="1"/>
  <c r="BB61" i="1"/>
  <c r="BA61" i="1"/>
  <c r="AZ61" i="1"/>
  <c r="AY61" i="1"/>
  <c r="AW61" i="1"/>
  <c r="AU61" i="1"/>
  <c r="AT61" i="1"/>
  <c r="AS61" i="1"/>
  <c r="BF60" i="1"/>
  <c r="BE60" i="1"/>
  <c r="BE63" i="1" s="1"/>
  <c r="M63" i="1" s="1"/>
  <c r="BD60" i="1"/>
  <c r="BD63" i="1" s="1"/>
  <c r="L63" i="1" s="1"/>
  <c r="BC60" i="1"/>
  <c r="BB60" i="1"/>
  <c r="BA60" i="1"/>
  <c r="AZ60" i="1"/>
  <c r="AY60" i="1"/>
  <c r="AW60" i="1"/>
  <c r="AU60" i="1"/>
  <c r="AT60" i="1"/>
  <c r="AS60" i="1"/>
  <c r="V57" i="1"/>
  <c r="U57" i="1"/>
  <c r="T57" i="1"/>
  <c r="BF56" i="1"/>
  <c r="BE56" i="1"/>
  <c r="BD56" i="1"/>
  <c r="BC56" i="1"/>
  <c r="BB56" i="1"/>
  <c r="BA56" i="1"/>
  <c r="AZ56" i="1"/>
  <c r="AY56" i="1"/>
  <c r="AW56" i="1"/>
  <c r="AU56" i="1"/>
  <c r="AT56" i="1"/>
  <c r="AS56" i="1"/>
  <c r="BF55" i="1"/>
  <c r="BE55" i="1"/>
  <c r="BD55" i="1"/>
  <c r="BC55" i="1"/>
  <c r="BB55" i="1"/>
  <c r="BA55" i="1"/>
  <c r="AZ55" i="1"/>
  <c r="AY55" i="1"/>
  <c r="AW55" i="1"/>
  <c r="AU55" i="1"/>
  <c r="AT55" i="1"/>
  <c r="AS55" i="1"/>
  <c r="BF54" i="1"/>
  <c r="BE54" i="1"/>
  <c r="BD54" i="1"/>
  <c r="BC54" i="1"/>
  <c r="BB54" i="1"/>
  <c r="BA54" i="1"/>
  <c r="AZ54" i="1"/>
  <c r="AY54" i="1"/>
  <c r="AW54" i="1"/>
  <c r="AU54" i="1"/>
  <c r="AT54" i="1"/>
  <c r="AS54" i="1"/>
  <c r="BF53" i="1"/>
  <c r="BE53" i="1"/>
  <c r="BD53" i="1"/>
  <c r="BC53" i="1"/>
  <c r="BB53" i="1"/>
  <c r="BA53" i="1"/>
  <c r="AZ53" i="1"/>
  <c r="AY53" i="1"/>
  <c r="AW53" i="1"/>
  <c r="AU53" i="1"/>
  <c r="AT53" i="1"/>
  <c r="AS53" i="1"/>
  <c r="BF52" i="1"/>
  <c r="BE52" i="1"/>
  <c r="BD52" i="1"/>
  <c r="BC52" i="1"/>
  <c r="BB52" i="1"/>
  <c r="BA52" i="1"/>
  <c r="AZ52" i="1"/>
  <c r="AY52" i="1"/>
  <c r="AW52" i="1"/>
  <c r="AU52" i="1"/>
  <c r="AT52" i="1"/>
  <c r="AS52" i="1"/>
  <c r="BF51" i="1"/>
  <c r="BE51" i="1"/>
  <c r="BD51" i="1"/>
  <c r="BC51" i="1"/>
  <c r="BB51" i="1"/>
  <c r="BA51" i="1"/>
  <c r="AZ51" i="1"/>
  <c r="AY51" i="1"/>
  <c r="AW51" i="1"/>
  <c r="AU51" i="1"/>
  <c r="AT51" i="1"/>
  <c r="AS51" i="1"/>
  <c r="BF50" i="1"/>
  <c r="BE50" i="1"/>
  <c r="BD50" i="1"/>
  <c r="BC50" i="1"/>
  <c r="BB50" i="1"/>
  <c r="BA50" i="1"/>
  <c r="AZ50" i="1"/>
  <c r="AY50" i="1"/>
  <c r="AW50" i="1"/>
  <c r="AU50" i="1"/>
  <c r="AT50" i="1"/>
  <c r="AS50" i="1"/>
  <c r="BF49" i="1"/>
  <c r="BE49" i="1"/>
  <c r="BD49" i="1"/>
  <c r="BC49" i="1"/>
  <c r="BB49" i="1"/>
  <c r="BA49" i="1"/>
  <c r="AZ49" i="1"/>
  <c r="AY49" i="1"/>
  <c r="AW49" i="1"/>
  <c r="AU49" i="1"/>
  <c r="AT49" i="1"/>
  <c r="AS49" i="1"/>
  <c r="BF48" i="1"/>
  <c r="BE48" i="1"/>
  <c r="BD48" i="1"/>
  <c r="BC48" i="1"/>
  <c r="BB48" i="1"/>
  <c r="BA48" i="1"/>
  <c r="AZ48" i="1"/>
  <c r="AY48" i="1"/>
  <c r="AW48" i="1"/>
  <c r="AU48" i="1"/>
  <c r="AT48" i="1"/>
  <c r="AS48" i="1"/>
  <c r="BF47" i="1"/>
  <c r="BE47" i="1"/>
  <c r="BD47" i="1"/>
  <c r="BC47" i="1"/>
  <c r="BB47" i="1"/>
  <c r="BA47" i="1"/>
  <c r="AZ47" i="1"/>
  <c r="AY47" i="1"/>
  <c r="AW47" i="1"/>
  <c r="AU47" i="1"/>
  <c r="AT47" i="1"/>
  <c r="AS47" i="1"/>
  <c r="BF46" i="1"/>
  <c r="BE46" i="1"/>
  <c r="BD46" i="1"/>
  <c r="BC46" i="1"/>
  <c r="BB46" i="1"/>
  <c r="BA46" i="1"/>
  <c r="AZ46" i="1"/>
  <c r="AY46" i="1"/>
  <c r="AW46" i="1"/>
  <c r="AU46" i="1"/>
  <c r="AT46" i="1"/>
  <c r="AS46" i="1"/>
  <c r="BF45" i="1"/>
  <c r="BE45" i="1"/>
  <c r="BD45" i="1"/>
  <c r="BC45" i="1"/>
  <c r="BB45" i="1"/>
  <c r="BA45" i="1"/>
  <c r="AZ45" i="1"/>
  <c r="AY45" i="1"/>
  <c r="AW45" i="1"/>
  <c r="AU45" i="1"/>
  <c r="AT45" i="1"/>
  <c r="AS45" i="1"/>
  <c r="BF44" i="1"/>
  <c r="BE44" i="1"/>
  <c r="BD44" i="1"/>
  <c r="BC44" i="1"/>
  <c r="BB44" i="1"/>
  <c r="BA44" i="1"/>
  <c r="AZ44" i="1"/>
  <c r="AY44" i="1"/>
  <c r="AW44" i="1"/>
  <c r="AU44" i="1"/>
  <c r="AT44" i="1"/>
  <c r="AS44" i="1"/>
  <c r="BF43" i="1"/>
  <c r="BE43" i="1"/>
  <c r="BD43" i="1"/>
  <c r="BC43" i="1"/>
  <c r="BB43" i="1"/>
  <c r="BA43" i="1"/>
  <c r="AZ43" i="1"/>
  <c r="AY43" i="1"/>
  <c r="AW43" i="1"/>
  <c r="AU43" i="1"/>
  <c r="AT43" i="1"/>
  <c r="AS43" i="1"/>
  <c r="BF42" i="1"/>
  <c r="BE42" i="1"/>
  <c r="BD42" i="1"/>
  <c r="BC42" i="1"/>
  <c r="BB42" i="1"/>
  <c r="BA42" i="1"/>
  <c r="AZ42" i="1"/>
  <c r="AY42" i="1"/>
  <c r="AW42" i="1"/>
  <c r="AU42" i="1"/>
  <c r="AT42" i="1"/>
  <c r="AS42" i="1"/>
  <c r="BF41" i="1"/>
  <c r="BE41" i="1"/>
  <c r="BD41" i="1"/>
  <c r="BC41" i="1"/>
  <c r="BB41" i="1"/>
  <c r="BA41" i="1"/>
  <c r="AZ41" i="1"/>
  <c r="AY41" i="1"/>
  <c r="AW41" i="1"/>
  <c r="AU41" i="1"/>
  <c r="AT41" i="1"/>
  <c r="AS41" i="1"/>
  <c r="BF40" i="1"/>
  <c r="BE40" i="1"/>
  <c r="BD40" i="1"/>
  <c r="BC40" i="1"/>
  <c r="BB40" i="1"/>
  <c r="BA40" i="1"/>
  <c r="AZ40" i="1"/>
  <c r="AY40" i="1"/>
  <c r="AW40" i="1"/>
  <c r="AU40" i="1"/>
  <c r="AT40" i="1"/>
  <c r="AS40" i="1"/>
  <c r="BF39" i="1"/>
  <c r="BE39" i="1"/>
  <c r="BD39" i="1"/>
  <c r="BC39" i="1"/>
  <c r="BB39" i="1"/>
  <c r="BA39" i="1"/>
  <c r="AZ39" i="1"/>
  <c r="AY39" i="1"/>
  <c r="AW39" i="1"/>
  <c r="AU39" i="1"/>
  <c r="AT39" i="1"/>
  <c r="AS39" i="1"/>
  <c r="BF38" i="1"/>
  <c r="BE38" i="1"/>
  <c r="BD38" i="1"/>
  <c r="BC38" i="1"/>
  <c r="BB38" i="1"/>
  <c r="BA38" i="1"/>
  <c r="AZ38" i="1"/>
  <c r="AY38" i="1"/>
  <c r="AW38" i="1"/>
  <c r="AU38" i="1"/>
  <c r="AT38" i="1"/>
  <c r="AS38" i="1"/>
  <c r="BF37" i="1"/>
  <c r="BE37" i="1"/>
  <c r="BD37" i="1"/>
  <c r="BC37" i="1"/>
  <c r="BB37" i="1"/>
  <c r="BA37" i="1"/>
  <c r="AZ37" i="1"/>
  <c r="AY37" i="1"/>
  <c r="AW37" i="1"/>
  <c r="AU37" i="1"/>
  <c r="AT37" i="1"/>
  <c r="AS37" i="1"/>
  <c r="BF36" i="1"/>
  <c r="BE36" i="1"/>
  <c r="BD36" i="1"/>
  <c r="BC36" i="1"/>
  <c r="BB36" i="1"/>
  <c r="BA36" i="1"/>
  <c r="AZ36" i="1"/>
  <c r="AY36" i="1"/>
  <c r="AW36" i="1"/>
  <c r="AU36" i="1"/>
  <c r="AT36" i="1"/>
  <c r="AS36" i="1"/>
  <c r="BF35" i="1"/>
  <c r="BE35" i="1"/>
  <c r="BD35" i="1"/>
  <c r="BC35" i="1"/>
  <c r="BB35" i="1"/>
  <c r="BA35" i="1"/>
  <c r="AZ35" i="1"/>
  <c r="AY35" i="1"/>
  <c r="AW35" i="1"/>
  <c r="AU35" i="1"/>
  <c r="AT35" i="1"/>
  <c r="AS35" i="1"/>
  <c r="BF34" i="1"/>
  <c r="BE34" i="1"/>
  <c r="BD34" i="1"/>
  <c r="BC34" i="1"/>
  <c r="BB34" i="1"/>
  <c r="BA34" i="1"/>
  <c r="AZ34" i="1"/>
  <c r="AY34" i="1"/>
  <c r="AW34" i="1"/>
  <c r="AU34" i="1"/>
  <c r="AT34" i="1"/>
  <c r="AS34" i="1"/>
  <c r="BF33" i="1"/>
  <c r="BE33" i="1"/>
  <c r="BD33" i="1"/>
  <c r="BC33" i="1"/>
  <c r="BB33" i="1"/>
  <c r="BA33" i="1"/>
  <c r="AZ33" i="1"/>
  <c r="AY33" i="1"/>
  <c r="AW33" i="1"/>
  <c r="AU33" i="1"/>
  <c r="AT33" i="1"/>
  <c r="AS33" i="1"/>
  <c r="BF32" i="1"/>
  <c r="BE32" i="1"/>
  <c r="BD32" i="1"/>
  <c r="BC32" i="1"/>
  <c r="BB32" i="1"/>
  <c r="BA32" i="1"/>
  <c r="AZ32" i="1"/>
  <c r="AY32" i="1"/>
  <c r="AW32" i="1"/>
  <c r="AU32" i="1"/>
  <c r="AT32" i="1"/>
  <c r="AS32" i="1"/>
  <c r="V29" i="1"/>
  <c r="U29" i="1"/>
  <c r="T29" i="1"/>
  <c r="BF28" i="1"/>
  <c r="BE28" i="1"/>
  <c r="BD28" i="1"/>
  <c r="BC28" i="1"/>
  <c r="BB28" i="1"/>
  <c r="BA28" i="1"/>
  <c r="AZ28" i="1"/>
  <c r="AY28" i="1"/>
  <c r="AW28" i="1"/>
  <c r="AU28" i="1"/>
  <c r="AT28" i="1"/>
  <c r="AS28" i="1"/>
  <c r="BF27" i="1"/>
  <c r="BE27" i="1"/>
  <c r="BD27" i="1"/>
  <c r="BC27" i="1"/>
  <c r="BB27" i="1"/>
  <c r="BA27" i="1"/>
  <c r="AZ27" i="1"/>
  <c r="AY27" i="1"/>
  <c r="AW27" i="1"/>
  <c r="AU27" i="1"/>
  <c r="AT27" i="1"/>
  <c r="AS27" i="1"/>
  <c r="V24" i="1"/>
  <c r="U24" i="1"/>
  <c r="T24" i="1"/>
  <c r="V22" i="1"/>
  <c r="U22" i="1"/>
  <c r="T22" i="1"/>
  <c r="BF21" i="1"/>
  <c r="BE21" i="1"/>
  <c r="BD21" i="1"/>
  <c r="BC21" i="1"/>
  <c r="BB21" i="1"/>
  <c r="BA21" i="1"/>
  <c r="AZ21" i="1"/>
  <c r="AY21" i="1"/>
  <c r="AW21" i="1"/>
  <c r="AU21" i="1"/>
  <c r="AT21" i="1"/>
  <c r="AS21" i="1"/>
  <c r="BF20" i="1"/>
  <c r="BE20" i="1"/>
  <c r="BD20" i="1"/>
  <c r="BC20" i="1"/>
  <c r="BB20" i="1"/>
  <c r="BA20" i="1"/>
  <c r="AZ20" i="1"/>
  <c r="AY20" i="1"/>
  <c r="AW20" i="1"/>
  <c r="AU20" i="1"/>
  <c r="AT20" i="1"/>
  <c r="AS20" i="1"/>
  <c r="BF19" i="1"/>
  <c r="BE19" i="1"/>
  <c r="BD19" i="1"/>
  <c r="BC19" i="1"/>
  <c r="BB19" i="1"/>
  <c r="BA19" i="1"/>
  <c r="AZ19" i="1"/>
  <c r="AY19" i="1"/>
  <c r="AW19" i="1"/>
  <c r="AU19" i="1"/>
  <c r="AT19" i="1"/>
  <c r="AS19" i="1"/>
  <c r="BF18" i="1"/>
  <c r="BE18" i="1"/>
  <c r="BD18" i="1"/>
  <c r="BC18" i="1"/>
  <c r="BB18" i="1"/>
  <c r="BA18" i="1"/>
  <c r="AZ18" i="1"/>
  <c r="AY18" i="1"/>
  <c r="AW18" i="1"/>
  <c r="AU18" i="1"/>
  <c r="AT18" i="1"/>
  <c r="AS18" i="1"/>
  <c r="BF17" i="1"/>
  <c r="BE17" i="1"/>
  <c r="BD17" i="1"/>
  <c r="BC17" i="1"/>
  <c r="BB17" i="1"/>
  <c r="BA17" i="1"/>
  <c r="AZ17" i="1"/>
  <c r="AY17" i="1"/>
  <c r="AW17" i="1"/>
  <c r="AU17" i="1"/>
  <c r="AT17" i="1"/>
  <c r="AS17" i="1"/>
  <c r="BF16" i="1"/>
  <c r="BE16" i="1"/>
  <c r="BD16" i="1"/>
  <c r="BC16" i="1"/>
  <c r="BB16" i="1"/>
  <c r="BA16" i="1"/>
  <c r="AZ16" i="1"/>
  <c r="AY16" i="1"/>
  <c r="AW16" i="1"/>
  <c r="AU16" i="1"/>
  <c r="AT16" i="1"/>
  <c r="AS16" i="1"/>
  <c r="V13" i="1"/>
  <c r="U13" i="1"/>
  <c r="T13" i="1"/>
  <c r="BF12" i="1"/>
  <c r="BE12" i="1"/>
  <c r="BD12" i="1"/>
  <c r="BC12" i="1"/>
  <c r="BB12" i="1"/>
  <c r="BA12" i="1"/>
  <c r="AZ12" i="1"/>
  <c r="AY12" i="1"/>
  <c r="AW12" i="1"/>
  <c r="AU12" i="1"/>
  <c r="AT12" i="1"/>
  <c r="AS12" i="1"/>
  <c r="BF11" i="1"/>
  <c r="BE11" i="1"/>
  <c r="BD11" i="1"/>
  <c r="BC11" i="1"/>
  <c r="BB11" i="1"/>
  <c r="BA11" i="1"/>
  <c r="AZ11" i="1"/>
  <c r="AY11" i="1"/>
  <c r="AW11" i="1"/>
  <c r="AU11" i="1"/>
  <c r="AT11" i="1"/>
  <c r="AS11" i="1"/>
  <c r="BF10" i="1"/>
  <c r="BE10" i="1"/>
  <c r="BD10" i="1"/>
  <c r="BC10" i="1"/>
  <c r="BB10" i="1"/>
  <c r="BA10" i="1"/>
  <c r="AZ10" i="1"/>
  <c r="AY10" i="1"/>
  <c r="AW10" i="1"/>
  <c r="AU10" i="1"/>
  <c r="AT10" i="1"/>
  <c r="AS10" i="1"/>
  <c r="BA29" i="1" l="1"/>
  <c r="I29" i="1" s="1"/>
  <c r="BF63" i="1"/>
  <c r="N63" i="1" s="1"/>
  <c r="AS155" i="1"/>
  <c r="C155" i="1" s="1"/>
  <c r="BA13" i="1"/>
  <c r="I13" i="1" s="1"/>
  <c r="BB68" i="1"/>
  <c r="J68" i="1" s="1"/>
  <c r="BB162" i="1"/>
  <c r="J162" i="1" s="1"/>
  <c r="BD78" i="1"/>
  <c r="L78" i="1" s="1"/>
  <c r="AU68" i="1"/>
  <c r="E68" i="1" s="1"/>
  <c r="BC78" i="1"/>
  <c r="K78" i="1" s="1"/>
  <c r="BD68" i="1"/>
  <c r="L68" i="1" s="1"/>
  <c r="AT185" i="1"/>
  <c r="D185" i="1" s="1"/>
  <c r="BF29" i="1"/>
  <c r="N29" i="1" s="1"/>
  <c r="AU145" i="1"/>
  <c r="E145" i="1" s="1"/>
  <c r="BD174" i="1"/>
  <c r="L174" i="1" s="1"/>
  <c r="AT29" i="1"/>
  <c r="D29" i="1" s="1"/>
  <c r="AY29" i="1"/>
  <c r="G29" i="1" s="1"/>
  <c r="AY145" i="1"/>
  <c r="G145" i="1" s="1"/>
  <c r="BF13" i="1"/>
  <c r="N13" i="1" s="1"/>
  <c r="AT120" i="1"/>
  <c r="D120" i="1" s="1"/>
  <c r="BF174" i="1"/>
  <c r="N174" i="1" s="1"/>
  <c r="AS68" i="1"/>
  <c r="C68" i="1" s="1"/>
  <c r="BC29" i="1"/>
  <c r="K29" i="1" s="1"/>
  <c r="AS145" i="1"/>
  <c r="C145" i="1" s="1"/>
  <c r="BF198" i="1"/>
  <c r="N198" i="1" s="1"/>
  <c r="BB78" i="1"/>
  <c r="J78" i="1" s="1"/>
  <c r="AS29" i="1"/>
  <c r="C29" i="1" s="1"/>
  <c r="AZ100" i="1"/>
  <c r="H100" i="1" s="1"/>
  <c r="AU162" i="1"/>
  <c r="E162" i="1" s="1"/>
  <c r="BB57" i="1"/>
  <c r="J57" i="1" s="1"/>
  <c r="BC198" i="1"/>
  <c r="K198" i="1" s="1"/>
  <c r="BD29" i="1"/>
  <c r="L29" i="1" s="1"/>
  <c r="BB198" i="1"/>
  <c r="J198" i="1" s="1"/>
  <c r="BB29" i="1"/>
  <c r="J29" i="1" s="1"/>
  <c r="AW138" i="1"/>
  <c r="F138" i="1" s="1"/>
  <c r="AY80" i="1"/>
  <c r="G80" i="1" s="1"/>
  <c r="BC80" i="1"/>
  <c r="K80" i="1" s="1"/>
  <c r="BC57" i="1"/>
  <c r="K57" i="1" s="1"/>
  <c r="BE78" i="1"/>
  <c r="M78" i="1" s="1"/>
  <c r="AZ13" i="1"/>
  <c r="H13" i="1" s="1"/>
  <c r="BB13" i="1"/>
  <c r="J13" i="1" s="1"/>
  <c r="AT68" i="1"/>
  <c r="D68" i="1" s="1"/>
  <c r="AU138" i="1"/>
  <c r="E138" i="1" s="1"/>
  <c r="AZ174" i="1"/>
  <c r="H174" i="1" s="1"/>
  <c r="BA145" i="1"/>
  <c r="I145" i="1" s="1"/>
  <c r="BF57" i="1"/>
  <c r="N57" i="1" s="1"/>
  <c r="AU120" i="1"/>
  <c r="E120" i="1" s="1"/>
  <c r="BE198" i="1"/>
  <c r="M198" i="1" s="1"/>
  <c r="BD185" i="1"/>
  <c r="L185" i="1" s="1"/>
  <c r="BD13" i="1"/>
  <c r="L13" i="1" s="1"/>
  <c r="BD57" i="1"/>
  <c r="L57" i="1" s="1"/>
  <c r="AS120" i="1"/>
  <c r="C120" i="1" s="1"/>
  <c r="AW162" i="1"/>
  <c r="F162" i="1" s="1"/>
  <c r="BC63" i="1"/>
  <c r="K63" i="1" s="1"/>
  <c r="AT13" i="1"/>
  <c r="D13" i="1" s="1"/>
  <c r="BB100" i="1"/>
  <c r="J100" i="1" s="1"/>
  <c r="AY120" i="1"/>
  <c r="G120" i="1" s="1"/>
  <c r="AS162" i="1"/>
  <c r="C162" i="1" s="1"/>
  <c r="AZ78" i="1"/>
  <c r="H78" i="1" s="1"/>
  <c r="BD198" i="1"/>
  <c r="L198" i="1" s="1"/>
  <c r="BC68" i="1"/>
  <c r="K68" i="1" s="1"/>
  <c r="AZ120" i="1"/>
  <c r="H120" i="1" s="1"/>
  <c r="AT162" i="1"/>
  <c r="D162" i="1" s="1"/>
  <c r="BA162" i="1"/>
  <c r="I162" i="1" s="1"/>
  <c r="BE174" i="1"/>
  <c r="M174" i="1" s="1"/>
  <c r="BF162" i="1"/>
  <c r="N162" i="1" s="1"/>
  <c r="AY185" i="1"/>
  <c r="G185" i="1" s="1"/>
  <c r="BA57" i="1"/>
  <c r="I57" i="1" s="1"/>
  <c r="AW100" i="1"/>
  <c r="F100" i="1" s="1"/>
  <c r="AZ57" i="1"/>
  <c r="H57" i="1" s="1"/>
  <c r="AW120" i="1"/>
  <c r="F120" i="1" s="1"/>
  <c r="BB185" i="1"/>
  <c r="J185" i="1" s="1"/>
  <c r="AT80" i="1"/>
  <c r="D80" i="1" s="1"/>
  <c r="AZ80" i="1"/>
  <c r="H80" i="1" s="1"/>
  <c r="AW57" i="1"/>
  <c r="F57" i="1" s="1"/>
  <c r="AS78" i="1"/>
  <c r="C78" i="1" s="1"/>
  <c r="BC185" i="1"/>
  <c r="K185" i="1" s="1"/>
  <c r="BE22" i="1"/>
  <c r="M22" i="1" s="1"/>
  <c r="AY57" i="1"/>
  <c r="G57" i="1" s="1"/>
  <c r="BF68" i="1"/>
  <c r="N68" i="1" s="1"/>
  <c r="AT78" i="1"/>
  <c r="D78" i="1" s="1"/>
  <c r="AT145" i="1"/>
  <c r="D145" i="1" s="1"/>
  <c r="BD145" i="1"/>
  <c r="L145" i="1" s="1"/>
  <c r="AS174" i="1"/>
  <c r="C174" i="1" s="1"/>
  <c r="BC174" i="1"/>
  <c r="K174" i="1" s="1"/>
  <c r="AW80" i="1"/>
  <c r="F80" i="1" s="1"/>
  <c r="BF22" i="1"/>
  <c r="N22" i="1" s="1"/>
  <c r="AZ29" i="1"/>
  <c r="H29" i="1" s="1"/>
  <c r="AZ63" i="1"/>
  <c r="H63" i="1" s="1"/>
  <c r="AU78" i="1"/>
  <c r="E78" i="1" s="1"/>
  <c r="BA78" i="1"/>
  <c r="I78" i="1" s="1"/>
  <c r="BE120" i="1"/>
  <c r="M120" i="1" s="1"/>
  <c r="BA120" i="1"/>
  <c r="I120" i="1" s="1"/>
  <c r="BE145" i="1"/>
  <c r="M145" i="1" s="1"/>
  <c r="BE185" i="1"/>
  <c r="M185" i="1" s="1"/>
  <c r="BA63" i="1"/>
  <c r="I63" i="1" s="1"/>
  <c r="BF78" i="1"/>
  <c r="N78" i="1" s="1"/>
  <c r="BF145" i="1"/>
  <c r="N145" i="1" s="1"/>
  <c r="BB145" i="1"/>
  <c r="J145" i="1" s="1"/>
  <c r="AU57" i="1"/>
  <c r="E57" i="1" s="1"/>
  <c r="BC13" i="1"/>
  <c r="K13" i="1" s="1"/>
  <c r="BC145" i="1"/>
  <c r="K145" i="1" s="1"/>
  <c r="AY200" i="1"/>
  <c r="G200" i="1" s="1"/>
  <c r="AT57" i="1"/>
  <c r="D57" i="1" s="1"/>
  <c r="BB63" i="1"/>
  <c r="J63" i="1" s="1"/>
  <c r="AY68" i="1"/>
  <c r="G68" i="1" s="1"/>
  <c r="BE155" i="1"/>
  <c r="M155" i="1" s="1"/>
  <c r="AZ162" i="1"/>
  <c r="H162" i="1" s="1"/>
  <c r="BE200" i="1"/>
  <c r="M200" i="1" s="1"/>
  <c r="AY78" i="1"/>
  <c r="G78" i="1" s="1"/>
  <c r="AW68" i="1"/>
  <c r="F68" i="1" s="1"/>
  <c r="BD155" i="1"/>
  <c r="L155" i="1" s="1"/>
  <c r="BC162" i="1"/>
  <c r="K162" i="1" s="1"/>
  <c r="BE29" i="1"/>
  <c r="M29" i="1" s="1"/>
  <c r="AU63" i="1"/>
  <c r="E63" i="1" s="1"/>
  <c r="BF138" i="1"/>
  <c r="N138" i="1" s="1"/>
  <c r="BF155" i="1"/>
  <c r="N155" i="1" s="1"/>
  <c r="BA174" i="1"/>
  <c r="I174" i="1" s="1"/>
  <c r="BA185" i="1"/>
  <c r="I185" i="1" s="1"/>
  <c r="BE57" i="1"/>
  <c r="M57" i="1" s="1"/>
  <c r="BC120" i="1"/>
  <c r="K120" i="1" s="1"/>
  <c r="AT155" i="1"/>
  <c r="D155" i="1" s="1"/>
  <c r="AU29" i="1"/>
  <c r="E29" i="1" s="1"/>
  <c r="BB174" i="1"/>
  <c r="J174" i="1" s="1"/>
  <c r="BD100" i="1"/>
  <c r="L100" i="1" s="1"/>
  <c r="BC200" i="1"/>
  <c r="K200" i="1" s="1"/>
  <c r="BB120" i="1"/>
  <c r="J120" i="1" s="1"/>
  <c r="AS63" i="1"/>
  <c r="C63" i="1" s="1"/>
  <c r="BD120" i="1"/>
  <c r="L120" i="1" s="1"/>
  <c r="AY162" i="1"/>
  <c r="G162" i="1" s="1"/>
  <c r="AW29" i="1"/>
  <c r="F29" i="1" s="1"/>
  <c r="AW63" i="1"/>
  <c r="F63" i="1" s="1"/>
  <c r="AT138" i="1"/>
  <c r="D138" i="1" s="1"/>
  <c r="BC187" i="1"/>
  <c r="K187" i="1" s="1"/>
  <c r="AU155" i="1"/>
  <c r="E155" i="1" s="1"/>
  <c r="AU187" i="1"/>
  <c r="E187" i="1" s="1"/>
  <c r="BE80" i="1"/>
  <c r="M80" i="1" s="1"/>
  <c r="BA22" i="1"/>
  <c r="I22" i="1" s="1"/>
  <c r="BD187" i="1"/>
  <c r="L187" i="1" s="1"/>
  <c r="BA187" i="1"/>
  <c r="I187" i="1" s="1"/>
  <c r="BF202" i="1"/>
  <c r="N202" i="1" s="1"/>
  <c r="BB187" i="1"/>
  <c r="J187" i="1" s="1"/>
  <c r="BB22" i="1"/>
  <c r="J22" i="1" s="1"/>
  <c r="AU100" i="1"/>
  <c r="E100" i="1" s="1"/>
  <c r="AY100" i="1"/>
  <c r="G100" i="1" s="1"/>
  <c r="BD22" i="1"/>
  <c r="L22" i="1" s="1"/>
  <c r="AY63" i="1"/>
  <c r="G63" i="1" s="1"/>
  <c r="BE13" i="1"/>
  <c r="M13" i="1" s="1"/>
  <c r="AW187" i="1"/>
  <c r="F187" i="1" s="1"/>
  <c r="BF24" i="1"/>
  <c r="N24" i="1" s="1"/>
  <c r="BF80" i="1"/>
  <c r="N80" i="1" s="1"/>
  <c r="AT22" i="1"/>
  <c r="D22" i="1" s="1"/>
  <c r="AS57" i="1"/>
  <c r="C57" i="1" s="1"/>
  <c r="AZ200" i="1"/>
  <c r="H200" i="1" s="1"/>
  <c r="AW200" i="1"/>
  <c r="F200" i="1" s="1"/>
  <c r="BA100" i="1"/>
  <c r="I100" i="1" s="1"/>
  <c r="BC100" i="1"/>
  <c r="K100" i="1" s="1"/>
  <c r="AZ22" i="1"/>
  <c r="H22" i="1" s="1"/>
  <c r="AS185" i="1"/>
  <c r="C185" i="1" s="1"/>
  <c r="BE202" i="1"/>
  <c r="M202" i="1" s="1"/>
  <c r="BB200" i="1"/>
  <c r="J200" i="1" s="1"/>
  <c r="AZ24" i="1"/>
  <c r="H24" i="1" s="1"/>
  <c r="BD200" i="1"/>
  <c r="L200" i="1" s="1"/>
  <c r="AU202" i="1"/>
  <c r="E202" i="1" s="1"/>
  <c r="AU22" i="1"/>
  <c r="E22" i="1" s="1"/>
  <c r="BA200" i="1"/>
  <c r="I200" i="1" s="1"/>
  <c r="AY24" i="1"/>
  <c r="G24" i="1" s="1"/>
  <c r="AY13" i="1"/>
  <c r="G13" i="1" s="1"/>
  <c r="BC22" i="1"/>
  <c r="K22" i="1" s="1"/>
  <c r="BE24" i="1"/>
  <c r="M24" i="1" s="1"/>
  <c r="BE138" i="1"/>
  <c r="M138" i="1" s="1"/>
  <c r="AU80" i="1"/>
  <c r="E80" i="1" s="1"/>
  <c r="AZ145" i="1"/>
  <c r="H145" i="1" s="1"/>
  <c r="BC155" i="1"/>
  <c r="K155" i="1" s="1"/>
  <c r="AS13" i="1"/>
  <c r="C13" i="1" s="1"/>
  <c r="BC202" i="1"/>
  <c r="K202" i="1" s="1"/>
  <c r="AS138" i="1"/>
  <c r="C138" i="1" s="1"/>
  <c r="BC24" i="1"/>
  <c r="K24" i="1" s="1"/>
  <c r="AS80" i="1"/>
  <c r="C80" i="1" s="1"/>
  <c r="BE100" i="1"/>
  <c r="M100" i="1" s="1"/>
  <c r="BC138" i="1"/>
  <c r="K138" i="1" s="1"/>
  <c r="BD162" i="1"/>
  <c r="L162" i="1" s="1"/>
  <c r="AW174" i="1"/>
  <c r="F174" i="1" s="1"/>
  <c r="BD24" i="1"/>
  <c r="L24" i="1" s="1"/>
  <c r="BF100" i="1"/>
  <c r="N100" i="1" s="1"/>
  <c r="BD138" i="1"/>
  <c r="L138" i="1" s="1"/>
  <c r="AY174" i="1"/>
  <c r="G174" i="1" s="1"/>
  <c r="BD202" i="1"/>
  <c r="L202" i="1" s="1"/>
  <c r="BD80" i="1"/>
  <c r="L80" i="1" s="1"/>
  <c r="AZ185" i="1"/>
  <c r="H185" i="1" s="1"/>
  <c r="BF200" i="1"/>
  <c r="N200" i="1" s="1"/>
  <c r="AZ138" i="1"/>
  <c r="H138" i="1" s="1"/>
  <c r="AW155" i="1"/>
  <c r="F155" i="1" s="1"/>
  <c r="AS22" i="1"/>
  <c r="C22" i="1" s="1"/>
  <c r="AT63" i="1"/>
  <c r="D63" i="1" s="1"/>
  <c r="AS100" i="1"/>
  <c r="C100" i="1" s="1"/>
  <c r="AS187" i="1"/>
  <c r="C187" i="1" s="1"/>
  <c r="AS200" i="1"/>
  <c r="C200" i="1" s="1"/>
  <c r="BF120" i="1"/>
  <c r="N120" i="1" s="1"/>
  <c r="AS24" i="1"/>
  <c r="C24" i="1" s="1"/>
  <c r="AU13" i="1"/>
  <c r="E13" i="1" s="1"/>
  <c r="AU24" i="1"/>
  <c r="E24" i="1" s="1"/>
  <c r="AW24" i="1"/>
  <c r="F24" i="1" s="1"/>
  <c r="AS198" i="1"/>
  <c r="C198" i="1" s="1"/>
  <c r="AS192" i="1"/>
  <c r="C192" i="1" s="1"/>
  <c r="AS202" i="1"/>
  <c r="C202" i="1" s="1"/>
  <c r="AW78" i="1"/>
  <c r="F78" i="1" s="1"/>
  <c r="BA138" i="1"/>
  <c r="I138" i="1" s="1"/>
  <c r="AY155" i="1"/>
  <c r="G155" i="1" s="1"/>
  <c r="AT187" i="1"/>
  <c r="D187" i="1" s="1"/>
  <c r="AT200" i="1"/>
  <c r="D200" i="1" s="1"/>
  <c r="AU200" i="1"/>
  <c r="E200" i="1" s="1"/>
  <c r="BA155" i="1"/>
  <c r="I155" i="1" s="1"/>
  <c r="AT24" i="1"/>
  <c r="D24" i="1" s="1"/>
  <c r="BB155" i="1"/>
  <c r="J155" i="1" s="1"/>
  <c r="BE187" i="1"/>
  <c r="M187" i="1" s="1"/>
  <c r="BF187" i="1"/>
  <c r="N187" i="1" s="1"/>
  <c r="AY138" i="1"/>
  <c r="G138" i="1" s="1"/>
  <c r="AU185" i="1"/>
  <c r="E185" i="1" s="1"/>
  <c r="AT198" i="1"/>
  <c r="D198" i="1" s="1"/>
  <c r="AT192" i="1"/>
  <c r="D192" i="1" s="1"/>
  <c r="AT202" i="1"/>
  <c r="D202" i="1" s="1"/>
  <c r="BE68" i="1"/>
  <c r="M68" i="1" s="1"/>
  <c r="AW185" i="1"/>
  <c r="F185" i="1" s="1"/>
  <c r="AU192" i="1"/>
  <c r="E192" i="1" s="1"/>
  <c r="AU198" i="1"/>
  <c r="E198" i="1" s="1"/>
  <c r="BA202" i="1"/>
  <c r="I202" i="1" s="1"/>
  <c r="BA80" i="1"/>
  <c r="I80" i="1" s="1"/>
  <c r="BA24" i="1"/>
  <c r="I24" i="1" s="1"/>
  <c r="AT174" i="1"/>
  <c r="D174" i="1" s="1"/>
  <c r="AW192" i="1"/>
  <c r="F192" i="1" s="1"/>
  <c r="AW198" i="1"/>
  <c r="F198" i="1" s="1"/>
  <c r="AW202" i="1"/>
  <c r="F202" i="1" s="1"/>
  <c r="BB24" i="1"/>
  <c r="J24" i="1" s="1"/>
  <c r="AT100" i="1"/>
  <c r="D100" i="1" s="1"/>
  <c r="BB138" i="1"/>
  <c r="J138" i="1" s="1"/>
  <c r="AU174" i="1"/>
  <c r="E174" i="1" s="1"/>
  <c r="AY192" i="1"/>
  <c r="G192" i="1" s="1"/>
  <c r="AY198" i="1"/>
  <c r="G198" i="1" s="1"/>
  <c r="BB202" i="1"/>
  <c r="J202" i="1" s="1"/>
  <c r="AY202" i="1"/>
  <c r="G202" i="1" s="1"/>
  <c r="AW22" i="1"/>
  <c r="F22" i="1" s="1"/>
  <c r="BF185" i="1"/>
  <c r="N185" i="1" s="1"/>
  <c r="AW13" i="1"/>
  <c r="F13" i="1" s="1"/>
  <c r="AY187" i="1"/>
  <c r="G187" i="1" s="1"/>
  <c r="AZ68" i="1"/>
  <c r="H68" i="1" s="1"/>
  <c r="AZ187" i="1"/>
  <c r="H187" i="1" s="1"/>
  <c r="AZ202" i="1"/>
  <c r="H202" i="1" s="1"/>
  <c r="AY22" i="1"/>
  <c r="G22" i="1" s="1"/>
  <c r="AZ155" i="1"/>
  <c r="H155" i="1" s="1"/>
  <c r="AZ198" i="1"/>
  <c r="H198" i="1" s="1"/>
  <c r="BB80" i="1"/>
  <c r="J80" i="1" s="1"/>
  <c r="BA198" i="1"/>
  <c r="I198" i="1" s="1"/>
  <c r="R29" i="1" l="1"/>
</calcChain>
</file>

<file path=xl/sharedStrings.xml><?xml version="1.0" encoding="utf-8"?>
<sst xmlns="http://schemas.openxmlformats.org/spreadsheetml/2006/main" count="1299" uniqueCount="1173">
  <si>
    <t>Income Statement - Trailing 12</t>
  </si>
  <si>
    <t>The Frank, The Frank Commercial</t>
  </si>
  <si>
    <t>Accrual Basis</t>
  </si>
  <si>
    <t>Jun 2024 - Apr 2025</t>
  </si>
  <si>
    <t>Account</t>
  </si>
  <si>
    <t>Account Name</t>
  </si>
  <si>
    <t>Income Statement: GL Account Type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</si>
  <si>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</si>
  <si>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</si>
  <si>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</si>
  <si>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</si>
  <si>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</si>
  <si>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</si>
  <si>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</si>
  <si>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</si>
  <si>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</si>
  <si>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</si>
  <si>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</si>
  <si>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Total</t>
  </si>
  <si>
    <t>Income Statement: Property</t>
  </si>
  <si>
    <t>Income Statement: Property Look-Up Code</t>
  </si>
  <si>
    <t>Income Statement: Unit Count</t>
  </si>
  <si>
    <t>Income Statement: 0</t>
  </si>
  <si>
    <t>Income Statement: 1</t>
  </si>
  <si>
    <t>Income Statement: 2</t>
  </si>
  <si>
    <t>Income Statement: 3</t>
  </si>
  <si>
    <t>Income Statement: 4</t>
  </si>
  <si>
    <t>Income Statement: 5</t>
  </si>
  <si>
    <t>Income Statement: 6</t>
  </si>
  <si>
    <t>Income Statement: 7</t>
  </si>
  <si>
    <t>Income Statement: 8</t>
  </si>
  <si>
    <t>Income Statement: 9</t>
  </si>
  <si>
    <t>Income Statement: 10</t>
  </si>
  <si>
    <t>Income Statement: 11</t>
  </si>
  <si>
    <t>Income Statement: 12</t>
  </si>
  <si>
    <t>Income Statement: 13</t>
  </si>
  <si>
    <t>Income Statement: 15</t>
  </si>
  <si>
    <t>Income Statement: 18</t>
  </si>
  <si>
    <t>Income Statement: 21</t>
  </si>
  <si>
    <t>Income Statement: 23</t>
  </si>
  <si>
    <t>Income Statement: 27</t>
  </si>
  <si>
    <t>Income Statement: 30</t>
  </si>
  <si>
    <t>Income Statement: 31</t>
  </si>
  <si>
    <t>Income Statement: 36</t>
  </si>
  <si>
    <t>Income Statement: Month 1 Change Sign</t>
  </si>
  <si>
    <t>Income Statement: Month 2 Change Sign</t>
  </si>
  <si>
    <t>Income Statement: Month 3 Change Sign</t>
  </si>
  <si>
    <t>Income Statement: 41</t>
  </si>
  <si>
    <t>Income Statement: Month 4 Change Sign</t>
  </si>
  <si>
    <t>Income Statement: 42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</si>
  <si>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</si>
  <si>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</si>
  <si>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</si>
  <si>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</si>
  <si>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</si>
  <si>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</si>
  <si>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</si>
  <si>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Total Change Sign</t>
  </si>
  <si>
    <t>TOTAL INCOME</t>
  </si>
  <si>
    <t>Residential Rent</t>
  </si>
  <si>
    <t>5101-01</t>
  </si>
  <si>
    <t>Potential Rent</t>
  </si>
  <si>
    <t>100042488,100042740</t>
  </si>
  <si>
    <t>Net Income|Net Operating Income|TOTAL INCOME|TOTAL RENT|Residential Rent</t>
  </si>
  <si>
    <t>00000|00000|00000|00000|00000</t>
  </si>
  <si>
    <t>Potential Rent</t>
  </si>
  <si>
    <t>5101-01</t>
  </si>
  <si>
    <t>4|4|4|4|4</t>
  </si>
  <si>
    <t>5102-01</t>
  </si>
  <si>
    <t>Gain/Loss to Lease</t>
  </si>
  <si>
    <t>100042488,100042740</t>
  </si>
  <si>
    <t>Net Income|Net Operating Income|TOTAL INCOME|TOTAL RENT|Residential Rent</t>
  </si>
  <si>
    <t>00000|00000|00000|00000|00000</t>
  </si>
  <si>
    <t>Gain/Loss to Lease</t>
  </si>
  <si>
    <t>5102-01</t>
  </si>
  <si>
    <t>4|4|4|4|4</t>
  </si>
  <si>
    <t>5102-02</t>
  </si>
  <si>
    <t>Vacancy</t>
  </si>
  <si>
    <t>100042488,100042740</t>
  </si>
  <si>
    <t>Net Income|Net Operating Income|TOTAL INCOME|TOTAL RENT|Residential Rent</t>
  </si>
  <si>
    <t>00000|00000|00000|00000|00000</t>
  </si>
  <si>
    <t>Vacancy</t>
  </si>
  <si>
    <t>5102-02</t>
  </si>
  <si>
    <t>4|4|4|4|4</t>
  </si>
  <si>
    <t>Residential Rent</t>
  </si>
  <si>
    <t>Concessions</t>
  </si>
  <si>
    <t>5201-01</t>
  </si>
  <si>
    <t>Concession</t>
  </si>
  <si>
    <t>100042488,100042740</t>
  </si>
  <si>
    <t>Net Income|Net Operating Income|TOTAL INCOME|TOTAL RENT|Concessions</t>
  </si>
  <si>
    <t>00000|00000|00000|00000|00001</t>
  </si>
  <si>
    <t>Concession</t>
  </si>
  <si>
    <t>5201-01</t>
  </si>
  <si>
    <t>4|4|4|4|4</t>
  </si>
  <si>
    <t>5201-03</t>
  </si>
  <si>
    <t>Concession - Renewal Recurring</t>
  </si>
  <si>
    <t>100042488,100042740</t>
  </si>
  <si>
    <t>Net Income|Net Operating Income|TOTAL INCOME|TOTAL RENT|Concessions</t>
  </si>
  <si>
    <t>00000|00000|00000|00000|00001</t>
  </si>
  <si>
    <t>Concession - Renewal Recurring</t>
  </si>
  <si>
    <t>5201-03</t>
  </si>
  <si>
    <t>4|4|4|4|4</t>
  </si>
  <si>
    <t>5201-04</t>
  </si>
  <si>
    <t>Concession - New Lease One-Time</t>
  </si>
  <si>
    <t>100042488,100042740</t>
  </si>
  <si>
    <t>Net Income|Net Operating Income|TOTAL INCOME|TOTAL RENT|Concessions</t>
  </si>
  <si>
    <t>00000|00000|00000|00000|00001</t>
  </si>
  <si>
    <t>Concession - New Lease One-Time</t>
  </si>
  <si>
    <t>5201-04</t>
  </si>
  <si>
    <t>4|4|4|4|4</t>
  </si>
  <si>
    <t>5201-05</t>
  </si>
  <si>
    <t>Concession - Renewal One-Time</t>
  </si>
  <si>
    <t>100042488,100042740</t>
  </si>
  <si>
    <t>Net Income|Net Operating Income|TOTAL INCOME|TOTAL RENT|Concessions</t>
  </si>
  <si>
    <t>00000|00000|00000|00000|00001</t>
  </si>
  <si>
    <t>Concession - Renewal One-Time</t>
  </si>
  <si>
    <t>5201-05</t>
  </si>
  <si>
    <t>4|4|4|4|4</t>
  </si>
  <si>
    <t>5201-08</t>
  </si>
  <si>
    <t>Concession - Courtesy Officer</t>
  </si>
  <si>
    <t>100042488,100042740</t>
  </si>
  <si>
    <t>Net Income|Net Operating Income|TOTAL INCOME|TOTAL RENT|Concessions</t>
  </si>
  <si>
    <t>00000|00000|00000|00000|00001</t>
  </si>
  <si>
    <t>Concession - Courtesy Officer</t>
  </si>
  <si>
    <t>5201-08</t>
  </si>
  <si>
    <t>4|4|4|4|4</t>
  </si>
  <si>
    <t>5201-09</t>
  </si>
  <si>
    <t>Concession - Employee</t>
  </si>
  <si>
    <t>100042488,100042740</t>
  </si>
  <si>
    <t>Net Income|Net Operating Income|TOTAL INCOME|TOTAL RENT|Concessions</t>
  </si>
  <si>
    <t>00000|00000|00000|00000|00001</t>
  </si>
  <si>
    <t>Concession - Employee</t>
  </si>
  <si>
    <t>5201-09</t>
  </si>
  <si>
    <t>4|4|4|4|4</t>
  </si>
  <si>
    <t>Concessions</t>
  </si>
  <si>
    <t>TOTAL RENT</t>
  </si>
  <si>
    <t>Delinquency and Bad Debt</t>
  </si>
  <si>
    <t>5302-00</t>
  </si>
  <si>
    <t>Bad Debt - Other Income</t>
  </si>
  <si>
    <t>100042488,100042740</t>
  </si>
  <si>
    <t>Net Income|Net Operating Income|TOTAL INCOME|Delinquency and Bad Debt</t>
  </si>
  <si>
    <t>00000|00000|00000|00001</t>
  </si>
  <si>
    <t>Bad Debt - Other Income</t>
  </si>
  <si>
    <t>5302-00</t>
  </si>
  <si>
    <t>4|4|4|4</t>
  </si>
  <si>
    <t>5302-01</t>
  </si>
  <si>
    <t>Bad Debt - Residential Rent</t>
  </si>
  <si>
    <t>100042488,100042740</t>
  </si>
  <si>
    <t>Net Income|Net Operating Income|TOTAL INCOME|Delinquency and Bad Debt</t>
  </si>
  <si>
    <t>00000|00000|00000|00001</t>
  </si>
  <si>
    <t>Bad Debt - Residential Rent</t>
  </si>
  <si>
    <t>5302-01</t>
  </si>
  <si>
    <t>4|4|4|4</t>
  </si>
  <si>
    <t>Delinquency and Bad Debt</t>
  </si>
  <si>
    <t>Other Income</t>
  </si>
  <si>
    <t>5601-02</t>
  </si>
  <si>
    <t>Admin Fee</t>
  </si>
  <si>
    <t>100042488,100042740</t>
  </si>
  <si>
    <t>Net Income|Net Operating Income|TOTAL INCOME|Other Income</t>
  </si>
  <si>
    <t>00000|00000|00000|00002</t>
  </si>
  <si>
    <t>Admin Fee</t>
  </si>
  <si>
    <t>5601-02</t>
  </si>
  <si>
    <t>4|4|4|4</t>
  </si>
  <si>
    <t>5601-04</t>
  </si>
  <si>
    <t>Amenity Fee</t>
  </si>
  <si>
    <t>100042488,100042740</t>
  </si>
  <si>
    <t>Net Income|Net Operating Income|TOTAL INCOME|Other Income</t>
  </si>
  <si>
    <t>00000|00000|00000|00002</t>
  </si>
  <si>
    <t>Amenity Fee</t>
  </si>
  <si>
    <t>5601-04</t>
  </si>
  <si>
    <t>4|4|4|4</t>
  </si>
  <si>
    <t>5601-05</t>
  </si>
  <si>
    <t>App/Admin Fee Concession</t>
  </si>
  <si>
    <t>100042488,100042740</t>
  </si>
  <si>
    <t>Net Income|Net Operating Income|TOTAL INCOME|Other Income</t>
  </si>
  <si>
    <t>00000|00000|00000|00002</t>
  </si>
  <si>
    <t>App/Admin Fee Concession</t>
  </si>
  <si>
    <t>5601-05</t>
  </si>
  <si>
    <t>4|4|4|4</t>
  </si>
  <si>
    <t>5601-06</t>
  </si>
  <si>
    <t>Application Fee</t>
  </si>
  <si>
    <t>100042488,100042740</t>
  </si>
  <si>
    <t>Net Income|Net Operating Income|TOTAL INCOME|Other Income</t>
  </si>
  <si>
    <t>00000|00000|00000|00002</t>
  </si>
  <si>
    <t>Application Fee</t>
  </si>
  <si>
    <t>5601-06</t>
  </si>
  <si>
    <t>4|4|4|4</t>
  </si>
  <si>
    <t>5601-07</t>
  </si>
  <si>
    <t>Clubhouse Fee</t>
  </si>
  <si>
    <t>100042488,100042740</t>
  </si>
  <si>
    <t>Net Income|Net Operating Income|TOTAL INCOME|Other Income</t>
  </si>
  <si>
    <t>00000|00000|00000|00002</t>
  </si>
  <si>
    <t>Clubhouse Fee</t>
  </si>
  <si>
    <t>5601-07</t>
  </si>
  <si>
    <t>4|4|4|4</t>
  </si>
  <si>
    <t>5601-12</t>
  </si>
  <si>
    <t>Damages</t>
  </si>
  <si>
    <t>100042488,100042740</t>
  </si>
  <si>
    <t>Net Income|Net Operating Income|TOTAL INCOME|Other Income</t>
  </si>
  <si>
    <t>00000|00000|00000|00002</t>
  </si>
  <si>
    <t>Damages</t>
  </si>
  <si>
    <t>5601-12</t>
  </si>
  <si>
    <t>4|4|4|4</t>
  </si>
  <si>
    <t>5601-16</t>
  </si>
  <si>
    <t>Fine</t>
  </si>
  <si>
    <t>100042488,100042740</t>
  </si>
  <si>
    <t>Net Income|Net Operating Income|TOTAL INCOME|Other Income</t>
  </si>
  <si>
    <t>00000|00000|00000|00002</t>
  </si>
  <si>
    <t>Fine</t>
  </si>
  <si>
    <t>5601-16</t>
  </si>
  <si>
    <t>4|4|4|4</t>
  </si>
  <si>
    <t>5601-19</t>
  </si>
  <si>
    <t>Insurance Premium</t>
  </si>
  <si>
    <t>100042488,100042740</t>
  </si>
  <si>
    <t>Net Income|Net Operating Income|TOTAL INCOME|Other Income</t>
  </si>
  <si>
    <t>00000|00000|00000|00002</t>
  </si>
  <si>
    <t>Insurance Premium</t>
  </si>
  <si>
    <t>5601-19</t>
  </si>
  <si>
    <t>4|4|4|4</t>
  </si>
  <si>
    <t>5601-20</t>
  </si>
  <si>
    <t>Insurance Recovery</t>
  </si>
  <si>
    <t>100042488,100042740</t>
  </si>
  <si>
    <t>Net Income|Net Operating Income|TOTAL INCOME|Other Income</t>
  </si>
  <si>
    <t>00000|00000|00000|00002</t>
  </si>
  <si>
    <t>Insurance Recovery</t>
  </si>
  <si>
    <t>5601-20</t>
  </si>
  <si>
    <t>4|4|4|4</t>
  </si>
  <si>
    <t>5601-22</t>
  </si>
  <si>
    <t>Keys &amp; Locks</t>
  </si>
  <si>
    <t>100042488,100042740</t>
  </si>
  <si>
    <t>Net Income|Net Operating Income|TOTAL INCOME|Other Income</t>
  </si>
  <si>
    <t>00000|00000|00000|00002</t>
  </si>
  <si>
    <t>Keys &amp; Locks</t>
  </si>
  <si>
    <t>5601-22</t>
  </si>
  <si>
    <t>4|4|4|4</t>
  </si>
  <si>
    <t>5601-23</t>
  </si>
  <si>
    <t>Late Fees</t>
  </si>
  <si>
    <t>100042488,100042740</t>
  </si>
  <si>
    <t>Net Income|Net Operating Income|TOTAL INCOME|Other Income</t>
  </si>
  <si>
    <t>00000|00000|00000|00002</t>
  </si>
  <si>
    <t>Late Fees</t>
  </si>
  <si>
    <t>5601-23</t>
  </si>
  <si>
    <t>4|4|4|4</t>
  </si>
  <si>
    <t>5601-28</t>
  </si>
  <si>
    <t>Miscellaneous Income</t>
  </si>
  <si>
    <t>100042488,100042740</t>
  </si>
  <si>
    <t>Net Income|Net Operating Income|TOTAL INCOME|Other Income</t>
  </si>
  <si>
    <t>00000|00000|00000|00002</t>
  </si>
  <si>
    <t>Miscellaneous Income</t>
  </si>
  <si>
    <t>5601-28</t>
  </si>
  <si>
    <t>4|4|4|4</t>
  </si>
  <si>
    <t>5601-31</t>
  </si>
  <si>
    <t>NSF Fee</t>
  </si>
  <si>
    <t>100042488,100042740</t>
  </si>
  <si>
    <t>Net Income|Net Operating Income|TOTAL INCOME|Other Income</t>
  </si>
  <si>
    <t>00000|00000|00000|00002</t>
  </si>
  <si>
    <t>NSF Fee</t>
  </si>
  <si>
    <t>5601-31</t>
  </si>
  <si>
    <t>4|4|4|4</t>
  </si>
  <si>
    <t>5601-33</t>
  </si>
  <si>
    <t>Pet Fee</t>
  </si>
  <si>
    <t>100042488,100042740</t>
  </si>
  <si>
    <t>Net Income|Net Operating Income|TOTAL INCOME|Other Income</t>
  </si>
  <si>
    <t>00000|00000|00000|00002</t>
  </si>
  <si>
    <t>Pet Fee</t>
  </si>
  <si>
    <t>5601-33</t>
  </si>
  <si>
    <t>4|4|4|4</t>
  </si>
  <si>
    <t>5601-34</t>
  </si>
  <si>
    <t>Pet Rent</t>
  </si>
  <si>
    <t>100042488,100042740</t>
  </si>
  <si>
    <t>Net Income|Net Operating Income|TOTAL INCOME|Other Income</t>
  </si>
  <si>
    <t>00000|00000|00000|00002</t>
  </si>
  <si>
    <t>Pet Rent</t>
  </si>
  <si>
    <t>5601-34</t>
  </si>
  <si>
    <t>4|4|4|4</t>
  </si>
  <si>
    <t>5601-36</t>
  </si>
  <si>
    <t>Refund Payable</t>
  </si>
  <si>
    <t>100042488,100042740</t>
  </si>
  <si>
    <t>Net Income|Net Operating Income|TOTAL INCOME|Other Income</t>
  </si>
  <si>
    <t>00000|00000|00000|00002</t>
  </si>
  <si>
    <t>Refund Payable</t>
  </si>
  <si>
    <t>5601-36</t>
  </si>
  <si>
    <t>4|4|4|4</t>
  </si>
  <si>
    <t>5601-37</t>
  </si>
  <si>
    <t>Relet Fee</t>
  </si>
  <si>
    <t>100042488,100042740</t>
  </si>
  <si>
    <t>Net Income|Net Operating Income|TOTAL INCOME|Other Income</t>
  </si>
  <si>
    <t>00000|00000|00000|00002</t>
  </si>
  <si>
    <t>Relet Fee</t>
  </si>
  <si>
    <t>5601-37</t>
  </si>
  <si>
    <t>4|4|4|4</t>
  </si>
  <si>
    <t>5601-40</t>
  </si>
  <si>
    <t>Sales - Event Space</t>
  </si>
  <si>
    <t>100042488,100042740</t>
  </si>
  <si>
    <t>Net Income|Net Operating Income|TOTAL INCOME|Other Income</t>
  </si>
  <si>
    <t>00000|00000|00000|00002</t>
  </si>
  <si>
    <t>Sales - Event Space</t>
  </si>
  <si>
    <t>5601-40</t>
  </si>
  <si>
    <t>4|4|4|4</t>
  </si>
  <si>
    <t>5601-43</t>
  </si>
  <si>
    <t>Transfer Fee</t>
  </si>
  <si>
    <t>100042488,100042740</t>
  </si>
  <si>
    <t>Net Income|Net Operating Income|TOTAL INCOME|Other Income</t>
  </si>
  <si>
    <t>00000|00000|00000|00002</t>
  </si>
  <si>
    <t>Transfer Fee</t>
  </si>
  <si>
    <t>5601-43</t>
  </si>
  <si>
    <t>4|4|4|4</t>
  </si>
  <si>
    <t>5601-47</t>
  </si>
  <si>
    <t>Early Lease Termination Fee</t>
  </si>
  <si>
    <t>100042488,100042740</t>
  </si>
  <si>
    <t>Net Income|Net Operating Income|TOTAL INCOME|Other Income</t>
  </si>
  <si>
    <t>00000|00000|00000|00002</t>
  </si>
  <si>
    <t>Early Lease Termination Fee</t>
  </si>
  <si>
    <t>5601-47</t>
  </si>
  <si>
    <t>4|4|4|4</t>
  </si>
  <si>
    <t>5602-04</t>
  </si>
  <si>
    <t>Move Out - Cleaning</t>
  </si>
  <si>
    <t>100042488,100042740</t>
  </si>
  <si>
    <t>Net Income|Net Operating Income|TOTAL INCOME|Other Income</t>
  </si>
  <si>
    <t>00000|00000|00000|00002</t>
  </si>
  <si>
    <t>Move Out - Cleaning</t>
  </si>
  <si>
    <t>5602-04</t>
  </si>
  <si>
    <t>4|4|4|4</t>
  </si>
  <si>
    <t>5602-05</t>
  </si>
  <si>
    <t>Move Out - Damages</t>
  </si>
  <si>
    <t>100042488,100042740</t>
  </si>
  <si>
    <t>Net Income|Net Operating Income|TOTAL INCOME|Other Income</t>
  </si>
  <si>
    <t>00000|00000|00000|00002</t>
  </si>
  <si>
    <t>Move Out - Damages</t>
  </si>
  <si>
    <t>5602-05</t>
  </si>
  <si>
    <t>4|4|4|4</t>
  </si>
  <si>
    <t>5602-12</t>
  </si>
  <si>
    <t>Security Deposit Transfer</t>
  </si>
  <si>
    <t>100042488,100042740</t>
  </si>
  <si>
    <t>Net Income|Net Operating Income|TOTAL INCOME|Other Income</t>
  </si>
  <si>
    <t>00000|00000|00000|00002</t>
  </si>
  <si>
    <t>Security Deposit Transfer</t>
  </si>
  <si>
    <t>5602-12</t>
  </si>
  <si>
    <t>4|4|4|4</t>
  </si>
  <si>
    <t>5603-01</t>
  </si>
  <si>
    <t>Premium</t>
  </si>
  <si>
    <t>100042488,100042740</t>
  </si>
  <si>
    <t>Net Income|Net Operating Income|TOTAL INCOME|Other Income</t>
  </si>
  <si>
    <t>00000|00000|00000|00002</t>
  </si>
  <si>
    <t>Premium</t>
  </si>
  <si>
    <t>5603-01</t>
  </si>
  <si>
    <t>4|4|4|4</t>
  </si>
  <si>
    <t>5603-02</t>
  </si>
  <si>
    <t>Premium - Short Term</t>
  </si>
  <si>
    <t>100042488,100042740</t>
  </si>
  <si>
    <t>Net Income|Net Operating Income|TOTAL INCOME|Other Income</t>
  </si>
  <si>
    <t>00000|00000|00000|00002</t>
  </si>
  <si>
    <t>Premium - Short Term</t>
  </si>
  <si>
    <t>5603-02</t>
  </si>
  <si>
    <t>4|4|4|4</t>
  </si>
  <si>
    <t>Other Income</t>
  </si>
  <si>
    <t>Utility Reimbursement Income</t>
  </si>
  <si>
    <t>5502-01</t>
  </si>
  <si>
    <t>Utility - Electricity</t>
  </si>
  <si>
    <t>100042488,100042740</t>
  </si>
  <si>
    <t>Net Income|Net Operating Income|TOTAL INCOME|Utility Reimbursement Income</t>
  </si>
  <si>
    <t>00000|00000|00000|00003</t>
  </si>
  <si>
    <t>Utility - Electricity</t>
  </si>
  <si>
    <t>5502-01</t>
  </si>
  <si>
    <t>4|4|4|4</t>
  </si>
  <si>
    <t>5503-01</t>
  </si>
  <si>
    <t>Valet Waste Service</t>
  </si>
  <si>
    <t>100042488,100042740</t>
  </si>
  <si>
    <t>Net Income|Net Operating Income|TOTAL INCOME|Utility Reimbursement Income</t>
  </si>
  <si>
    <t>00000|00000|00000|00003</t>
  </si>
  <si>
    <t>Valet Waste Service</t>
  </si>
  <si>
    <t>5503-01</t>
  </si>
  <si>
    <t>4|4|4|4</t>
  </si>
  <si>
    <t>5504-01</t>
  </si>
  <si>
    <t>Internet Service</t>
  </si>
  <si>
    <t>100042488,100042740</t>
  </si>
  <si>
    <t>Net Income|Net Operating Income|TOTAL INCOME|Utility Reimbursement Income</t>
  </si>
  <si>
    <t>00000|00000|00000|00003</t>
  </si>
  <si>
    <t>Internet Service</t>
  </si>
  <si>
    <t>5504-01</t>
  </si>
  <si>
    <t>4|4|4|4</t>
  </si>
  <si>
    <t>Utility Reimbursement Income</t>
  </si>
  <si>
    <t>Parking Revenue</t>
  </si>
  <si>
    <t>5701-02</t>
  </si>
  <si>
    <t>Parking - General</t>
  </si>
  <si>
    <t>100042488,100042740</t>
  </si>
  <si>
    <t>Net Income|Net Operating Income|TOTAL INCOME|Parking Revenue</t>
  </si>
  <si>
    <t>00000|00000|00000|00004</t>
  </si>
  <si>
    <t>Parking - General</t>
  </si>
  <si>
    <t>5701-02</t>
  </si>
  <si>
    <t>4|4|4|4</t>
  </si>
  <si>
    <t>5701-03</t>
  </si>
  <si>
    <t>Parking - Garage</t>
  </si>
  <si>
    <t>100042488,100042740</t>
  </si>
  <si>
    <t>Net Income|Net Operating Income|TOTAL INCOME|Parking Revenue</t>
  </si>
  <si>
    <t>00000|00000|00000|00004</t>
  </si>
  <si>
    <t>Parking - Garage</t>
  </si>
  <si>
    <t>5701-03</t>
  </si>
  <si>
    <t>4|4|4|4</t>
  </si>
  <si>
    <t>Parking Revenue</t>
  </si>
  <si>
    <t>Commercial Income</t>
  </si>
  <si>
    <t>5801-02</t>
  </si>
  <si>
    <t>Commercial - Rent</t>
  </si>
  <si>
    <t>100042488,100042740</t>
  </si>
  <si>
    <t>Net Income|Net Operating Income|TOTAL INCOME|Commercial Income</t>
  </si>
  <si>
    <t>00000|00000|00000|00005</t>
  </si>
  <si>
    <t>Commercial - Rent</t>
  </si>
  <si>
    <t>5801-02</t>
  </si>
  <si>
    <t>4|4|4|4</t>
  </si>
  <si>
    <t>5802-01</t>
  </si>
  <si>
    <t>Commercial - CAM</t>
  </si>
  <si>
    <t>100042488,100042740</t>
  </si>
  <si>
    <t>Net Income|Net Operating Income|TOTAL INCOME|Commercial Income</t>
  </si>
  <si>
    <t>00000|00000|00000|00005</t>
  </si>
  <si>
    <t>Commercial - CAM</t>
  </si>
  <si>
    <t>5802-01</t>
  </si>
  <si>
    <t>4|4|4|4</t>
  </si>
  <si>
    <t>5803-01</t>
  </si>
  <si>
    <t>Commercial - Insurance</t>
  </si>
  <si>
    <t>100042488,100042740</t>
  </si>
  <si>
    <t>Net Income|Net Operating Income|TOTAL INCOME|Commercial Income</t>
  </si>
  <si>
    <t>00000|00000|00000|00005</t>
  </si>
  <si>
    <t>Commercial - Insurance</t>
  </si>
  <si>
    <t>5803-01</t>
  </si>
  <si>
    <t>4|4|4|4</t>
  </si>
  <si>
    <t>5804-01</t>
  </si>
  <si>
    <t>Commercial - Tax</t>
  </si>
  <si>
    <t>100042488,100042740</t>
  </si>
  <si>
    <t>Net Income|Net Operating Income|TOTAL INCOME|Commercial Income</t>
  </si>
  <si>
    <t>00000|00000|00000|00005</t>
  </si>
  <si>
    <t>Commercial - Tax</t>
  </si>
  <si>
    <t>5804-01</t>
  </si>
  <si>
    <t>4|4|4|4</t>
  </si>
  <si>
    <t>5805-02</t>
  </si>
  <si>
    <t>Commercial - Utility Recovery</t>
  </si>
  <si>
    <t>100042488,100042740</t>
  </si>
  <si>
    <t>Net Income|Net Operating Income|TOTAL INCOME|Commercial Income</t>
  </si>
  <si>
    <t>00000|00000|00000|00005</t>
  </si>
  <si>
    <t>Commercial - Utility Recovery</t>
  </si>
  <si>
    <t>5805-02</t>
  </si>
  <si>
    <t>4|4|4|4</t>
  </si>
  <si>
    <t>5807-01</t>
  </si>
  <si>
    <t>Commercial - Admin Fee</t>
  </si>
  <si>
    <t>100042488,100042740</t>
  </si>
  <si>
    <t>Net Income|Net Operating Income|TOTAL INCOME|Commercial Income</t>
  </si>
  <si>
    <t>00000|00000|00000|00005</t>
  </si>
  <si>
    <t>Commercial - Admin Fee</t>
  </si>
  <si>
    <t>5807-01</t>
  </si>
  <si>
    <t>4|4|4|4</t>
  </si>
  <si>
    <t>5808-01</t>
  </si>
  <si>
    <t>Commercial - Concession</t>
  </si>
  <si>
    <t>100042488,100042740</t>
  </si>
  <si>
    <t>Net Income|Net Operating Income|TOTAL INCOME|Commercial Income</t>
  </si>
  <si>
    <t>00000|00000|00000|00005</t>
  </si>
  <si>
    <t>Commercial - Concession</t>
  </si>
  <si>
    <t>5808-01</t>
  </si>
  <si>
    <t>4|4|4|4</t>
  </si>
  <si>
    <t>Commercial Income</t>
  </si>
  <si>
    <t>TOTAL INCOME</t>
  </si>
  <si>
    <t>Expenses</t>
  </si>
  <si>
    <t>Manager Controlled Expenses</t>
  </si>
  <si>
    <t>Administrative</t>
  </si>
  <si>
    <t>6110-01</t>
  </si>
  <si>
    <t>Conventions &amp; Training</t>
  </si>
  <si>
    <t>100042488,100042740</t>
  </si>
  <si>
    <t>Net Income|Net Operating Income|Expenses|Manager Controlled Expenses|Administrative</t>
  </si>
  <si>
    <t>00000|00000|00001|00000|00000</t>
  </si>
  <si>
    <t>Conventions &amp; Training</t>
  </si>
  <si>
    <t>6110-01</t>
  </si>
  <si>
    <t>4|4|5|5|5</t>
  </si>
  <si>
    <t>6110-06</t>
  </si>
  <si>
    <t>Office Expense</t>
  </si>
  <si>
    <t>100042488,100042740</t>
  </si>
  <si>
    <t>Net Income|Net Operating Income|Expenses|Manager Controlled Expenses|Administrative</t>
  </si>
  <si>
    <t>00000|00000|00001|00000|00000</t>
  </si>
  <si>
    <t>Office Expense</t>
  </si>
  <si>
    <t>6110-06</t>
  </si>
  <si>
    <t>4|4|5|5|5</t>
  </si>
  <si>
    <t>6110-07</t>
  </si>
  <si>
    <t>Postage</t>
  </si>
  <si>
    <t>100042488,100042740</t>
  </si>
  <si>
    <t>Net Income|Net Operating Income|Expenses|Manager Controlled Expenses|Administrative</t>
  </si>
  <si>
    <t>00000|00000|00001|00000|00000</t>
  </si>
  <si>
    <t>Postage</t>
  </si>
  <si>
    <t>6110-07</t>
  </si>
  <si>
    <t>4|4|5|5|5</t>
  </si>
  <si>
    <t>6110-08</t>
  </si>
  <si>
    <t>Printing / Copies</t>
  </si>
  <si>
    <t>100042488,100042740</t>
  </si>
  <si>
    <t>Net Income|Net Operating Income|Expenses|Manager Controlled Expenses|Administrative</t>
  </si>
  <si>
    <t>00000|00000|00001|00000|00000</t>
  </si>
  <si>
    <t>Printing / Copies</t>
  </si>
  <si>
    <t>6110-08</t>
  </si>
  <si>
    <t>4|4|5|5|5</t>
  </si>
  <si>
    <t>6110-10</t>
  </si>
  <si>
    <t>Property Management Software</t>
  </si>
  <si>
    <t>100042488,100042740</t>
  </si>
  <si>
    <t>Net Income|Net Operating Income|Expenses|Manager Controlled Expenses|Administrative</t>
  </si>
  <si>
    <t>00000|00000|00001|00000|00000</t>
  </si>
  <si>
    <t>Property Management Software</t>
  </si>
  <si>
    <t>6110-10</t>
  </si>
  <si>
    <t>4|4|5|5|5</t>
  </si>
  <si>
    <t>6110-11</t>
  </si>
  <si>
    <t>Dues &amp; Subscriptions</t>
  </si>
  <si>
    <t>100042488,100042740</t>
  </si>
  <si>
    <t>Net Income|Net Operating Income|Expenses|Manager Controlled Expenses|Administrative</t>
  </si>
  <si>
    <t>00000|00000|00001|00000|00000</t>
  </si>
  <si>
    <t>Dues &amp; Subscriptions</t>
  </si>
  <si>
    <t>6110-11</t>
  </si>
  <si>
    <t>4|4|5|5|5</t>
  </si>
  <si>
    <t>6110-12</t>
  </si>
  <si>
    <t>Monthly Key System Software Maintenance</t>
  </si>
  <si>
    <t>100042488,100042740</t>
  </si>
  <si>
    <t>Net Income|Net Operating Income|Expenses|Manager Controlled Expenses|Administrative</t>
  </si>
  <si>
    <t>00000|00000|00001|00000|00000</t>
  </si>
  <si>
    <t>Monthly Key System Software Maintenance</t>
  </si>
  <si>
    <t>6110-12</t>
  </si>
  <si>
    <t>4|4|5|5|5</t>
  </si>
  <si>
    <t>6110-16</t>
  </si>
  <si>
    <t>Resident Events</t>
  </si>
  <si>
    <t>100042488,100042740</t>
  </si>
  <si>
    <t>Net Income|Net Operating Income|Expenses|Manager Controlled Expenses|Administrative</t>
  </si>
  <si>
    <t>00000|00000|00001|00000|00000</t>
  </si>
  <si>
    <t>Resident Events</t>
  </si>
  <si>
    <t>6110-16</t>
  </si>
  <si>
    <t>4|4|5|5|5</t>
  </si>
  <si>
    <t>6110-17</t>
  </si>
  <si>
    <t>Team Meals and Employee Recognition</t>
  </si>
  <si>
    <t>100042488,100042740</t>
  </si>
  <si>
    <t>Net Income|Net Operating Income|Expenses|Manager Controlled Expenses|Administrative</t>
  </si>
  <si>
    <t>00000|00000|00001|00000|00000</t>
  </si>
  <si>
    <t>Team Meals and Employee Recognition</t>
  </si>
  <si>
    <t>6110-17</t>
  </si>
  <si>
    <t>4|4|5|5|5</t>
  </si>
  <si>
    <t>6110-19</t>
  </si>
  <si>
    <t>Office Telephone Service</t>
  </si>
  <si>
    <t>100042488,100042740</t>
  </si>
  <si>
    <t>Net Income|Net Operating Income|Expenses|Manager Controlled Expenses|Administrative</t>
  </si>
  <si>
    <t>00000|00000|00001|00000|00000</t>
  </si>
  <si>
    <t>Office Telephone Service</t>
  </si>
  <si>
    <t>6110-19</t>
  </si>
  <si>
    <t>4|4|5|5|5</t>
  </si>
  <si>
    <t>6110-26</t>
  </si>
  <si>
    <t>Legal Expense</t>
  </si>
  <si>
    <t>100042488,100042740</t>
  </si>
  <si>
    <t>Net Income|Net Operating Income|Expenses|Manager Controlled Expenses|Administrative</t>
  </si>
  <si>
    <t>00000|00000|00001|00000|00000</t>
  </si>
  <si>
    <t>Legal Expense</t>
  </si>
  <si>
    <t>6110-26</t>
  </si>
  <si>
    <t>4|4|5|5|5</t>
  </si>
  <si>
    <t>6110-29</t>
  </si>
  <si>
    <t>Elevator License and Permit</t>
  </si>
  <si>
    <t>100042488,100042740</t>
  </si>
  <si>
    <t>Net Income|Net Operating Income|Expenses|Manager Controlled Expenses|Administrative</t>
  </si>
  <si>
    <t>00000|00000|00001|00000|00000</t>
  </si>
  <si>
    <t>Elevator License and Permit</t>
  </si>
  <si>
    <t>6110-29</t>
  </si>
  <si>
    <t>4|4|5|5|5</t>
  </si>
  <si>
    <t>6110-31</t>
  </si>
  <si>
    <t>Misc. Administrative Expense</t>
  </si>
  <si>
    <t>100042488,100042740</t>
  </si>
  <si>
    <t>Net Income|Net Operating Income|Expenses|Manager Controlled Expenses|Administrative</t>
  </si>
  <si>
    <t>00000|00000|00001|00000|00000</t>
  </si>
  <si>
    <t>Misc. Administrative Expense</t>
  </si>
  <si>
    <t>6110-31</t>
  </si>
  <si>
    <t>4|4|5|5|5</t>
  </si>
  <si>
    <t>6311-09</t>
  </si>
  <si>
    <t>Bank Fees</t>
  </si>
  <si>
    <t>100042488,100042740</t>
  </si>
  <si>
    <t>Net Income|Net Operating Income|Expenses|Manager Controlled Expenses|Administrative</t>
  </si>
  <si>
    <t>00000|00000|00001|00000|00000</t>
  </si>
  <si>
    <t>Bank Fees</t>
  </si>
  <si>
    <t>6311-09</t>
  </si>
  <si>
    <t>4|4|5|5|5</t>
  </si>
  <si>
    <t>6110-32</t>
  </si>
  <si>
    <t>Placed Renters Insurance Expense</t>
  </si>
  <si>
    <t>100042488,100042740</t>
  </si>
  <si>
    <t>Net Income|Net Operating Income|Expenses|Manager Controlled Expenses|Administrative</t>
  </si>
  <si>
    <t>00000|00000|00001|00000|00000</t>
  </si>
  <si>
    <t>Placed Renters Insurance Expense</t>
  </si>
  <si>
    <t>6110-32</t>
  </si>
  <si>
    <t>4|4|5|5|5</t>
  </si>
  <si>
    <t>Administrative</t>
  </si>
  <si>
    <t>Management Fee</t>
  </si>
  <si>
    <t>6120-01</t>
  </si>
  <si>
    <t>Management Fee</t>
  </si>
  <si>
    <t>100042488,100042740</t>
  </si>
  <si>
    <t>Net Income|Net Operating Income|Expenses|Manager Controlled Expenses|Management Fee</t>
  </si>
  <si>
    <t>00000|00000|00001|00000|00001</t>
  </si>
  <si>
    <t>Management Fee</t>
  </si>
  <si>
    <t>6120-01</t>
  </si>
  <si>
    <t>4|4|5|5|5</t>
  </si>
  <si>
    <t>Management Fee</t>
  </si>
  <si>
    <t>Marketing &amp; Advertising</t>
  </si>
  <si>
    <t>6130-06</t>
  </si>
  <si>
    <t>Boot Leg Signs</t>
  </si>
  <si>
    <t>100042488,100042740</t>
  </si>
  <si>
    <t>Net Income|Net Operating Income|Expenses|Manager Controlled Expenses|Marketing &amp; Advertising</t>
  </si>
  <si>
    <t>00000|00000|00001|00000|00002</t>
  </si>
  <si>
    <t>Boot Leg Signs</t>
  </si>
  <si>
    <t>6130-06</t>
  </si>
  <si>
    <t>4|4|5|5|5</t>
  </si>
  <si>
    <t>6130-07</t>
  </si>
  <si>
    <t>Marketing Collateral</t>
  </si>
  <si>
    <t>100042488,100042740</t>
  </si>
  <si>
    <t>Net Income|Net Operating Income|Expenses|Manager Controlled Expenses|Marketing &amp; Advertising</t>
  </si>
  <si>
    <t>00000|00000|00001|00000|00002</t>
  </si>
  <si>
    <t>Marketing Collateral</t>
  </si>
  <si>
    <t>6130-07</t>
  </si>
  <si>
    <t>4|4|5|5|5</t>
  </si>
  <si>
    <t>6130-11</t>
  </si>
  <si>
    <t>Resident Services</t>
  </si>
  <si>
    <t>100042488,100042740</t>
  </si>
  <si>
    <t>Net Income|Net Operating Income|Expenses|Manager Controlled Expenses|Marketing &amp; Advertising</t>
  </si>
  <si>
    <t>00000|00000|00001|00000|00002</t>
  </si>
  <si>
    <t>Resident Services</t>
  </si>
  <si>
    <t>6130-11</t>
  </si>
  <si>
    <t>4|4|5|5|5</t>
  </si>
  <si>
    <t>6130-12</t>
  </si>
  <si>
    <t>Internet Advertising</t>
  </si>
  <si>
    <t>100042488,100042740</t>
  </si>
  <si>
    <t>Net Income|Net Operating Income|Expenses|Manager Controlled Expenses|Marketing &amp; Advertising</t>
  </si>
  <si>
    <t>00000|00000|00001|00000|00002</t>
  </si>
  <si>
    <t>Internet Advertising</t>
  </si>
  <si>
    <t>6130-12</t>
  </si>
  <si>
    <t>4|4|5|5|5</t>
  </si>
  <si>
    <t>6130-13</t>
  </si>
  <si>
    <t>Internet Listing Service</t>
  </si>
  <si>
    <t>100042488,100042740</t>
  </si>
  <si>
    <t>Net Income|Net Operating Income|Expenses|Manager Controlled Expenses|Marketing &amp; Advertising</t>
  </si>
  <si>
    <t>00000|00000|00001|00000|00002</t>
  </si>
  <si>
    <t>Internet Listing Service</t>
  </si>
  <si>
    <t>6130-13</t>
  </si>
  <si>
    <t>4|4|5|5|5</t>
  </si>
  <si>
    <t>6130-16</t>
  </si>
  <si>
    <t>Social Media Paid Advertising</t>
  </si>
  <si>
    <t>100042488,100042740</t>
  </si>
  <si>
    <t>Net Income|Net Operating Income|Expenses|Manager Controlled Expenses|Marketing &amp; Advertising</t>
  </si>
  <si>
    <t>00000|00000|00001|00000|00002</t>
  </si>
  <si>
    <t>Social Media Paid Advertising</t>
  </si>
  <si>
    <t>6130-16</t>
  </si>
  <si>
    <t>4|4|5|5|5</t>
  </si>
  <si>
    <t>6130-17</t>
  </si>
  <si>
    <t>Paid Search Engine Optimization</t>
  </si>
  <si>
    <t>100042488,100042740</t>
  </si>
  <si>
    <t>Net Income|Net Operating Income|Expenses|Manager Controlled Expenses|Marketing &amp; Advertising</t>
  </si>
  <si>
    <t>00000|00000|00001|00000|00002</t>
  </si>
  <si>
    <t>Paid Search Engine Optimization</t>
  </si>
  <si>
    <t>6130-17</t>
  </si>
  <si>
    <t>4|4|5|5|5</t>
  </si>
  <si>
    <t>6130-18</t>
  </si>
  <si>
    <t>Paid Search Engine Marketing</t>
  </si>
  <si>
    <t>100042488,100042740</t>
  </si>
  <si>
    <t>Net Income|Net Operating Income|Expenses|Manager Controlled Expenses|Marketing &amp; Advertising</t>
  </si>
  <si>
    <t>00000|00000|00001|00000|00002</t>
  </si>
  <si>
    <t>Paid Search Engine Marketing</t>
  </si>
  <si>
    <t>6130-18</t>
  </si>
  <si>
    <t>4|4|5|5|5</t>
  </si>
  <si>
    <t>6130-19</t>
  </si>
  <si>
    <t>Digital Marketing Management</t>
  </si>
  <si>
    <t>100042488,100042740</t>
  </si>
  <si>
    <t>Net Income|Net Operating Income|Expenses|Manager Controlled Expenses|Marketing &amp; Advertising</t>
  </si>
  <si>
    <t>00000|00000|00001|00000|00002</t>
  </si>
  <si>
    <t>Digital Marketing Management</t>
  </si>
  <si>
    <t>6130-19</t>
  </si>
  <si>
    <t>4|4|5|5|5</t>
  </si>
  <si>
    <t>6130-20</t>
  </si>
  <si>
    <t>Annual Website Maintenance</t>
  </si>
  <si>
    <t>100042488,100042740</t>
  </si>
  <si>
    <t>Net Income|Net Operating Income|Expenses|Manager Controlled Expenses|Marketing &amp; Advertising</t>
  </si>
  <si>
    <t>00000|00000|00001|00000|00002</t>
  </si>
  <si>
    <t>Annual Website Maintenance</t>
  </si>
  <si>
    <t>6130-20</t>
  </si>
  <si>
    <t>4|4|5|5|5</t>
  </si>
  <si>
    <t>6130-28</t>
  </si>
  <si>
    <t>Photography</t>
  </si>
  <si>
    <t>100042488,100042740</t>
  </si>
  <si>
    <t>Net Income|Net Operating Income|Expenses|Manager Controlled Expenses|Marketing &amp; Advertising</t>
  </si>
  <si>
    <t>00000|00000|00001|00000|00002</t>
  </si>
  <si>
    <t>Photography</t>
  </si>
  <si>
    <t>6130-28</t>
  </si>
  <si>
    <t>4|4|5|5|5</t>
  </si>
  <si>
    <t>6130-31</t>
  </si>
  <si>
    <t>Locator Fees</t>
  </si>
  <si>
    <t>100042488,100042740</t>
  </si>
  <si>
    <t>Net Income|Net Operating Income|Expenses|Manager Controlled Expenses|Marketing &amp; Advertising</t>
  </si>
  <si>
    <t>00000|00000|00001|00000|00002</t>
  </si>
  <si>
    <t>Locator Fees</t>
  </si>
  <si>
    <t>6130-31</t>
  </si>
  <si>
    <t>4|4|5|5|5</t>
  </si>
  <si>
    <t>6130-33</t>
  </si>
  <si>
    <t>Resident Retention</t>
  </si>
  <si>
    <t>100042488,100042740</t>
  </si>
  <si>
    <t>Net Income|Net Operating Income|Expenses|Manager Controlled Expenses|Marketing &amp; Advertising</t>
  </si>
  <si>
    <t>00000|00000|00001|00000|00002</t>
  </si>
  <si>
    <t>Resident Retention</t>
  </si>
  <si>
    <t>6130-33</t>
  </si>
  <si>
    <t>4|4|5|5|5</t>
  </si>
  <si>
    <t>Marketing &amp; Advertising</t>
  </si>
  <si>
    <t>Non-Contracted Repairs &amp; Maintenance</t>
  </si>
  <si>
    <t>6141-02</t>
  </si>
  <si>
    <t>Cleaning Supplies</t>
  </si>
  <si>
    <t>100042488,100042740</t>
  </si>
  <si>
    <t>Net Income|Net Operating Income|Expenses|Manager Controlled Expenses|Non-Contracted Repairs &amp; Maintenance</t>
  </si>
  <si>
    <t>00000|00000|00001|00000|00003</t>
  </si>
  <si>
    <t>Cleaning Supplies</t>
  </si>
  <si>
    <t>6141-02</t>
  </si>
  <si>
    <t>4|4|5|5|5</t>
  </si>
  <si>
    <t>6141-03</t>
  </si>
  <si>
    <t>Electrical Supplies</t>
  </si>
  <si>
    <t>100042488,100042740</t>
  </si>
  <si>
    <t>Net Income|Net Operating Income|Expenses|Manager Controlled Expenses|Non-Contracted Repairs &amp; Maintenance</t>
  </si>
  <si>
    <t>00000|00000|00001|00000|00003</t>
  </si>
  <si>
    <t>Electrical Supplies</t>
  </si>
  <si>
    <t>6141-03</t>
  </si>
  <si>
    <t>4|4|5|5|5</t>
  </si>
  <si>
    <t>6141-04</t>
  </si>
  <si>
    <t>Plumbing Supplies</t>
  </si>
  <si>
    <t>100042488,100042740</t>
  </si>
  <si>
    <t>Net Income|Net Operating Income|Expenses|Manager Controlled Expenses|Non-Contracted Repairs &amp; Maintenance</t>
  </si>
  <si>
    <t>00000|00000|00001|00000|00003</t>
  </si>
  <si>
    <t>Plumbing Supplies</t>
  </si>
  <si>
    <t>6141-04</t>
  </si>
  <si>
    <t>4|4|5|5|5</t>
  </si>
  <si>
    <t>6141-05</t>
  </si>
  <si>
    <t>Hardware Supplies</t>
  </si>
  <si>
    <t>100042488,100042740</t>
  </si>
  <si>
    <t>Net Income|Net Operating Income|Expenses|Manager Controlled Expenses|Non-Contracted Repairs &amp; Maintenance</t>
  </si>
  <si>
    <t>00000|00000|00001|00000|00003</t>
  </si>
  <si>
    <t>Hardware Supplies</t>
  </si>
  <si>
    <t>6141-05</t>
  </si>
  <si>
    <t>4|4|5|5|5</t>
  </si>
  <si>
    <t>6141-06</t>
  </si>
  <si>
    <t>Appliance Supplies</t>
  </si>
  <si>
    <t>100042488,100042740</t>
  </si>
  <si>
    <t>Net Income|Net Operating Income|Expenses|Manager Controlled Expenses|Non-Contracted Repairs &amp; Maintenance</t>
  </si>
  <si>
    <t>00000|00000|00001|00000|00003</t>
  </si>
  <si>
    <t>Appliance Supplies</t>
  </si>
  <si>
    <t>6141-06</t>
  </si>
  <si>
    <t>4|4|5|5|5</t>
  </si>
  <si>
    <t>6141-07</t>
  </si>
  <si>
    <t>HVAC Supplies</t>
  </si>
  <si>
    <t>100042488,100042740</t>
  </si>
  <si>
    <t>Net Income|Net Operating Income|Expenses|Manager Controlled Expenses|Non-Contracted Repairs &amp; Maintenance</t>
  </si>
  <si>
    <t>00000|00000|00001|00000|00003</t>
  </si>
  <si>
    <t>HVAC Supplies</t>
  </si>
  <si>
    <t>6141-07</t>
  </si>
  <si>
    <t>4|4|5|5|5</t>
  </si>
  <si>
    <t>6141-08</t>
  </si>
  <si>
    <t>Keys, Fobs, &amp; RF ID stickers</t>
  </si>
  <si>
    <t>100042488,100042740</t>
  </si>
  <si>
    <t>Net Income|Net Operating Income|Expenses|Manager Controlled Expenses|Non-Contracted Repairs &amp; Maintenance</t>
  </si>
  <si>
    <t>00000|00000|00001|00000|00003</t>
  </si>
  <si>
    <t>Keys, Fobs, &amp; RF ID stickers</t>
  </si>
  <si>
    <t>6141-08</t>
  </si>
  <si>
    <t>4|4|5|5|5</t>
  </si>
  <si>
    <t>6141-09</t>
  </si>
  <si>
    <t>Grounds Supplies</t>
  </si>
  <si>
    <t>100042488,100042740</t>
  </si>
  <si>
    <t>Net Income|Net Operating Income|Expenses|Manager Controlled Expenses|Non-Contracted Repairs &amp; Maintenance</t>
  </si>
  <si>
    <t>00000|00000|00001|00000|00003</t>
  </si>
  <si>
    <t>Grounds Supplies</t>
  </si>
  <si>
    <t>6141-09</t>
  </si>
  <si>
    <t>4|4|5|5|5</t>
  </si>
  <si>
    <t>6141-15</t>
  </si>
  <si>
    <t>Plumbing Repairs</t>
  </si>
  <si>
    <t>100042488,100042740</t>
  </si>
  <si>
    <t>Net Income|Net Operating Income|Expenses|Manager Controlled Expenses|Non-Contracted Repairs &amp; Maintenance</t>
  </si>
  <si>
    <t>00000|00000|00001|00000|00003</t>
  </si>
  <si>
    <t>Plumbing Repairs</t>
  </si>
  <si>
    <t>6141-15</t>
  </si>
  <si>
    <t>4|4|5|5|5</t>
  </si>
  <si>
    <t>6141-20</t>
  </si>
  <si>
    <t>HVAC Repairs</t>
  </si>
  <si>
    <t>100042488,100042740</t>
  </si>
  <si>
    <t>Net Income|Net Operating Income|Expenses|Manager Controlled Expenses|Non-Contracted Repairs &amp; Maintenance</t>
  </si>
  <si>
    <t>00000|00000|00001|00000|00003</t>
  </si>
  <si>
    <t>HVAC Repairs</t>
  </si>
  <si>
    <t>6141-20</t>
  </si>
  <si>
    <t>4|4|5|5|5</t>
  </si>
  <si>
    <t>6141-21</t>
  </si>
  <si>
    <t>Life Safety &amp; Alarm System Repairs</t>
  </si>
  <si>
    <t>100042488,100042740</t>
  </si>
  <si>
    <t>Net Income|Net Operating Income|Expenses|Manager Controlled Expenses|Non-Contracted Repairs &amp; Maintenance</t>
  </si>
  <si>
    <t>00000|00000|00001|00000|00003</t>
  </si>
  <si>
    <t>Life Safety &amp; Alarm System Repairs</t>
  </si>
  <si>
    <t>6141-21</t>
  </si>
  <si>
    <t>4|4|5|5|5</t>
  </si>
  <si>
    <t>6141-22</t>
  </si>
  <si>
    <t>Elevator Repairs</t>
  </si>
  <si>
    <t>100042488,100042740</t>
  </si>
  <si>
    <t>Net Income|Net Operating Income|Expenses|Manager Controlled Expenses|Non-Contracted Repairs &amp; Maintenance</t>
  </si>
  <si>
    <t>00000|00000|00001|00000|00003</t>
  </si>
  <si>
    <t>Elevator Repairs</t>
  </si>
  <si>
    <t>6141-22</t>
  </si>
  <si>
    <t>4|4|5|5|5</t>
  </si>
  <si>
    <t>6141-23</t>
  </si>
  <si>
    <t>Roof Repairs</t>
  </si>
  <si>
    <t>100042488,100042740</t>
  </si>
  <si>
    <t>Net Income|Net Operating Income|Expenses|Manager Controlled Expenses|Non-Contracted Repairs &amp; Maintenance</t>
  </si>
  <si>
    <t>00000|00000|00001|00000|00003</t>
  </si>
  <si>
    <t>Roof Repairs</t>
  </si>
  <si>
    <t>6141-23</t>
  </si>
  <si>
    <t>4|4|5|5|5</t>
  </si>
  <si>
    <t>6141-28</t>
  </si>
  <si>
    <t>Windows/Glass Repairs</t>
  </si>
  <si>
    <t>100042488,100042740</t>
  </si>
  <si>
    <t>Net Income|Net Operating Income|Expenses|Manager Controlled Expenses|Non-Contracted Repairs &amp; Maintenance</t>
  </si>
  <si>
    <t>00000|00000|00001|00000|00003</t>
  </si>
  <si>
    <t>Windows/Glass Repairs</t>
  </si>
  <si>
    <t>6141-28</t>
  </si>
  <si>
    <t>4|4|5|5|5</t>
  </si>
  <si>
    <t>6141-32</t>
  </si>
  <si>
    <t>Water Extractions</t>
  </si>
  <si>
    <t>100042488,100042740</t>
  </si>
  <si>
    <t>Net Income|Net Operating Income|Expenses|Manager Controlled Expenses|Non-Contracted Repairs &amp; Maintenance</t>
  </si>
  <si>
    <t>00000|00000|00001|00000|00003</t>
  </si>
  <si>
    <t>Water Extractions</t>
  </si>
  <si>
    <t>6141-32</t>
  </si>
  <si>
    <t>4|4|5|5|5</t>
  </si>
  <si>
    <t>Non-Contracted Repairs &amp; Maintenance</t>
  </si>
  <si>
    <t>Turnover</t>
  </si>
  <si>
    <t>6150-01</t>
  </si>
  <si>
    <t>Turn Janitorial/Cleaning Supplies</t>
  </si>
  <si>
    <t>100042488,100042740</t>
  </si>
  <si>
    <t>Net Income|Net Operating Income|Expenses|Manager Controlled Expenses|Turnover</t>
  </si>
  <si>
    <t>00000|00000|00001|00000|00004</t>
  </si>
  <si>
    <t>Turn Janitorial/Cleaning Supplies</t>
  </si>
  <si>
    <t>6150-01</t>
  </si>
  <si>
    <t>4|4|5|5|5</t>
  </si>
  <si>
    <t>6150-02</t>
  </si>
  <si>
    <t>Turn Paint Supplies</t>
  </si>
  <si>
    <t>100042488,100042740</t>
  </si>
  <si>
    <t>Net Income|Net Operating Income|Expenses|Manager Controlled Expenses|Turnover</t>
  </si>
  <si>
    <t>00000|00000|00001|00000|00004</t>
  </si>
  <si>
    <t>Turn Paint Supplies</t>
  </si>
  <si>
    <t>6150-02</t>
  </si>
  <si>
    <t>4|4|5|5|5</t>
  </si>
  <si>
    <t>6150-06</t>
  </si>
  <si>
    <t>Turn Carpet Cleaning</t>
  </si>
  <si>
    <t>100042488,100042740</t>
  </si>
  <si>
    <t>Net Income|Net Operating Income|Expenses|Manager Controlled Expenses|Turnover</t>
  </si>
  <si>
    <t>00000|00000|00001|00000|00004</t>
  </si>
  <si>
    <t>Turn Carpet Cleaning</t>
  </si>
  <si>
    <t>6150-06</t>
  </si>
  <si>
    <t>4|4|5|5|5</t>
  </si>
  <si>
    <t>6150-07</t>
  </si>
  <si>
    <t>Turn Janitorial/Cleaning Service</t>
  </si>
  <si>
    <t>100042488,100042740</t>
  </si>
  <si>
    <t>Net Income|Net Operating Income|Expenses|Manager Controlled Expenses|Turnover</t>
  </si>
  <si>
    <t>00000|00000|00001|00000|00004</t>
  </si>
  <si>
    <t>Turn Janitorial/Cleaning Service</t>
  </si>
  <si>
    <t>6150-07</t>
  </si>
  <si>
    <t>4|4|5|5|5</t>
  </si>
  <si>
    <t>Turnover</t>
  </si>
  <si>
    <t>Maintenance Contracted Services</t>
  </si>
  <si>
    <t>6142-01</t>
  </si>
  <si>
    <t>Parking Deck Contract</t>
  </si>
  <si>
    <t>100042488,100042740</t>
  </si>
  <si>
    <t>Net Income|Net Operating Income|Expenses|Manager Controlled Expenses|Maintenance Contracted Services</t>
  </si>
  <si>
    <t>00000|00000|00001|00000|00005</t>
  </si>
  <si>
    <t>Parking Deck Contract</t>
  </si>
  <si>
    <t>6142-01</t>
  </si>
  <si>
    <t>4|4|5|5|5</t>
  </si>
  <si>
    <t>6142-05</t>
  </si>
  <si>
    <t>Elevator Contract</t>
  </si>
  <si>
    <t>100042488,100042740</t>
  </si>
  <si>
    <t>Net Income|Net Operating Income|Expenses|Manager Controlled Expenses|Maintenance Contracted Services</t>
  </si>
  <si>
    <t>00000|00000|00001|00000|00005</t>
  </si>
  <si>
    <t>Elevator Contract</t>
  </si>
  <si>
    <t>6142-05</t>
  </si>
  <si>
    <t>4|4|5|5|5</t>
  </si>
  <si>
    <t>6142-07</t>
  </si>
  <si>
    <t>Pest Control Contract</t>
  </si>
  <si>
    <t>100042488,100042740</t>
  </si>
  <si>
    <t>Net Income|Net Operating Income|Expenses|Manager Controlled Expenses|Maintenance Contracted Services</t>
  </si>
  <si>
    <t>00000|00000|00001|00000|00005</t>
  </si>
  <si>
    <t>Pest Control Contract</t>
  </si>
  <si>
    <t>6142-07</t>
  </si>
  <si>
    <t>4|4|5|5|5</t>
  </si>
  <si>
    <t>6142-09</t>
  </si>
  <si>
    <t>Turf Maintenance Contract</t>
  </si>
  <si>
    <t>100042488,100042740</t>
  </si>
  <si>
    <t>Net Income|Net Operating Income|Expenses|Manager Controlled Expenses|Maintenance Contracted Services</t>
  </si>
  <si>
    <t>00000|00000|00001|00000|00005</t>
  </si>
  <si>
    <t>Turf Maintenance Contract</t>
  </si>
  <si>
    <t>6142-09</t>
  </si>
  <si>
    <t>4|4|5|5|5</t>
  </si>
  <si>
    <t>6142-15</t>
  </si>
  <si>
    <t>Common Area Housekeeping Services</t>
  </si>
  <si>
    <t>100042488,100042740</t>
  </si>
  <si>
    <t>Net Income|Net Operating Income|Expenses|Manager Controlled Expenses|Maintenance Contracted Services</t>
  </si>
  <si>
    <t>00000|00000|00001|00000|00005</t>
  </si>
  <si>
    <t>Common Area Housekeeping Services</t>
  </si>
  <si>
    <t>6142-15</t>
  </si>
  <si>
    <t>4|4|5|5|5</t>
  </si>
  <si>
    <t>6142-16</t>
  </si>
  <si>
    <t>Life Safety &amp; Alarm System Monitoring Contracts</t>
  </si>
  <si>
    <t>100042488,100042740</t>
  </si>
  <si>
    <t>Net Income|Net Operating Income|Expenses|Manager Controlled Expenses|Maintenance Contracted Services</t>
  </si>
  <si>
    <t>00000|00000|00001|00000|00005</t>
  </si>
  <si>
    <t>Life Safety &amp; Alarm System Monitoring Contracts</t>
  </si>
  <si>
    <t>6142-16</t>
  </si>
  <si>
    <t>4|4|5|5|5</t>
  </si>
  <si>
    <t>6142-17</t>
  </si>
  <si>
    <t>Life Safety &amp; Alarm System Inspection Contracts</t>
  </si>
  <si>
    <t>100042488,100042740</t>
  </si>
  <si>
    <t>Net Income|Net Operating Income|Expenses|Manager Controlled Expenses|Maintenance Contracted Services</t>
  </si>
  <si>
    <t>00000|00000|00001|00000|00005</t>
  </si>
  <si>
    <t>Life Safety &amp; Alarm System Inspection Contracts</t>
  </si>
  <si>
    <t>6142-17</t>
  </si>
  <si>
    <t>4|4|5|5|5</t>
  </si>
  <si>
    <t>Maintenance Contracted Services</t>
  </si>
  <si>
    <t>Contracted Resident Amenity Services</t>
  </si>
  <si>
    <t>6160-02</t>
  </si>
  <si>
    <t>Bulk Internet</t>
  </si>
  <si>
    <t>100042488,100042740</t>
  </si>
  <si>
    <t>Net Income|Net Operating Income|Expenses|Manager Controlled Expenses|Contracted Resident Amenity Services</t>
  </si>
  <si>
    <t>00000|00000|00001|00000|00006</t>
  </si>
  <si>
    <t>Bulk Internet</t>
  </si>
  <si>
    <t>6160-02</t>
  </si>
  <si>
    <t>4|4|5|5|5</t>
  </si>
  <si>
    <t>6160-06</t>
  </si>
  <si>
    <t>Security Contract</t>
  </si>
  <si>
    <t>100042488,100042740</t>
  </si>
  <si>
    <t>Net Income|Net Operating Income|Expenses|Manager Controlled Expenses|Contracted Resident Amenity Services</t>
  </si>
  <si>
    <t>00000|00000|00001|00000|00006</t>
  </si>
  <si>
    <t>Security Contract</t>
  </si>
  <si>
    <t>6160-06</t>
  </si>
  <si>
    <t>4|4|5|5|5</t>
  </si>
  <si>
    <t>6160-07</t>
  </si>
  <si>
    <t>Environmental Fragrance</t>
  </si>
  <si>
    <t>100042488,100042740</t>
  </si>
  <si>
    <t>Net Income|Net Operating Income|Expenses|Manager Controlled Expenses|Contracted Resident Amenity Services</t>
  </si>
  <si>
    <t>00000|00000|00001|00000|00006</t>
  </si>
  <si>
    <t>Environmental Fragrance</t>
  </si>
  <si>
    <t>6160-07</t>
  </si>
  <si>
    <t>4|4|5|5|5</t>
  </si>
  <si>
    <t>6160-09</t>
  </si>
  <si>
    <t>Valet Waste Service</t>
  </si>
  <si>
    <t>100042488,100042740</t>
  </si>
  <si>
    <t>Net Income|Net Operating Income|Expenses|Manager Controlled Expenses|Contracted Resident Amenity Services</t>
  </si>
  <si>
    <t>00000|00000|00001|00000|00006</t>
  </si>
  <si>
    <t>Valet Waste Service</t>
  </si>
  <si>
    <t>6160-09</t>
  </si>
  <si>
    <t>4|4|5|5|5</t>
  </si>
  <si>
    <t>Contracted Resident Amenity Services</t>
  </si>
  <si>
    <t>Payroll</t>
  </si>
  <si>
    <t>6171-01</t>
  </si>
  <si>
    <t>Property Manager Salary</t>
  </si>
  <si>
    <t>100042488,100042740</t>
  </si>
  <si>
    <t>Net Income|Net Operating Income|Expenses|Manager Controlled Expenses|Payroll</t>
  </si>
  <si>
    <t>00000|00000|00001|00000|00007</t>
  </si>
  <si>
    <t>Property Manager Salary</t>
  </si>
  <si>
    <t>6171-01</t>
  </si>
  <si>
    <t>4|4|5|5|5</t>
  </si>
  <si>
    <t>6171-02</t>
  </si>
  <si>
    <t>Office Staff Payroll</t>
  </si>
  <si>
    <t>100042488,100042740</t>
  </si>
  <si>
    <t>Net Income|Net Operating Income|Expenses|Manager Controlled Expenses|Payroll</t>
  </si>
  <si>
    <t>00000|00000|00001|00000|00007</t>
  </si>
  <si>
    <t>Office Staff Payroll</t>
  </si>
  <si>
    <t>6171-02</t>
  </si>
  <si>
    <t>4|4|5|5|5</t>
  </si>
  <si>
    <t>6171-05</t>
  </si>
  <si>
    <t>Maintenance Staff Payroll</t>
  </si>
  <si>
    <t>100042488,100042740</t>
  </si>
  <si>
    <t>Net Income|Net Operating Income|Expenses|Manager Controlled Expenses|Payroll</t>
  </si>
  <si>
    <t>00000|00000|00001|00000|00007</t>
  </si>
  <si>
    <t>Maintenance Staff Payroll</t>
  </si>
  <si>
    <t>6171-05</t>
  </si>
  <si>
    <t>4|4|5|5|5</t>
  </si>
  <si>
    <t>6176-01</t>
  </si>
  <si>
    <t>Payroll Taxes</t>
  </si>
  <si>
    <t>100042488,100042740</t>
  </si>
  <si>
    <t>Net Income|Net Operating Income|Expenses|Manager Controlled Expenses|Payroll</t>
  </si>
  <si>
    <t>00000|00000|00001|00000|00007</t>
  </si>
  <si>
    <t>Payroll Taxes</t>
  </si>
  <si>
    <t>6176-01</t>
  </si>
  <si>
    <t>4|4|5|5|5</t>
  </si>
  <si>
    <t>6177-01</t>
  </si>
  <si>
    <t>Workers Comp Insurance</t>
  </si>
  <si>
    <t>100042488,100042740</t>
  </si>
  <si>
    <t>Net Income|Net Operating Income|Expenses|Manager Controlled Expenses|Payroll</t>
  </si>
  <si>
    <t>00000|00000|00001|00000|00007</t>
  </si>
  <si>
    <t>Workers Comp Insurance</t>
  </si>
  <si>
    <t>6177-01</t>
  </si>
  <si>
    <t>4|4|5|5|5</t>
  </si>
  <si>
    <t>6178-01</t>
  </si>
  <si>
    <t>Employee Health Ins/Other Benefits</t>
  </si>
  <si>
    <t>100042488,100042740</t>
  </si>
  <si>
    <t>Net Income|Net Operating Income|Expenses|Manager Controlled Expenses|Payroll</t>
  </si>
  <si>
    <t>00000|00000|00001|00000|00007</t>
  </si>
  <si>
    <t>Employee Health Ins/Other Benefits</t>
  </si>
  <si>
    <t>6178-01</t>
  </si>
  <si>
    <t>4|4|5|5|5</t>
  </si>
  <si>
    <t>6179-01</t>
  </si>
  <si>
    <t>Employee Screening Fees</t>
  </si>
  <si>
    <t>100042488,100042740</t>
  </si>
  <si>
    <t>Net Income|Net Operating Income|Expenses|Manager Controlled Expenses|Payroll</t>
  </si>
  <si>
    <t>00000|00000|00001|00000|00007</t>
  </si>
  <si>
    <t>Employee Screening Fees</t>
  </si>
  <si>
    <t>6179-01</t>
  </si>
  <si>
    <t>4|4|5|5|5</t>
  </si>
  <si>
    <t>6179-02</t>
  </si>
  <si>
    <t>Employment Ads</t>
  </si>
  <si>
    <t>100042488,100042740</t>
  </si>
  <si>
    <t>Net Income|Net Operating Income|Expenses|Manager Controlled Expenses|Payroll</t>
  </si>
  <si>
    <t>00000|00000|00001|00000|00007</t>
  </si>
  <si>
    <t>Employment Ads</t>
  </si>
  <si>
    <t>6179-02</t>
  </si>
  <si>
    <t>4|4|5|5|5</t>
  </si>
  <si>
    <t>6179-03</t>
  </si>
  <si>
    <t>Payroll Processing Fees</t>
  </si>
  <si>
    <t>100042488,100042740</t>
  </si>
  <si>
    <t>Net Income|Net Operating Income|Expenses|Manager Controlled Expenses|Payroll</t>
  </si>
  <si>
    <t>00000|00000|00001|00000|00007</t>
  </si>
  <si>
    <t>Payroll Processing Fees</t>
  </si>
  <si>
    <t>6179-03</t>
  </si>
  <si>
    <t>4|4|5|5|5</t>
  </si>
  <si>
    <t>Payroll</t>
  </si>
  <si>
    <t>Utilities</t>
  </si>
  <si>
    <t>6180-01</t>
  </si>
  <si>
    <t>Electricity</t>
  </si>
  <si>
    <t>100042488,100042740</t>
  </si>
  <si>
    <t>Net Income|Net Operating Income|Expenses|Manager Controlled Expenses|Utilities</t>
  </si>
  <si>
    <t>00000|00000|00001|00000|00008</t>
  </si>
  <si>
    <t>Electricity</t>
  </si>
  <si>
    <t>6180-01</t>
  </si>
  <si>
    <t>4|4|5|5|5</t>
  </si>
  <si>
    <t>6180-02</t>
  </si>
  <si>
    <t>Common Area Electricity</t>
  </si>
  <si>
    <t>100042488,100042740</t>
  </si>
  <si>
    <t>Net Income|Net Operating Income|Expenses|Manager Controlled Expenses|Utilities</t>
  </si>
  <si>
    <t>00000|00000|00001|00000|00008</t>
  </si>
  <si>
    <t>Common Area Electricity</t>
  </si>
  <si>
    <t>6180-02</t>
  </si>
  <si>
    <t>4|4|5|5|5</t>
  </si>
  <si>
    <t>6180-04</t>
  </si>
  <si>
    <t>Vacant Unit Electricity</t>
  </si>
  <si>
    <t>100042488,100042740</t>
  </si>
  <si>
    <t>Net Income|Net Operating Income|Expenses|Manager Controlled Expenses|Utilities</t>
  </si>
  <si>
    <t>00000|00000|00001|00000|00008</t>
  </si>
  <si>
    <t>Vacant Unit Electricity</t>
  </si>
  <si>
    <t>6180-04</t>
  </si>
  <si>
    <t>4|4|5|5|5</t>
  </si>
  <si>
    <t>6180-05</t>
  </si>
  <si>
    <t>Water</t>
  </si>
  <si>
    <t>100042488,100042740</t>
  </si>
  <si>
    <t>Net Income|Net Operating Income|Expenses|Manager Controlled Expenses|Utilities</t>
  </si>
  <si>
    <t>00000|00000|00001|00000|00008</t>
  </si>
  <si>
    <t>Water</t>
  </si>
  <si>
    <t>6180-05</t>
  </si>
  <si>
    <t>4|4|5|5|5</t>
  </si>
  <si>
    <t>6180-06</t>
  </si>
  <si>
    <t>Sewer</t>
  </si>
  <si>
    <t>100042488,100042740</t>
  </si>
  <si>
    <t>Net Income|Net Operating Income|Expenses|Manager Controlled Expenses|Utilities</t>
  </si>
  <si>
    <t>00000|00000|00001|00000|00008</t>
  </si>
  <si>
    <t>Sewer</t>
  </si>
  <si>
    <t>6180-06</t>
  </si>
  <si>
    <t>4|4|5|5|5</t>
  </si>
  <si>
    <t>6180-07</t>
  </si>
  <si>
    <t>Gas</t>
  </si>
  <si>
    <t>100042488,100042740</t>
  </si>
  <si>
    <t>Net Income|Net Operating Income|Expenses|Manager Controlled Expenses|Utilities</t>
  </si>
  <si>
    <t>00000|00000|00001|00000|00008</t>
  </si>
  <si>
    <t>Gas</t>
  </si>
  <si>
    <t>6180-07</t>
  </si>
  <si>
    <t>4|4|5|5|5</t>
  </si>
  <si>
    <t>6180-08</t>
  </si>
  <si>
    <t>Trash Compactor, Dumpster Rental / Maintenance</t>
  </si>
  <si>
    <t>100042488,100042740</t>
  </si>
  <si>
    <t>Net Income|Net Operating Income|Expenses|Manager Controlled Expenses|Utilities</t>
  </si>
  <si>
    <t>00000|00000|00001|00000|00008</t>
  </si>
  <si>
    <t>Trash Compactor, Dumpster Rental / Maintenance</t>
  </si>
  <si>
    <t>6180-08</t>
  </si>
  <si>
    <t>4|4|5|5|5</t>
  </si>
  <si>
    <t>6180-09</t>
  </si>
  <si>
    <t>Trash Haul Fee</t>
  </si>
  <si>
    <t>100042488,100042740</t>
  </si>
  <si>
    <t>Net Income|Net Operating Income|Expenses|Manager Controlled Expenses|Utilities</t>
  </si>
  <si>
    <t>00000|00000|00001|00000|00008</t>
  </si>
  <si>
    <t>Trash Haul Fee</t>
  </si>
  <si>
    <t>6180-09</t>
  </si>
  <si>
    <t>4|4|5|5|5</t>
  </si>
  <si>
    <t>Utilities</t>
  </si>
  <si>
    <t>Manager Controlled Expenses</t>
  </si>
  <si>
    <t>Asset Manager Controlled Expenses</t>
  </si>
  <si>
    <t>Taxes</t>
  </si>
  <si>
    <t>6210-01</t>
  </si>
  <si>
    <t>Real Estate Taxes</t>
  </si>
  <si>
    <t>100042488,100042740</t>
  </si>
  <si>
    <t>Net Income|Net Operating Income|Expenses|Asset Manager Controlled Expenses|Taxes</t>
  </si>
  <si>
    <t>00000|00000|00001|00001|00000</t>
  </si>
  <si>
    <t>Real Estate Taxes</t>
  </si>
  <si>
    <t>6210-01</t>
  </si>
  <si>
    <t>4|4|5|5|5</t>
  </si>
  <si>
    <t>Taxes</t>
  </si>
  <si>
    <t>Insurance</t>
  </si>
  <si>
    <t>6220-02</t>
  </si>
  <si>
    <t>General Liability Insurance</t>
  </si>
  <si>
    <t>100042488,100042740</t>
  </si>
  <si>
    <t>Net Income|Net Operating Income|Expenses|Asset Manager Controlled Expenses|Insurance</t>
  </si>
  <si>
    <t>00000|00000|00001|00001|00001</t>
  </si>
  <si>
    <t>General Liability Insurance</t>
  </si>
  <si>
    <t>6220-02</t>
  </si>
  <si>
    <t>4|4|5|5|5</t>
  </si>
  <si>
    <t>Insurance</t>
  </si>
  <si>
    <t>Asset Manager Controlled Expenses</t>
  </si>
  <si>
    <t>Expenses</t>
  </si>
  <si>
    <t>Net Operating Income</t>
  </si>
  <si>
    <t>Income Statement</t>
  </si>
  <si>
    <t>Report Parameters</t>
  </si>
  <si>
    <t>Report Name</t>
  </si>
  <si>
    <t>Income Statement</t>
  </si>
  <si>
    <t>Version</t>
  </si>
  <si>
    <t>4.1</t>
  </si>
  <si>
    <t>Property Groups</t>
  </si>
  <si>
    <t>The Frank, The Frank Commercial</t>
  </si>
  <si>
    <t>Chart of Accounts or Mask</t>
  </si>
  <si>
    <t>Master GL Tree</t>
  </si>
  <si>
    <t>Accounting Method</t>
  </si>
  <si>
    <t>Accrual</t>
  </si>
  <si>
    <t>Location Type</t>
  </si>
  <si>
    <t>Property</t>
  </si>
  <si>
    <t>Period</t>
  </si>
  <si>
    <t>Prior Post Month</t>
  </si>
  <si>
    <t>Use Alternative Year End</t>
  </si>
  <si>
    <t>No</t>
  </si>
  <si>
    <t>Trailing Periods</t>
  </si>
  <si>
    <t>10</t>
  </si>
  <si>
    <t>Expand By Period</t>
  </si>
  <si>
    <t>Month</t>
  </si>
  <si>
    <t>GL Account Numbers</t>
  </si>
  <si>
    <t>Show</t>
  </si>
  <si>
    <t>Show Periods From</t>
  </si>
  <si>
    <t>Oldest To Newest</t>
  </si>
  <si>
    <t>Consolidate By</t>
  </si>
  <si>
    <t>All Properties</t>
  </si>
  <si>
    <t>Accounting Method Exception</t>
  </si>
  <si>
    <t>No Exception</t>
  </si>
  <si>
    <t>Show Occupancy Percentages</t>
  </si>
  <si>
    <t>No</t>
  </si>
  <si>
    <t>Zero Balances</t>
  </si>
  <si>
    <t>Hide</t>
  </si>
  <si>
    <t>Net Cash Flow Groups</t>
  </si>
  <si>
    <t>Hide</t>
  </si>
  <si>
    <t>Beginning/Ending Cash Balances</t>
  </si>
  <si>
    <t>Hide</t>
  </si>
  <si>
    <t>Beginning/Ending Cash Balances Details</t>
  </si>
  <si>
    <t>Hide</t>
  </si>
  <si>
    <t>Year-To-Date</t>
  </si>
  <si>
    <t>Hide</t>
  </si>
  <si>
    <t>Include Paused Journal Entries</t>
  </si>
  <si>
    <t>No</t>
  </si>
  <si>
    <t>Compare Periods</t>
  </si>
  <si>
    <t>No</t>
  </si>
  <si>
    <t>Compare Against</t>
  </si>
  <si>
    <t>Prior Period</t>
  </si>
  <si>
    <t>% of Income</t>
  </si>
  <si>
    <t>Hide</t>
  </si>
  <si>
    <t>Expand by GL Book</t>
  </si>
  <si>
    <t>No</t>
  </si>
  <si>
    <t>Income Statement 4.1 generated</t>
  </si>
  <si>
    <t>05/22/2025 04:11 AM CDT</t>
  </si>
  <si>
    <t xml:space="preserve"> data as of</t>
  </si>
  <si>
    <t>05/22/2025 04:11 AM CDT</t>
  </si>
  <si>
    <t>Data</t>
  </si>
  <si>
    <t>T2</t>
  </si>
  <si>
    <t>Annualized T2</t>
  </si>
  <si>
    <t>Purchase Price</t>
  </si>
  <si>
    <t>Implied Cap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</si>
</sst>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sans-serif"/>
    </font>
    <font>
      <b/>
      <sz val="10"/>
      <name val="sans-serif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6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1" fillId="0" borderId="19" xfId="0" applyNumberFormat="1" applyFont="1" applyBorder="1" applyAlignment="1">
      <alignment horizontal="left" vertical="center" indent="1"/>
    </xf>
    <xf numFmtId="49" fontId="2" fillId="0" borderId="20" xfId="0" applyNumberFormat="1" applyFont="1" applyBorder="1" applyAlignment="1">
      <alignment vertical="center" indent="2"/>
    </xf>
    <xf numFmtId="49" fontId="1" fillId="0" borderId="21" xfId="0" applyNumberFormat="1" applyFont="1" applyBorder="1" applyAlignment="1">
      <alignment horizontal="left" vertical="center" indent="2"/>
    </xf>
    <xf numFmtId="49" fontId="1" fillId="0" borderId="22" xfId="0" applyNumberFormat="1" applyFont="1" applyBorder="1" applyAlignment="1">
      <alignment horizontal="left" vertical="center" indent="3"/>
    </xf>
    <xf numFmtId="0" fontId="6" fillId="0" borderId="24" xfId="0" applyFont="1" applyBorder="1" applyAlignment="1">
      <alignment horizontal="right" vertical="top"/>
    </xf>
    <xf numFmtId="0" fontId="0" fillId="0" borderId="25" xfId="0" applyBorder="1" applyAlignment="1">
      <alignment wrapText="1"/>
    </xf>
    <xf numFmtId="49" fontId="2" fillId="6" borderId="25" xfId="0" applyNumberFormat="1" applyFont="1" applyFill="1" applyBorder="1" applyAlignment="1">
      <alignment horizontal="right" vertical="center" wrapText="1"/>
    </xf>
    <xf numFmtId="49" fontId="2" fillId="0" borderId="25" xfId="0" applyNumberFormat="1" applyFont="1" applyBorder="1" applyAlignment="1">
      <alignment horizontal="right" vertical="center" wrapText="1"/>
    </xf>
    <xf numFmtId="39" fontId="1" fillId="0" borderId="25" xfId="0" applyNumberFormat="1" applyFont="1" applyBorder="1" applyAlignment="1">
      <alignment horizontal="right" vertical="center"/>
    </xf>
    <xf numFmtId="0" fontId="0" fillId="0" borderId="25" xfId="0" applyBorder="1"/>
    <xf numFmtId="39" fontId="2" fillId="0" borderId="25" xfId="0" applyNumberFormat="1" applyFont="1" applyBorder="1" applyAlignment="1">
      <alignment horizontal="right" vertical="center"/>
    </xf>
    <xf numFmtId="10" fontId="8" fillId="0" borderId="0" xfId="1" applyNumberFormat="1" applyFont="1"/>
    <xf numFmtId="164" fontId="0" fillId="0" borderId="0" xfId="2" applyNumberFormat="1" applyFont="1"/>
    <xf numFmtId="0" fontId="10" fillId="7" borderId="0" xfId="0" applyFont="1" applyFill="1"/>
    <xf numFmtId="10" fontId="0" fillId="0" borderId="0" xfId="1" applyNumberFormat="1" applyFont="1"/>
    <xf numFmtId="49" fontId="5" fillId="0" borderId="23" xfId="0" applyNumberFormat="1" applyFont="1" applyBorder="1" applyAlignment="1">
      <alignment horizontal="left"/>
    </xf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O208"/>
  <sheetViews>
    <sheetView tabSelected="1" zoomScaleNormal="85" workbookViewId="0">
      <pane ySplit="7" topLeftCell="A8" activePane="bottomLeft" state="frozen"/>
      <selection pane="bottomLeft" activeCell="BI29" sqref="BI29"/>
    </sheetView>
  </sheetViews>
  <sheetFormatPr baseColWidth="10" defaultColWidth="8.83203125" defaultRowHeight="15"/>
  <cols>
    <col min="1" max="1" width="25.6640625" customWidth="1"/>
    <col min="2" max="2" width="31.5" customWidth="1"/>
    <col min="3" max="14" width="17.1640625" hidden="1" customWidth="1"/>
    <col min="15" max="15" width="17.1640625" style="28" customWidth="1"/>
    <col min="16" max="17" width="17.1640625" customWidth="1"/>
    <col min="18" max="18" width="24.5" customWidth="1"/>
    <col min="19" max="19" width="15.1640625" hidden="1" customWidth="1"/>
    <col min="20" max="20" width="31.5" hidden="1" customWidth="1"/>
    <col min="21" max="21" width="21.5" hidden="1" customWidth="1"/>
    <col min="22" max="22" width="14.33203125" hidden="1" customWidth="1"/>
    <col min="23" max="23" width="18.1640625" hidden="1" customWidth="1"/>
    <col min="24" max="24" width="23.5" hidden="1" customWidth="1"/>
    <col min="25" max="26" width="126.6640625" hidden="1" customWidth="1"/>
    <col min="27" max="27" width="35.5" hidden="1" customWidth="1"/>
    <col min="28" max="28" width="57.1640625" hidden="1" customWidth="1"/>
    <col min="29" max="29" width="15.1640625" hidden="1" customWidth="1"/>
    <col min="30" max="32" width="18.1640625" hidden="1" customWidth="1"/>
    <col min="33" max="33" width="15.1640625" hidden="1" customWidth="1"/>
    <col min="34" max="58" width="18.1640625" hidden="1" customWidth="1"/>
    <col min="59" max="59" width="9.1640625" hidden="1" customWidth="1"/>
    <col min="62" max="62" width="9.1640625" hidden="1" customWidth="1"/>
    <col min="65" max="65" width="9.1640625" hidden="1" customWidth="1"/>
    <col min="68" max="68" width="9.1640625" hidden="1" customWidth="1"/>
    <col min="72" max="72" width="9.1640625" hidden="1" customWidth="1"/>
    <col min="76" max="76" width="9.1640625" hidden="1" customWidth="1"/>
    <col min="80" max="80" width="9.1640625" hidden="1" customWidth="1"/>
    <col min="84" max="84" width="9.1640625" hidden="1" customWidth="1"/>
    <col min="89" max="93" width="9.1640625" hidden="1" customWidth="1"/>
  </cols>
  <sheetData>
    <row r="2" spans="1:58" ht="16">
      <c r="A2" s="1" t="s">
        <v>0</v>
      </c>
    </row>
    <row r="3" spans="1:58">
      <c r="A3" s="2" t="s">
        <v>1</v>
      </c>
    </row>
    <row r="4" spans="1:58">
      <c r="A4" s="2" t="s">
        <v>2</v>
      </c>
    </row>
    <row r="5" spans="1:58">
      <c r="A5" s="2" t="s">
        <v>3</v>
      </c>
    </row>
    <row r="7" spans="1:58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26"/>
      <c r="P7" s="25" t="s">
        <v>1169</v>
      </c>
      <c r="Q7" s="25" t="s">
        <v>1170</v>
      </c>
      <c r="R7" s="25" t="s">
        <v>1168</v>
      </c>
      <c r="S7" s="6" t="s">
        <v>6</v>
      </c>
      <c r="T7" s="5" t="s">
        <v>19</v>
      </c>
      <c r="U7" s="5" t="s">
        <v>20</v>
      </c>
      <c r="V7" s="6" t="s">
        <v>21</v>
      </c>
      <c r="W7" s="7" t="s">
        <v>22</v>
      </c>
      <c r="X7" s="5" t="s">
        <v>23</v>
      </c>
      <c r="Y7" s="5" t="s">
        <v>24</v>
      </c>
      <c r="Z7" s="5" t="s">
        <v>25</v>
      </c>
      <c r="AA7" s="5" t="s">
        <v>26</v>
      </c>
      <c r="AB7" s="5" t="s">
        <v>27</v>
      </c>
      <c r="AC7" s="5" t="s">
        <v>28</v>
      </c>
      <c r="AD7" s="7" t="s">
        <v>29</v>
      </c>
      <c r="AE7" s="7" t="s">
        <v>30</v>
      </c>
      <c r="AF7" s="7" t="s">
        <v>31</v>
      </c>
      <c r="AG7" s="5" t="s">
        <v>32</v>
      </c>
      <c r="AH7" s="7" t="s">
        <v>33</v>
      </c>
      <c r="AI7" s="7" t="s">
        <v>34</v>
      </c>
      <c r="AJ7" s="7" t="s">
        <v>35</v>
      </c>
      <c r="AK7" s="7" t="s">
        <v>36</v>
      </c>
      <c r="AL7" s="7" t="s">
        <v>37</v>
      </c>
      <c r="AM7" s="7" t="s">
        <v>38</v>
      </c>
      <c r="AN7" s="7" t="s">
        <v>39</v>
      </c>
      <c r="AO7" s="7" t="s">
        <v>40</v>
      </c>
      <c r="AP7" s="7" t="s">
        <v>41</v>
      </c>
      <c r="AQ7" s="7" t="s">
        <v>42</v>
      </c>
      <c r="AR7" s="7" t="s">
        <v>43</v>
      </c>
      <c r="AS7" s="7" t="s">
        <v>44</v>
      </c>
      <c r="AT7" s="7" t="s">
        <v>45</v>
      </c>
      <c r="AU7" s="7" t="s">
        <v>46</v>
      </c>
      <c r="AV7" s="7" t="s">
        <v>47</v>
      </c>
      <c r="AW7" s="7" t="s">
        <v>48</v>
      </c>
      <c r="AX7" s="7" t="s">
        <v>49</v>
      </c>
      <c r="AY7" s="7" t="s">
        <v>50</v>
      </c>
      <c r="AZ7" s="7" t="s">
        <v>51</v>
      </c>
      <c r="BA7" s="7" t="s">
        <v>52</v>
      </c>
      <c r="BB7" s="7" t="s">
        <v>53</v>
      </c>
      <c r="BC7" s="7" t="s">
        <v>54</v>
      </c>
      <c r="BD7" s="7" t="s">
        <v>55</v>
      </c>
      <c r="BE7" s="7" t="s">
        <v>56</v>
      </c>
      <c r="BF7" s="7" t="s">
        <v>57</v>
      </c>
    </row>
    <row r="8" spans="1:58">
      <c r="A8" s="13" t="s">
        <v>58</v>
      </c>
    </row>
    <row r="9" spans="1:58">
      <c r="A9" s="18" t="s">
        <v>59</v>
      </c>
    </row>
    <row r="10" spans="1:58">
      <c r="A10" s="21" t="s">
        <v>60</v>
      </c>
      <c r="B10" s="14" t="s">
        <v>61</v>
      </c>
      <c r="C10" s="17">
        <v>0</v>
      </c>
      <c r="D10" s="17">
        <v>137785.48000000001</v>
      </c>
      <c r="E10" s="17">
        <v>216668.78</v>
      </c>
      <c r="F10" s="17">
        <v>215609.68</v>
      </c>
      <c r="G10" s="17">
        <v>223097.87</v>
      </c>
      <c r="H10" s="17">
        <v>233690.38</v>
      </c>
      <c r="I10" s="17">
        <v>284481.19</v>
      </c>
      <c r="J10" s="17">
        <v>231864.38</v>
      </c>
      <c r="K10" s="17">
        <v>231136.38</v>
      </c>
      <c r="L10" s="17">
        <v>227412.38</v>
      </c>
      <c r="M10" s="17">
        <v>224776.38</v>
      </c>
      <c r="N10" s="17">
        <v>2226522.9</v>
      </c>
      <c r="O10" s="27"/>
      <c r="P10" s="17">
        <f t="shared" ref="P10:P41" si="0">IF(SUM(L10:M10)&lt;&gt;0,SUM(L10:M10),"")</f>
        <v>452188.76</v>
      </c>
      <c r="Q10" s="17">
        <f t="shared" ref="Q10:Q41" si="1">IF(P10&lt;&gt;"",P10*6,"")</f>
        <v>2713132.56</v>
      </c>
      <c r="S10" s="15">
        <v>4</v>
      </c>
      <c r="W10" s="16">
        <v>5972</v>
      </c>
      <c r="X10" s="14" t="s">
        <v>62</v>
      </c>
      <c r="Y10" s="14" t="s">
        <v>63</v>
      </c>
      <c r="Z10" s="14" t="s">
        <v>63</v>
      </c>
      <c r="AA10" s="14" t="s">
        <v>64</v>
      </c>
      <c r="AB10" s="14" t="s">
        <v>65</v>
      </c>
      <c r="AC10" s="14" t="s">
        <v>66</v>
      </c>
      <c r="AD10" s="16">
        <v>1</v>
      </c>
      <c r="AE10" s="16">
        <v>90027</v>
      </c>
      <c r="AF10" s="16">
        <v>0</v>
      </c>
      <c r="AG10" s="14" t="s">
        <v>67</v>
      </c>
      <c r="AH10" s="16">
        <v>4</v>
      </c>
      <c r="AI10" s="16">
        <v>1</v>
      </c>
      <c r="AJ10" s="16">
        <v>56051</v>
      </c>
      <c r="AK10" s="16">
        <v>16</v>
      </c>
      <c r="AL10" s="16">
        <v>137785.48000000001</v>
      </c>
      <c r="AM10" s="16">
        <v>2</v>
      </c>
      <c r="AN10" s="16">
        <v>2</v>
      </c>
      <c r="AO10" s="16">
        <v>2</v>
      </c>
      <c r="AP10" s="16">
        <v>231864.38</v>
      </c>
      <c r="AQ10" s="16">
        <v>1</v>
      </c>
      <c r="AR10" s="16">
        <v>224776.38</v>
      </c>
      <c r="AS10" s="16">
        <f>IF(5 = S10, C10 * -1, C10)</f>
        <v>0</v>
      </c>
      <c r="AT10" s="16">
        <f>IF(5 = S10, D10 * -1, D10)</f>
        <v>137785.48000000001</v>
      </c>
      <c r="AU10" s="16">
        <f>IF(5 = S10, E10 * -1, E10)</f>
        <v>216668.78</v>
      </c>
      <c r="AV10" s="16">
        <v>215609.68</v>
      </c>
      <c r="AW10" s="16">
        <f>IF(5 = S10, F10 * -1, F10)</f>
        <v>215609.68</v>
      </c>
      <c r="AX10" s="16">
        <v>223097.87</v>
      </c>
      <c r="AY10" s="16">
        <f>IF(5 = S10, G10 * -1, G10)</f>
        <v>223097.87</v>
      </c>
      <c r="AZ10" s="16">
        <f>IF(5 = S10, H10 * -1, H10)</f>
        <v>233690.38</v>
      </c>
      <c r="BA10" s="16">
        <f>IF(5 = S10, I10 * -1, I10)</f>
        <v>284481.19</v>
      </c>
      <c r="BB10" s="16">
        <f>IF(5 = S10, J10 * -1, J10)</f>
        <v>231864.38</v>
      </c>
      <c r="BC10" s="16">
        <f>IF(5 = S10, K10 * -1, K10)</f>
        <v>231136.38</v>
      </c>
      <c r="BD10" s="16">
        <f>IF(5 = S10, L10 * -1, L10)</f>
        <v>227412.38</v>
      </c>
      <c r="BE10" s="16">
        <f>IF(5 = S10, M10 * -1, M10)</f>
        <v>224776.38</v>
      </c>
      <c r="BF10" s="16">
        <f>IF(5 = S10, N10 * -1, N10)</f>
        <v>2226522.9</v>
      </c>
    </row>
    <row r="11" spans="1:58">
      <c r="A11" s="21" t="s">
        <v>68</v>
      </c>
      <c r="B11" s="14" t="s">
        <v>69</v>
      </c>
      <c r="C11" s="17">
        <v>0</v>
      </c>
      <c r="D11" s="17">
        <v>205455.2</v>
      </c>
      <c r="E11" s="17">
        <v>28710.33</v>
      </c>
      <c r="F11" s="17">
        <v>22051.4</v>
      </c>
      <c r="G11" s="17">
        <v>12916.37</v>
      </c>
      <c r="H11" s="17">
        <v>1763.79</v>
      </c>
      <c r="I11" s="17">
        <v>-51670.47</v>
      </c>
      <c r="J11" s="17">
        <v>-1664.65</v>
      </c>
      <c r="K11" s="17">
        <v>2284.44</v>
      </c>
      <c r="L11" s="17">
        <v>-105.28</v>
      </c>
      <c r="M11" s="17">
        <v>833.02</v>
      </c>
      <c r="N11" s="17">
        <v>220574.15</v>
      </c>
      <c r="O11" s="27"/>
      <c r="P11" s="17">
        <f t="shared" si="0"/>
        <v>727.74</v>
      </c>
      <c r="Q11" s="17">
        <f t="shared" si="1"/>
        <v>4366.4400000000005</v>
      </c>
      <c r="S11" s="15">
        <v>4</v>
      </c>
      <c r="W11" s="16">
        <v>5972</v>
      </c>
      <c r="X11" s="14" t="s">
        <v>70</v>
      </c>
      <c r="Y11" s="14" t="s">
        <v>71</v>
      </c>
      <c r="Z11" s="14" t="s">
        <v>71</v>
      </c>
      <c r="AA11" s="14" t="s">
        <v>72</v>
      </c>
      <c r="AB11" s="14" t="s">
        <v>73</v>
      </c>
      <c r="AC11" s="14" t="s">
        <v>74</v>
      </c>
      <c r="AD11" s="16">
        <v>1</v>
      </c>
      <c r="AE11" s="16">
        <v>315999</v>
      </c>
      <c r="AF11" s="16">
        <v>1</v>
      </c>
      <c r="AG11" s="14" t="s">
        <v>75</v>
      </c>
      <c r="AH11" s="16">
        <v>4</v>
      </c>
      <c r="AI11" s="16">
        <v>1</v>
      </c>
      <c r="AJ11" s="16">
        <v>56051</v>
      </c>
      <c r="AK11" s="16">
        <v>15</v>
      </c>
      <c r="AL11" s="16">
        <v>205455.2</v>
      </c>
      <c r="AM11" s="16">
        <v>2</v>
      </c>
      <c r="AN11" s="16">
        <v>2</v>
      </c>
      <c r="AO11" s="16">
        <v>2</v>
      </c>
      <c r="AP11" s="16">
        <v>-1664.65</v>
      </c>
      <c r="AQ11" s="16">
        <v>1</v>
      </c>
      <c r="AR11" s="16">
        <v>833.02</v>
      </c>
      <c r="AS11" s="16">
        <f>IF(5 = S11, C11 * -1, C11)</f>
        <v>0</v>
      </c>
      <c r="AT11" s="16">
        <f>IF(5 = S11, D11 * -1, D11)</f>
        <v>205455.2</v>
      </c>
      <c r="AU11" s="16">
        <f>IF(5 = S11, E11 * -1, E11)</f>
        <v>28710.33</v>
      </c>
      <c r="AV11" s="16">
        <v>22051.4</v>
      </c>
      <c r="AW11" s="16">
        <f>IF(5 = S11, F11 * -1, F11)</f>
        <v>22051.4</v>
      </c>
      <c r="AX11" s="16">
        <v>12916.37</v>
      </c>
      <c r="AY11" s="16">
        <f>IF(5 = S11, G11 * -1, G11)</f>
        <v>12916.37</v>
      </c>
      <c r="AZ11" s="16">
        <f>IF(5 = S11, H11 * -1, H11)</f>
        <v>1763.79</v>
      </c>
      <c r="BA11" s="16">
        <f>IF(5 = S11, I11 * -1, I11)</f>
        <v>-51670.47</v>
      </c>
      <c r="BB11" s="16">
        <f>IF(5 = S11, J11 * -1, J11)</f>
        <v>-1664.65</v>
      </c>
      <c r="BC11" s="16">
        <f>IF(5 = S11, K11 * -1, K11)</f>
        <v>2284.44</v>
      </c>
      <c r="BD11" s="16">
        <f>IF(5 = S11, L11 * -1, L11)</f>
        <v>-105.28</v>
      </c>
      <c r="BE11" s="16">
        <f>IF(5 = S11, M11 * -1, M11)</f>
        <v>833.02</v>
      </c>
      <c r="BF11" s="16">
        <f>IF(5 = S11, N11 * -1, N11)</f>
        <v>220574.15</v>
      </c>
    </row>
    <row r="12" spans="1:58">
      <c r="A12" s="21" t="s">
        <v>76</v>
      </c>
      <c r="B12" s="14" t="s">
        <v>77</v>
      </c>
      <c r="C12" s="17">
        <v>0</v>
      </c>
      <c r="D12" s="17">
        <v>-52696.69</v>
      </c>
      <c r="E12" s="17">
        <v>-67761.42</v>
      </c>
      <c r="F12" s="17">
        <v>-81824.289999999994</v>
      </c>
      <c r="G12" s="17">
        <v>-80454.86</v>
      </c>
      <c r="H12" s="17">
        <v>-60662.51</v>
      </c>
      <c r="I12" s="17">
        <v>-60279.41</v>
      </c>
      <c r="J12" s="17">
        <v>-56997.45</v>
      </c>
      <c r="K12" s="17">
        <v>-58194.05</v>
      </c>
      <c r="L12" s="17">
        <v>-56708.480000000003</v>
      </c>
      <c r="M12" s="17">
        <v>-47189.87</v>
      </c>
      <c r="N12" s="17">
        <v>-622769.03</v>
      </c>
      <c r="O12" s="27"/>
      <c r="P12" s="17">
        <f t="shared" si="0"/>
        <v>-103898.35</v>
      </c>
      <c r="Q12" s="17">
        <f t="shared" si="1"/>
        <v>-623390.10000000009</v>
      </c>
      <c r="S12" s="15">
        <v>4</v>
      </c>
      <c r="W12" s="16">
        <v>5972</v>
      </c>
      <c r="X12" s="14" t="s">
        <v>78</v>
      </c>
      <c r="Y12" s="14" t="s">
        <v>79</v>
      </c>
      <c r="Z12" s="14" t="s">
        <v>79</v>
      </c>
      <c r="AA12" s="14" t="s">
        <v>80</v>
      </c>
      <c r="AB12" s="14" t="s">
        <v>81</v>
      </c>
      <c r="AC12" s="14" t="s">
        <v>82</v>
      </c>
      <c r="AD12" s="16">
        <v>1</v>
      </c>
      <c r="AE12" s="16">
        <v>314070</v>
      </c>
      <c r="AF12" s="16">
        <v>2</v>
      </c>
      <c r="AG12" s="14" t="s">
        <v>83</v>
      </c>
      <c r="AH12" s="16">
        <v>4</v>
      </c>
      <c r="AI12" s="16">
        <v>1</v>
      </c>
      <c r="AJ12" s="16">
        <v>56051</v>
      </c>
      <c r="AK12" s="16">
        <v>10</v>
      </c>
      <c r="AL12" s="16">
        <v>-52696.69</v>
      </c>
      <c r="AM12" s="16">
        <v>1</v>
      </c>
      <c r="AN12" s="16">
        <v>1</v>
      </c>
      <c r="AO12" s="16">
        <v>1</v>
      </c>
      <c r="AP12" s="16">
        <v>-56997.45</v>
      </c>
      <c r="AQ12" s="16">
        <v>1</v>
      </c>
      <c r="AR12" s="16">
        <v>-47189.87</v>
      </c>
      <c r="AS12" s="16">
        <f>IF(5 = S12, C12 * -1, C12)</f>
        <v>0</v>
      </c>
      <c r="AT12" s="16">
        <f>IF(5 = S12, D12 * -1, D12)</f>
        <v>-52696.69</v>
      </c>
      <c r="AU12" s="16">
        <f>IF(5 = S12, E12 * -1, E12)</f>
        <v>-67761.42</v>
      </c>
      <c r="AV12" s="16">
        <v>-81824.289999999994</v>
      </c>
      <c r="AW12" s="16">
        <f>IF(5 = S12, F12 * -1, F12)</f>
        <v>-81824.289999999994</v>
      </c>
      <c r="AX12" s="16">
        <v>-80454.86</v>
      </c>
      <c r="AY12" s="16">
        <f>IF(5 = S12, G12 * -1, G12)</f>
        <v>-80454.86</v>
      </c>
      <c r="AZ12" s="16">
        <f>IF(5 = S12, H12 * -1, H12)</f>
        <v>-60662.51</v>
      </c>
      <c r="BA12" s="16">
        <f>IF(5 = S12, I12 * -1, I12)</f>
        <v>-60279.41</v>
      </c>
      <c r="BB12" s="16">
        <f>IF(5 = S12, J12 * -1, J12)</f>
        <v>-56997.45</v>
      </c>
      <c r="BC12" s="16">
        <f>IF(5 = S12, K12 * -1, K12)</f>
        <v>-58194.05</v>
      </c>
      <c r="BD12" s="16">
        <f>IF(5 = S12, L12 * -1, L12)</f>
        <v>-56708.480000000003</v>
      </c>
      <c r="BE12" s="16">
        <f>IF(5 = S12, M12 * -1, M12)</f>
        <v>-47189.87</v>
      </c>
      <c r="BF12" s="16">
        <f>IF(5 = S12, N12 * -1, N12)</f>
        <v>-622769.03</v>
      </c>
    </row>
    <row r="13" spans="1:58">
      <c r="B13" s="12" t="s">
        <v>84</v>
      </c>
      <c r="C13" s="11">
        <f>IF(5 = S13, AS13 * -1, AS13)</f>
        <v>0</v>
      </c>
      <c r="D13" s="11">
        <f>IF(5 = S13, AT13 * -1, AT13)</f>
        <v>290543.99000000005</v>
      </c>
      <c r="E13" s="11">
        <f>IF(5 = S13, AU13 * -1, AU13)</f>
        <v>177617.69</v>
      </c>
      <c r="F13" s="11">
        <f>IF(5 = S13, AW13 * -1, AW13)</f>
        <v>155836.78999999998</v>
      </c>
      <c r="G13" s="11">
        <f>IF(5 = S13, AY13 * -1, AY13)</f>
        <v>155559.38</v>
      </c>
      <c r="H13" s="11">
        <f>IF(5 = S13, AZ13 * -1, AZ13)</f>
        <v>174791.66</v>
      </c>
      <c r="I13" s="11">
        <f>IF(5 = S13, BA13 * -1, BA13)</f>
        <v>172531.31</v>
      </c>
      <c r="J13" s="11">
        <f>IF(5 = S13, BB13 * -1, BB13)</f>
        <v>173202.28000000003</v>
      </c>
      <c r="K13" s="11">
        <f>IF(5 = S13, BC13 * -1, BC13)</f>
        <v>175226.77000000002</v>
      </c>
      <c r="L13" s="11">
        <f>IF(5 = S13, BD13 * -1, BD13)</f>
        <v>170598.62</v>
      </c>
      <c r="M13" s="11">
        <f>IF(5 = S13, BE13 * -1, BE13)</f>
        <v>178419.53</v>
      </c>
      <c r="N13" s="11">
        <f>IF(5 = S13, BF13 * -1, BF13)</f>
        <v>1824328.0199999998</v>
      </c>
      <c r="O13" s="29"/>
      <c r="P13" s="11">
        <f t="shared" si="0"/>
        <v>349018.15</v>
      </c>
      <c r="Q13" s="11">
        <f t="shared" si="1"/>
        <v>2094108.9000000001</v>
      </c>
      <c r="S13" s="9">
        <v>4</v>
      </c>
      <c r="T13" s="8">
        <f>T12</f>
        <v>0</v>
      </c>
      <c r="U13" s="8">
        <f>U12</f>
        <v>0</v>
      </c>
      <c r="V13" s="9">
        <f>V12</f>
        <v>0</v>
      </c>
      <c r="AS13" s="10">
        <f>SUM(AS10:AS12)</f>
        <v>0</v>
      </c>
      <c r="AT13" s="10">
        <f>SUM(AT10:AT12)</f>
        <v>290543.99000000005</v>
      </c>
      <c r="AU13" s="10">
        <f>SUM(AU10:AU12)</f>
        <v>177617.69</v>
      </c>
      <c r="AW13" s="10">
        <f>SUM(AW10:AW12)</f>
        <v>155836.78999999998</v>
      </c>
      <c r="AY13" s="10">
        <f t="shared" ref="AY13:BF13" si="2">SUM(AY10:AY12)</f>
        <v>155559.38</v>
      </c>
      <c r="AZ13" s="10">
        <f t="shared" si="2"/>
        <v>174791.66</v>
      </c>
      <c r="BA13" s="10">
        <f t="shared" si="2"/>
        <v>172531.31</v>
      </c>
      <c r="BB13" s="10">
        <f t="shared" si="2"/>
        <v>173202.28000000003</v>
      </c>
      <c r="BC13" s="10">
        <f t="shared" si="2"/>
        <v>175226.77000000002</v>
      </c>
      <c r="BD13" s="10">
        <f t="shared" si="2"/>
        <v>170598.62</v>
      </c>
      <c r="BE13" s="10">
        <f t="shared" si="2"/>
        <v>178419.53</v>
      </c>
      <c r="BF13" s="10">
        <f t="shared" si="2"/>
        <v>1824328.0199999998</v>
      </c>
    </row>
    <row r="14" spans="1:58">
      <c r="P14" t="str">
        <f t="shared" si="0"/>
        <v/>
      </c>
      <c r="Q14" t="str">
        <f t="shared" si="1"/>
        <v/>
      </c>
    </row>
    <row r="15" spans="1:58">
      <c r="A15" s="18" t="s">
        <v>85</v>
      </c>
      <c r="P15" t="str">
        <f t="shared" si="0"/>
        <v/>
      </c>
      <c r="Q15" t="str">
        <f t="shared" si="1"/>
        <v/>
      </c>
    </row>
    <row r="16" spans="1:58">
      <c r="A16" s="21" t="s">
        <v>86</v>
      </c>
      <c r="B16" s="14" t="s">
        <v>87</v>
      </c>
      <c r="C16" s="17">
        <v>0</v>
      </c>
      <c r="D16" s="17">
        <v>0</v>
      </c>
      <c r="E16" s="17">
        <v>-1686.65</v>
      </c>
      <c r="F16" s="17">
        <v>-1065.47</v>
      </c>
      <c r="G16" s="17">
        <v>-323</v>
      </c>
      <c r="H16" s="17">
        <v>-223</v>
      </c>
      <c r="I16" s="17">
        <v>-670.3</v>
      </c>
      <c r="J16" s="17">
        <v>-12619.9</v>
      </c>
      <c r="K16" s="17">
        <v>12173.9</v>
      </c>
      <c r="L16" s="17">
        <v>-223</v>
      </c>
      <c r="M16" s="17">
        <v>725.05</v>
      </c>
      <c r="N16" s="17">
        <v>-3912.37</v>
      </c>
      <c r="O16" s="27"/>
      <c r="P16" s="17">
        <f t="shared" si="0"/>
        <v>502.04999999999995</v>
      </c>
      <c r="Q16" s="17">
        <f t="shared" si="1"/>
        <v>3012.2999999999997</v>
      </c>
      <c r="S16" s="15">
        <v>4</v>
      </c>
      <c r="W16" s="16">
        <v>5972</v>
      </c>
      <c r="X16" s="14" t="s">
        <v>88</v>
      </c>
      <c r="Y16" s="14" t="s">
        <v>89</v>
      </c>
      <c r="Z16" s="14" t="s">
        <v>89</v>
      </c>
      <c r="AA16" s="14" t="s">
        <v>90</v>
      </c>
      <c r="AB16" s="14" t="s">
        <v>91</v>
      </c>
      <c r="AC16" s="14" t="s">
        <v>92</v>
      </c>
      <c r="AD16" s="16">
        <v>1</v>
      </c>
      <c r="AE16" s="16">
        <v>800347</v>
      </c>
      <c r="AF16" s="16">
        <v>0</v>
      </c>
      <c r="AG16" s="14" t="s">
        <v>93</v>
      </c>
      <c r="AH16" s="16">
        <v>4</v>
      </c>
      <c r="AI16" s="16">
        <v>1</v>
      </c>
      <c r="AJ16" s="16">
        <v>56063</v>
      </c>
      <c r="AK16" s="16">
        <v>11</v>
      </c>
      <c r="AL16" s="16">
        <v>0</v>
      </c>
      <c r="AM16" s="16">
        <v>1</v>
      </c>
      <c r="AN16" s="16">
        <v>1</v>
      </c>
      <c r="AO16" s="16">
        <v>1</v>
      </c>
      <c r="AP16" s="16">
        <v>-12619.9</v>
      </c>
      <c r="AQ16" s="16">
        <v>2</v>
      </c>
      <c r="AR16" s="16">
        <v>725.05</v>
      </c>
      <c r="AS16" s="16">
        <f t="shared" ref="AS16:AS21" si="3">IF(5 = S16, C16 * -1, C16)</f>
        <v>0</v>
      </c>
      <c r="AT16" s="16">
        <f t="shared" ref="AT16:AT21" si="4">IF(5 = S16, D16 * -1, D16)</f>
        <v>0</v>
      </c>
      <c r="AU16" s="16">
        <f t="shared" ref="AU16:AU21" si="5">IF(5 = S16, E16 * -1, E16)</f>
        <v>-1686.65</v>
      </c>
      <c r="AV16" s="16">
        <v>-1065.47</v>
      </c>
      <c r="AW16" s="16">
        <f t="shared" ref="AW16:AW21" si="6">IF(5 = S16, F16 * -1, F16)</f>
        <v>-1065.47</v>
      </c>
      <c r="AX16" s="16">
        <v>-323</v>
      </c>
      <c r="AY16" s="16">
        <f t="shared" ref="AY16:AY21" si="7">IF(5 = S16, G16 * -1, G16)</f>
        <v>-323</v>
      </c>
      <c r="AZ16" s="16">
        <f t="shared" ref="AZ16:AZ21" si="8">IF(5 = S16, H16 * -1, H16)</f>
        <v>-223</v>
      </c>
      <c r="BA16" s="16">
        <f t="shared" ref="BA16:BA21" si="9">IF(5 = S16, I16 * -1, I16)</f>
        <v>-670.3</v>
      </c>
      <c r="BB16" s="16">
        <f t="shared" ref="BB16:BB21" si="10">IF(5 = S16, J16 * -1, J16)</f>
        <v>-12619.9</v>
      </c>
      <c r="BC16" s="16">
        <f t="shared" ref="BC16:BC21" si="11">IF(5 = S16, K16 * -1, K16)</f>
        <v>12173.9</v>
      </c>
      <c r="BD16" s="16">
        <f t="shared" ref="BD16:BD21" si="12">IF(5 = S16, L16 * -1, L16)</f>
        <v>-223</v>
      </c>
      <c r="BE16" s="16">
        <f t="shared" ref="BE16:BE21" si="13">IF(5 = S16, M16 * -1, M16)</f>
        <v>725.05</v>
      </c>
      <c r="BF16" s="16">
        <f t="shared" ref="BF16:BF21" si="14">IF(5 = S16, N16 * -1, N16)</f>
        <v>-3912.37</v>
      </c>
    </row>
    <row r="17" spans="1:58">
      <c r="A17" s="21" t="s">
        <v>94</v>
      </c>
      <c r="B17" s="14" t="s">
        <v>95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-250</v>
      </c>
      <c r="M17" s="17">
        <v>0</v>
      </c>
      <c r="N17" s="17">
        <v>-250</v>
      </c>
      <c r="O17" s="27"/>
      <c r="P17" s="17">
        <f t="shared" si="0"/>
        <v>-250</v>
      </c>
      <c r="Q17" s="17">
        <f t="shared" si="1"/>
        <v>-1500</v>
      </c>
      <c r="S17" s="15">
        <v>4</v>
      </c>
      <c r="W17" s="16">
        <v>5972</v>
      </c>
      <c r="X17" s="14" t="s">
        <v>96</v>
      </c>
      <c r="Y17" s="14" t="s">
        <v>97</v>
      </c>
      <c r="Z17" s="14" t="s">
        <v>97</v>
      </c>
      <c r="AA17" s="14" t="s">
        <v>98</v>
      </c>
      <c r="AB17" s="14" t="s">
        <v>99</v>
      </c>
      <c r="AC17" s="14" t="s">
        <v>100</v>
      </c>
      <c r="AD17" s="16">
        <v>1</v>
      </c>
      <c r="AE17" s="16">
        <v>800349</v>
      </c>
      <c r="AF17" s="16">
        <v>2</v>
      </c>
      <c r="AG17" s="14" t="s">
        <v>101</v>
      </c>
      <c r="AH17" s="16">
        <v>4</v>
      </c>
      <c r="AI17" s="16">
        <v>1</v>
      </c>
      <c r="AJ17" s="16">
        <v>56063</v>
      </c>
      <c r="AK17" s="16">
        <v>1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f t="shared" si="3"/>
        <v>0</v>
      </c>
      <c r="AT17" s="16">
        <f t="shared" si="4"/>
        <v>0</v>
      </c>
      <c r="AU17" s="16">
        <f t="shared" si="5"/>
        <v>0</v>
      </c>
      <c r="AV17" s="16">
        <v>0</v>
      </c>
      <c r="AW17" s="16">
        <f t="shared" si="6"/>
        <v>0</v>
      </c>
      <c r="AX17" s="16">
        <v>0</v>
      </c>
      <c r="AY17" s="16">
        <f t="shared" si="7"/>
        <v>0</v>
      </c>
      <c r="AZ17" s="16">
        <f t="shared" si="8"/>
        <v>0</v>
      </c>
      <c r="BA17" s="16">
        <f t="shared" si="9"/>
        <v>0</v>
      </c>
      <c r="BB17" s="16">
        <f t="shared" si="10"/>
        <v>0</v>
      </c>
      <c r="BC17" s="16">
        <f t="shared" si="11"/>
        <v>0</v>
      </c>
      <c r="BD17" s="16">
        <f t="shared" si="12"/>
        <v>-250</v>
      </c>
      <c r="BE17" s="16">
        <f t="shared" si="13"/>
        <v>0</v>
      </c>
      <c r="BF17" s="16">
        <f t="shared" si="14"/>
        <v>-250</v>
      </c>
    </row>
    <row r="18" spans="1:58">
      <c r="A18" s="21" t="s">
        <v>102</v>
      </c>
      <c r="B18" s="14" t="s">
        <v>103</v>
      </c>
      <c r="C18" s="17">
        <v>0</v>
      </c>
      <c r="D18" s="17">
        <v>0</v>
      </c>
      <c r="E18" s="17">
        <v>0</v>
      </c>
      <c r="F18" s="17">
        <v>0</v>
      </c>
      <c r="G18" s="17">
        <v>-34633</v>
      </c>
      <c r="H18" s="17">
        <v>-18626</v>
      </c>
      <c r="I18" s="17">
        <v>-7843</v>
      </c>
      <c r="J18" s="17">
        <v>-3487</v>
      </c>
      <c r="K18" s="17">
        <v>-7598</v>
      </c>
      <c r="L18" s="17">
        <v>-9778.32</v>
      </c>
      <c r="M18" s="17">
        <v>-7043</v>
      </c>
      <c r="N18" s="17">
        <v>-89008.320000000007</v>
      </c>
      <c r="O18" s="27"/>
      <c r="P18" s="17">
        <f t="shared" si="0"/>
        <v>-16821.32</v>
      </c>
      <c r="Q18" s="17">
        <f t="shared" si="1"/>
        <v>-100927.92</v>
      </c>
      <c r="S18" s="15">
        <v>4</v>
      </c>
      <c r="W18" s="16">
        <v>5972</v>
      </c>
      <c r="X18" s="14" t="s">
        <v>104</v>
      </c>
      <c r="Y18" s="14" t="s">
        <v>105</v>
      </c>
      <c r="Z18" s="14" t="s">
        <v>105</v>
      </c>
      <c r="AA18" s="14" t="s">
        <v>106</v>
      </c>
      <c r="AB18" s="14" t="s">
        <v>107</v>
      </c>
      <c r="AC18" s="14" t="s">
        <v>108</v>
      </c>
      <c r="AD18" s="16">
        <v>1</v>
      </c>
      <c r="AE18" s="16">
        <v>800350</v>
      </c>
      <c r="AF18" s="16">
        <v>3</v>
      </c>
      <c r="AG18" s="14" t="s">
        <v>109</v>
      </c>
      <c r="AH18" s="16">
        <v>4</v>
      </c>
      <c r="AI18" s="16">
        <v>1</v>
      </c>
      <c r="AJ18" s="16">
        <v>56063</v>
      </c>
      <c r="AK18" s="16">
        <v>8</v>
      </c>
      <c r="AL18" s="16">
        <v>0</v>
      </c>
      <c r="AM18" s="16">
        <v>0</v>
      </c>
      <c r="AN18" s="16">
        <v>0</v>
      </c>
      <c r="AO18" s="16">
        <v>1</v>
      </c>
      <c r="AP18" s="16">
        <v>-3487</v>
      </c>
      <c r="AQ18" s="16">
        <v>1</v>
      </c>
      <c r="AR18" s="16">
        <v>-7043</v>
      </c>
      <c r="AS18" s="16">
        <f t="shared" si="3"/>
        <v>0</v>
      </c>
      <c r="AT18" s="16">
        <f t="shared" si="4"/>
        <v>0</v>
      </c>
      <c r="AU18" s="16">
        <f t="shared" si="5"/>
        <v>0</v>
      </c>
      <c r="AV18" s="16">
        <v>0</v>
      </c>
      <c r="AW18" s="16">
        <f t="shared" si="6"/>
        <v>0</v>
      </c>
      <c r="AX18" s="16">
        <v>-34633</v>
      </c>
      <c r="AY18" s="16">
        <f t="shared" si="7"/>
        <v>-34633</v>
      </c>
      <c r="AZ18" s="16">
        <f t="shared" si="8"/>
        <v>-18626</v>
      </c>
      <c r="BA18" s="16">
        <f t="shared" si="9"/>
        <v>-7843</v>
      </c>
      <c r="BB18" s="16">
        <f t="shared" si="10"/>
        <v>-3487</v>
      </c>
      <c r="BC18" s="16">
        <f t="shared" si="11"/>
        <v>-7598</v>
      </c>
      <c r="BD18" s="16">
        <f t="shared" si="12"/>
        <v>-9778.32</v>
      </c>
      <c r="BE18" s="16">
        <f t="shared" si="13"/>
        <v>-7043</v>
      </c>
      <c r="BF18" s="16">
        <f t="shared" si="14"/>
        <v>-89008.320000000007</v>
      </c>
    </row>
    <row r="19" spans="1:58">
      <c r="A19" s="21" t="s">
        <v>110</v>
      </c>
      <c r="B19" s="14" t="s">
        <v>111</v>
      </c>
      <c r="C19" s="17">
        <v>0</v>
      </c>
      <c r="D19" s="17">
        <v>0</v>
      </c>
      <c r="E19" s="17">
        <v>-805</v>
      </c>
      <c r="F19" s="17">
        <v>0</v>
      </c>
      <c r="G19" s="17">
        <v>-2130.5</v>
      </c>
      <c r="H19" s="17">
        <v>-1000</v>
      </c>
      <c r="I19" s="17">
        <v>0</v>
      </c>
      <c r="J19" s="17">
        <v>-750</v>
      </c>
      <c r="K19" s="17">
        <v>0</v>
      </c>
      <c r="L19" s="17">
        <v>0</v>
      </c>
      <c r="M19" s="17">
        <v>-250</v>
      </c>
      <c r="N19" s="17">
        <v>-4935.5</v>
      </c>
      <c r="O19" s="27"/>
      <c r="P19" s="17">
        <f t="shared" si="0"/>
        <v>-250</v>
      </c>
      <c r="Q19" s="17">
        <f t="shared" si="1"/>
        <v>-1500</v>
      </c>
      <c r="S19" s="15">
        <v>4</v>
      </c>
      <c r="W19" s="16">
        <v>5972</v>
      </c>
      <c r="X19" s="14" t="s">
        <v>112</v>
      </c>
      <c r="Y19" s="14" t="s">
        <v>113</v>
      </c>
      <c r="Z19" s="14" t="s">
        <v>113</v>
      </c>
      <c r="AA19" s="14" t="s">
        <v>114</v>
      </c>
      <c r="AB19" s="14" t="s">
        <v>115</v>
      </c>
      <c r="AC19" s="14" t="s">
        <v>116</v>
      </c>
      <c r="AD19" s="16">
        <v>1</v>
      </c>
      <c r="AE19" s="16">
        <v>800351</v>
      </c>
      <c r="AF19" s="16">
        <v>4</v>
      </c>
      <c r="AG19" s="14" t="s">
        <v>117</v>
      </c>
      <c r="AH19" s="16">
        <v>4</v>
      </c>
      <c r="AI19" s="16">
        <v>1</v>
      </c>
      <c r="AJ19" s="16">
        <v>56063</v>
      </c>
      <c r="AK19" s="16">
        <v>6</v>
      </c>
      <c r="AL19" s="16">
        <v>0</v>
      </c>
      <c r="AM19" s="16">
        <v>1</v>
      </c>
      <c r="AN19" s="16">
        <v>1</v>
      </c>
      <c r="AO19" s="16">
        <v>1</v>
      </c>
      <c r="AP19" s="16">
        <v>-750</v>
      </c>
      <c r="AQ19" s="16">
        <v>1</v>
      </c>
      <c r="AR19" s="16">
        <v>-250</v>
      </c>
      <c r="AS19" s="16">
        <f t="shared" si="3"/>
        <v>0</v>
      </c>
      <c r="AT19" s="16">
        <f t="shared" si="4"/>
        <v>0</v>
      </c>
      <c r="AU19" s="16">
        <f t="shared" si="5"/>
        <v>-805</v>
      </c>
      <c r="AV19" s="16">
        <v>0</v>
      </c>
      <c r="AW19" s="16">
        <f t="shared" si="6"/>
        <v>0</v>
      </c>
      <c r="AX19" s="16">
        <v>-2130.5</v>
      </c>
      <c r="AY19" s="16">
        <f t="shared" si="7"/>
        <v>-2130.5</v>
      </c>
      <c r="AZ19" s="16">
        <f t="shared" si="8"/>
        <v>-1000</v>
      </c>
      <c r="BA19" s="16">
        <f t="shared" si="9"/>
        <v>0</v>
      </c>
      <c r="BB19" s="16">
        <f t="shared" si="10"/>
        <v>-750</v>
      </c>
      <c r="BC19" s="16">
        <f t="shared" si="11"/>
        <v>0</v>
      </c>
      <c r="BD19" s="16">
        <f t="shared" si="12"/>
        <v>0</v>
      </c>
      <c r="BE19" s="16">
        <f t="shared" si="13"/>
        <v>-250</v>
      </c>
      <c r="BF19" s="16">
        <f t="shared" si="14"/>
        <v>-4935.5</v>
      </c>
    </row>
    <row r="20" spans="1:58">
      <c r="A20" s="21" t="s">
        <v>118</v>
      </c>
      <c r="B20" s="14" t="s">
        <v>119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-20.23</v>
      </c>
      <c r="J20" s="17">
        <v>-627</v>
      </c>
      <c r="K20" s="17">
        <v>-627</v>
      </c>
      <c r="L20" s="17">
        <v>-627</v>
      </c>
      <c r="M20" s="17">
        <v>-627</v>
      </c>
      <c r="N20" s="17">
        <v>-2528.23</v>
      </c>
      <c r="O20" s="27"/>
      <c r="P20" s="17">
        <f t="shared" si="0"/>
        <v>-1254</v>
      </c>
      <c r="Q20" s="17">
        <f t="shared" si="1"/>
        <v>-7524</v>
      </c>
      <c r="S20" s="15">
        <v>4</v>
      </c>
      <c r="W20" s="16">
        <v>5972</v>
      </c>
      <c r="X20" s="14" t="s">
        <v>120</v>
      </c>
      <c r="Y20" s="14" t="s">
        <v>121</v>
      </c>
      <c r="Z20" s="14" t="s">
        <v>121</v>
      </c>
      <c r="AA20" s="14" t="s">
        <v>122</v>
      </c>
      <c r="AB20" s="14" t="s">
        <v>123</v>
      </c>
      <c r="AC20" s="14" t="s">
        <v>124</v>
      </c>
      <c r="AD20" s="16">
        <v>1</v>
      </c>
      <c r="AE20" s="16">
        <v>800354</v>
      </c>
      <c r="AF20" s="16">
        <v>7</v>
      </c>
      <c r="AG20" s="14" t="s">
        <v>125</v>
      </c>
      <c r="AH20" s="16">
        <v>4</v>
      </c>
      <c r="AI20" s="16">
        <v>1</v>
      </c>
      <c r="AJ20" s="16">
        <v>56063</v>
      </c>
      <c r="AK20" s="16">
        <v>5</v>
      </c>
      <c r="AL20" s="16">
        <v>0</v>
      </c>
      <c r="AM20" s="16">
        <v>0</v>
      </c>
      <c r="AN20" s="16">
        <v>0</v>
      </c>
      <c r="AO20" s="16">
        <v>0</v>
      </c>
      <c r="AP20" s="16">
        <v>-627</v>
      </c>
      <c r="AQ20" s="16">
        <v>1</v>
      </c>
      <c r="AR20" s="16">
        <v>-627</v>
      </c>
      <c r="AS20" s="16">
        <f t="shared" si="3"/>
        <v>0</v>
      </c>
      <c r="AT20" s="16">
        <f t="shared" si="4"/>
        <v>0</v>
      </c>
      <c r="AU20" s="16">
        <f t="shared" si="5"/>
        <v>0</v>
      </c>
      <c r="AV20" s="16">
        <v>0</v>
      </c>
      <c r="AW20" s="16">
        <f t="shared" si="6"/>
        <v>0</v>
      </c>
      <c r="AX20" s="16">
        <v>0</v>
      </c>
      <c r="AY20" s="16">
        <f t="shared" si="7"/>
        <v>0</v>
      </c>
      <c r="AZ20" s="16">
        <f t="shared" si="8"/>
        <v>0</v>
      </c>
      <c r="BA20" s="16">
        <f t="shared" si="9"/>
        <v>-20.23</v>
      </c>
      <c r="BB20" s="16">
        <f t="shared" si="10"/>
        <v>-627</v>
      </c>
      <c r="BC20" s="16">
        <f t="shared" si="11"/>
        <v>-627</v>
      </c>
      <c r="BD20" s="16">
        <f t="shared" si="12"/>
        <v>-627</v>
      </c>
      <c r="BE20" s="16">
        <f t="shared" si="13"/>
        <v>-627</v>
      </c>
      <c r="BF20" s="16">
        <f t="shared" si="14"/>
        <v>-2528.23</v>
      </c>
    </row>
    <row r="21" spans="1:58">
      <c r="A21" s="21" t="s">
        <v>126</v>
      </c>
      <c r="B21" s="14" t="s">
        <v>127</v>
      </c>
      <c r="C21" s="17">
        <v>0</v>
      </c>
      <c r="D21" s="17">
        <v>0</v>
      </c>
      <c r="E21" s="17">
        <v>-372</v>
      </c>
      <c r="F21" s="17">
        <v>-661.6</v>
      </c>
      <c r="G21" s="17">
        <v>-661.6</v>
      </c>
      <c r="H21" s="17">
        <v>-661.6</v>
      </c>
      <c r="I21" s="17">
        <v>-661.6</v>
      </c>
      <c r="J21" s="17">
        <v>-661.6</v>
      </c>
      <c r="K21" s="17">
        <v>-661.6</v>
      </c>
      <c r="L21" s="17">
        <v>-661.6</v>
      </c>
      <c r="M21" s="17">
        <v>-661.6</v>
      </c>
      <c r="N21" s="17">
        <v>-5664.8</v>
      </c>
      <c r="O21" s="27"/>
      <c r="P21" s="17">
        <f t="shared" si="0"/>
        <v>-1323.2</v>
      </c>
      <c r="Q21" s="17">
        <f t="shared" si="1"/>
        <v>-7939.2000000000007</v>
      </c>
      <c r="S21" s="15">
        <v>4</v>
      </c>
      <c r="W21" s="16">
        <v>5972</v>
      </c>
      <c r="X21" s="14" t="s">
        <v>128</v>
      </c>
      <c r="Y21" s="14" t="s">
        <v>129</v>
      </c>
      <c r="Z21" s="14" t="s">
        <v>129</v>
      </c>
      <c r="AA21" s="14" t="s">
        <v>130</v>
      </c>
      <c r="AB21" s="14" t="s">
        <v>131</v>
      </c>
      <c r="AC21" s="14" t="s">
        <v>132</v>
      </c>
      <c r="AD21" s="16">
        <v>1</v>
      </c>
      <c r="AE21" s="16">
        <v>800355</v>
      </c>
      <c r="AF21" s="16">
        <v>8</v>
      </c>
      <c r="AG21" s="14" t="s">
        <v>133</v>
      </c>
      <c r="AH21" s="16">
        <v>4</v>
      </c>
      <c r="AI21" s="16">
        <v>1</v>
      </c>
      <c r="AJ21" s="16">
        <v>56063</v>
      </c>
      <c r="AK21" s="16">
        <v>9</v>
      </c>
      <c r="AL21" s="16">
        <v>0</v>
      </c>
      <c r="AM21" s="16">
        <v>1</v>
      </c>
      <c r="AN21" s="16">
        <v>1</v>
      </c>
      <c r="AO21" s="16">
        <v>1</v>
      </c>
      <c r="AP21" s="16">
        <v>-661.6</v>
      </c>
      <c r="AQ21" s="16">
        <v>1</v>
      </c>
      <c r="AR21" s="16">
        <v>-661.6</v>
      </c>
      <c r="AS21" s="16">
        <f t="shared" si="3"/>
        <v>0</v>
      </c>
      <c r="AT21" s="16">
        <f t="shared" si="4"/>
        <v>0</v>
      </c>
      <c r="AU21" s="16">
        <f t="shared" si="5"/>
        <v>-372</v>
      </c>
      <c r="AV21" s="16">
        <v>-661.6</v>
      </c>
      <c r="AW21" s="16">
        <f t="shared" si="6"/>
        <v>-661.6</v>
      </c>
      <c r="AX21" s="16">
        <v>-661.6</v>
      </c>
      <c r="AY21" s="16">
        <f t="shared" si="7"/>
        <v>-661.6</v>
      </c>
      <c r="AZ21" s="16">
        <f t="shared" si="8"/>
        <v>-661.6</v>
      </c>
      <c r="BA21" s="16">
        <f t="shared" si="9"/>
        <v>-661.6</v>
      </c>
      <c r="BB21" s="16">
        <f t="shared" si="10"/>
        <v>-661.6</v>
      </c>
      <c r="BC21" s="16">
        <f t="shared" si="11"/>
        <v>-661.6</v>
      </c>
      <c r="BD21" s="16">
        <f t="shared" si="12"/>
        <v>-661.6</v>
      </c>
      <c r="BE21" s="16">
        <f t="shared" si="13"/>
        <v>-661.6</v>
      </c>
      <c r="BF21" s="16">
        <f t="shared" si="14"/>
        <v>-5664.8</v>
      </c>
    </row>
    <row r="22" spans="1:58">
      <c r="B22" s="12" t="s">
        <v>134</v>
      </c>
      <c r="C22" s="11">
        <f>IF(5 = S22, AS22 * -1, AS22)</f>
        <v>0</v>
      </c>
      <c r="D22" s="11">
        <f>IF(5 = S22, AT22 * -1, AT22)</f>
        <v>0</v>
      </c>
      <c r="E22" s="11">
        <f>IF(5 = S22, AU22 * -1, AU22)</f>
        <v>-2863.65</v>
      </c>
      <c r="F22" s="11">
        <f>IF(5 = S22, AW22 * -1, AW22)</f>
        <v>-1727.0700000000002</v>
      </c>
      <c r="G22" s="11">
        <f>IF(5 = S22, AY22 * -1, AY22)</f>
        <v>-37748.1</v>
      </c>
      <c r="H22" s="11">
        <f>IF(5 = S22, AZ22 * -1, AZ22)</f>
        <v>-20510.599999999999</v>
      </c>
      <c r="I22" s="11">
        <f>IF(5 = S22, BA22 * -1, BA22)</f>
        <v>-9195.1299999999992</v>
      </c>
      <c r="J22" s="11">
        <f>IF(5 = S22, BB22 * -1, BB22)</f>
        <v>-18145.5</v>
      </c>
      <c r="K22" s="11">
        <f>IF(5 = S22, BC22 * -1, BC22)</f>
        <v>3287.2999999999997</v>
      </c>
      <c r="L22" s="11">
        <f>IF(5 = S22, BD22 * -1, BD22)</f>
        <v>-11539.92</v>
      </c>
      <c r="M22" s="11">
        <f>IF(5 = S22, BE22 * -1, BE22)</f>
        <v>-7856.55</v>
      </c>
      <c r="N22" s="11">
        <f>IF(5 = S22, BF22 * -1, BF22)</f>
        <v>-106299.22</v>
      </c>
      <c r="O22" s="29"/>
      <c r="P22" s="11">
        <f t="shared" si="0"/>
        <v>-19396.47</v>
      </c>
      <c r="Q22" s="11">
        <f t="shared" si="1"/>
        <v>-116378.82</v>
      </c>
      <c r="S22" s="9">
        <v>4</v>
      </c>
      <c r="T22" s="8">
        <f>T21</f>
        <v>0</v>
      </c>
      <c r="U22" s="8">
        <f>U21</f>
        <v>0</v>
      </c>
      <c r="V22" s="9">
        <f>V21</f>
        <v>0</v>
      </c>
      <c r="AS22" s="10">
        <f>SUM(AS16:AS21)</f>
        <v>0</v>
      </c>
      <c r="AT22" s="10">
        <f>SUM(AT16:AT21)</f>
        <v>0</v>
      </c>
      <c r="AU22" s="10">
        <f>SUM(AU16:AU21)</f>
        <v>-2863.65</v>
      </c>
      <c r="AW22" s="10">
        <f>SUM(AW16:AW21)</f>
        <v>-1727.0700000000002</v>
      </c>
      <c r="AY22" s="10">
        <f t="shared" ref="AY22:BF22" si="15">SUM(AY16:AY21)</f>
        <v>-37748.1</v>
      </c>
      <c r="AZ22" s="10">
        <f t="shared" si="15"/>
        <v>-20510.599999999999</v>
      </c>
      <c r="BA22" s="10">
        <f t="shared" si="15"/>
        <v>-9195.1299999999992</v>
      </c>
      <c r="BB22" s="10">
        <f t="shared" si="15"/>
        <v>-18145.5</v>
      </c>
      <c r="BC22" s="10">
        <f t="shared" si="15"/>
        <v>3287.2999999999997</v>
      </c>
      <c r="BD22" s="10">
        <f t="shared" si="15"/>
        <v>-11539.92</v>
      </c>
      <c r="BE22" s="10">
        <f t="shared" si="15"/>
        <v>-7856.55</v>
      </c>
      <c r="BF22" s="10">
        <f t="shared" si="15"/>
        <v>-106299.22</v>
      </c>
    </row>
    <row r="23" spans="1:58">
      <c r="P23" t="str">
        <f t="shared" si="0"/>
        <v/>
      </c>
      <c r="Q23" t="str">
        <f t="shared" si="1"/>
        <v/>
      </c>
    </row>
    <row r="24" spans="1:58">
      <c r="B24" s="12" t="s">
        <v>135</v>
      </c>
      <c r="C24" s="11">
        <f>IF(5 = S24, AS24 * -1, AS24)</f>
        <v>0</v>
      </c>
      <c r="D24" s="11">
        <f>IF(5 = S24, AT24 * -1, AT24)</f>
        <v>290543.99000000005</v>
      </c>
      <c r="E24" s="11">
        <f>IF(5 = S24, AU24 * -1, AU24)</f>
        <v>174754.04</v>
      </c>
      <c r="F24" s="11">
        <f>IF(5 = S24, AW24 * -1, AW24)</f>
        <v>154109.71999999997</v>
      </c>
      <c r="G24" s="11">
        <f>IF(5 = S24, AY24 * -1, AY24)</f>
        <v>117811.28</v>
      </c>
      <c r="H24" s="11">
        <f>IF(5 = S24, AZ24 * -1, AZ24)</f>
        <v>154281.06</v>
      </c>
      <c r="I24" s="11">
        <f>IF(5 = S24, BA24 * -1, BA24)</f>
        <v>163336.18</v>
      </c>
      <c r="J24" s="11">
        <f>IF(5 = S24, BB24 * -1, BB24)</f>
        <v>155056.78000000003</v>
      </c>
      <c r="K24" s="11">
        <f>IF(5 = S24, BC24 * -1, BC24)</f>
        <v>178514.07</v>
      </c>
      <c r="L24" s="11">
        <f>IF(5 = S24, BD24 * -1, BD24)</f>
        <v>159058.69999999998</v>
      </c>
      <c r="M24" s="11">
        <f>IF(5 = S24, BE24 * -1, BE24)</f>
        <v>170562.98</v>
      </c>
      <c r="N24" s="11">
        <f>IF(5 = S24, BF24 * -1, BF24)</f>
        <v>1718028.7999999998</v>
      </c>
      <c r="O24" s="29"/>
      <c r="P24" s="11">
        <f t="shared" si="0"/>
        <v>329621.68</v>
      </c>
      <c r="Q24" s="11">
        <f t="shared" si="1"/>
        <v>1977730.08</v>
      </c>
      <c r="S24" s="9">
        <v>4</v>
      </c>
      <c r="T24" s="8">
        <f>T21</f>
        <v>0</v>
      </c>
      <c r="U24" s="8">
        <f>U21</f>
        <v>0</v>
      </c>
      <c r="V24" s="9">
        <f>V21</f>
        <v>0</v>
      </c>
      <c r="AS24" s="10">
        <f>SUM(AS10:AS12)+SUM(AS16:AS21)</f>
        <v>0</v>
      </c>
      <c r="AT24" s="10">
        <f>SUM(AT10:AT12)+SUM(AT16:AT21)</f>
        <v>290543.99000000005</v>
      </c>
      <c r="AU24" s="10">
        <f>SUM(AU10:AU12)+SUM(AU16:AU21)</f>
        <v>174754.04</v>
      </c>
      <c r="AW24" s="10">
        <f>SUM(AW10:AW12)+SUM(AW16:AW21)</f>
        <v>154109.71999999997</v>
      </c>
      <c r="AY24" s="10">
        <f t="shared" ref="AY24:BF24" si="16">SUM(AY10:AY12)+SUM(AY16:AY21)</f>
        <v>117811.28</v>
      </c>
      <c r="AZ24" s="10">
        <f t="shared" si="16"/>
        <v>154281.06</v>
      </c>
      <c r="BA24" s="10">
        <f t="shared" si="16"/>
        <v>163336.18</v>
      </c>
      <c r="BB24" s="10">
        <f t="shared" si="16"/>
        <v>155056.78000000003</v>
      </c>
      <c r="BC24" s="10">
        <f t="shared" si="16"/>
        <v>178514.07</v>
      </c>
      <c r="BD24" s="10">
        <f t="shared" si="16"/>
        <v>159058.69999999998</v>
      </c>
      <c r="BE24" s="10">
        <f t="shared" si="16"/>
        <v>170562.98</v>
      </c>
      <c r="BF24" s="10">
        <f t="shared" si="16"/>
        <v>1718028.7999999998</v>
      </c>
    </row>
    <row r="25" spans="1:58">
      <c r="P25" t="str">
        <f t="shared" si="0"/>
        <v/>
      </c>
      <c r="Q25" t="str">
        <f t="shared" si="1"/>
        <v/>
      </c>
    </row>
    <row r="26" spans="1:58">
      <c r="A26" s="13" t="s">
        <v>136</v>
      </c>
      <c r="P26" t="str">
        <f t="shared" si="0"/>
        <v/>
      </c>
      <c r="Q26" t="str">
        <f t="shared" si="1"/>
        <v/>
      </c>
    </row>
    <row r="27" spans="1:58">
      <c r="A27" s="19" t="s">
        <v>137</v>
      </c>
      <c r="B27" s="14" t="s">
        <v>138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-19551.72</v>
      </c>
      <c r="J27" s="17">
        <v>0</v>
      </c>
      <c r="K27" s="17">
        <v>-42784.86</v>
      </c>
      <c r="L27" s="17">
        <v>-4376.3900000000003</v>
      </c>
      <c r="M27" s="17">
        <v>-13569.39</v>
      </c>
      <c r="N27" s="17">
        <v>-80282.36</v>
      </c>
      <c r="O27" s="27"/>
      <c r="P27" s="17">
        <f t="shared" si="0"/>
        <v>-17945.78</v>
      </c>
      <c r="Q27" s="17">
        <v>0</v>
      </c>
      <c r="S27" s="15">
        <v>4</v>
      </c>
      <c r="W27" s="16">
        <v>5972</v>
      </c>
      <c r="X27" s="14" t="s">
        <v>139</v>
      </c>
      <c r="Y27" s="14" t="s">
        <v>140</v>
      </c>
      <c r="Z27" s="14" t="s">
        <v>140</v>
      </c>
      <c r="AA27" s="14" t="s">
        <v>141</v>
      </c>
      <c r="AB27" s="14" t="s">
        <v>142</v>
      </c>
      <c r="AC27" s="14" t="s">
        <v>143</v>
      </c>
      <c r="AD27" s="16">
        <v>1</v>
      </c>
      <c r="AE27" s="16">
        <v>2007069</v>
      </c>
      <c r="AF27" s="16">
        <v>2</v>
      </c>
      <c r="AG27" s="14" t="s">
        <v>144</v>
      </c>
      <c r="AH27" s="16">
        <v>4</v>
      </c>
      <c r="AI27" s="16">
        <v>1</v>
      </c>
      <c r="AJ27" s="16">
        <v>56050</v>
      </c>
      <c r="AK27" s="16">
        <v>4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-13569.39</v>
      </c>
      <c r="AS27" s="16">
        <f>IF(5 = S27, C27 * -1, C27)</f>
        <v>0</v>
      </c>
      <c r="AT27" s="16">
        <f>IF(5 = S27, D27 * -1, D27)</f>
        <v>0</v>
      </c>
      <c r="AU27" s="16">
        <f>IF(5 = S27, E27 * -1, E27)</f>
        <v>0</v>
      </c>
      <c r="AV27" s="16">
        <v>0</v>
      </c>
      <c r="AW27" s="16">
        <f>IF(5 = S27, F27 * -1, F27)</f>
        <v>0</v>
      </c>
      <c r="AX27" s="16">
        <v>0</v>
      </c>
      <c r="AY27" s="16">
        <f>IF(5 = S27, G27 * -1, G27)</f>
        <v>0</v>
      </c>
      <c r="AZ27" s="16">
        <f>IF(5 = S27, H27 * -1, H27)</f>
        <v>0</v>
      </c>
      <c r="BA27" s="16">
        <f>IF(5 = S27, I27 * -1, I27)</f>
        <v>-19551.72</v>
      </c>
      <c r="BB27" s="16">
        <f>IF(5 = S27, J27 * -1, J27)</f>
        <v>0</v>
      </c>
      <c r="BC27" s="16">
        <f>IF(5 = S27, K27 * -1, K27)</f>
        <v>-42784.86</v>
      </c>
      <c r="BD27" s="16">
        <f>IF(5 = S27, L27 * -1, L27)</f>
        <v>-4376.3900000000003</v>
      </c>
      <c r="BE27" s="16">
        <f>IF(5 = S27, M27 * -1, M27)</f>
        <v>-13569.39</v>
      </c>
      <c r="BF27" s="16">
        <f>IF(5 = S27, N27 * -1, N27)</f>
        <v>-80282.36</v>
      </c>
    </row>
    <row r="28" spans="1:58">
      <c r="A28" s="19" t="s">
        <v>145</v>
      </c>
      <c r="B28" s="14" t="s">
        <v>146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-69028.2</v>
      </c>
      <c r="J28" s="17">
        <v>0</v>
      </c>
      <c r="K28" s="17">
        <v>0</v>
      </c>
      <c r="L28" s="17">
        <v>6479.37</v>
      </c>
      <c r="M28" s="17">
        <v>0</v>
      </c>
      <c r="N28" s="17">
        <v>-62548.83</v>
      </c>
      <c r="O28" s="27"/>
      <c r="P28" s="17">
        <f t="shared" si="0"/>
        <v>6479.37</v>
      </c>
      <c r="Q28" s="17">
        <v>0</v>
      </c>
      <c r="S28" s="15">
        <v>4</v>
      </c>
      <c r="W28" s="16">
        <v>5972</v>
      </c>
      <c r="X28" s="14" t="s">
        <v>147</v>
      </c>
      <c r="Y28" s="14" t="s">
        <v>148</v>
      </c>
      <c r="Z28" s="14" t="s">
        <v>148</v>
      </c>
      <c r="AA28" s="14" t="s">
        <v>149</v>
      </c>
      <c r="AB28" s="14" t="s">
        <v>150</v>
      </c>
      <c r="AC28" s="14" t="s">
        <v>151</v>
      </c>
      <c r="AD28" s="16">
        <v>1</v>
      </c>
      <c r="AE28" s="16">
        <v>90035</v>
      </c>
      <c r="AF28" s="16">
        <v>3</v>
      </c>
      <c r="AG28" s="14" t="s">
        <v>152</v>
      </c>
      <c r="AH28" s="16">
        <v>4</v>
      </c>
      <c r="AI28" s="16">
        <v>1</v>
      </c>
      <c r="AJ28" s="16">
        <v>56050</v>
      </c>
      <c r="AK28" s="16">
        <v>4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f>IF(5 = S28, C28 * -1, C28)</f>
        <v>0</v>
      </c>
      <c r="AT28" s="16">
        <f>IF(5 = S28, D28 * -1, D28)</f>
        <v>0</v>
      </c>
      <c r="AU28" s="16">
        <f>IF(5 = S28, E28 * -1, E28)</f>
        <v>0</v>
      </c>
      <c r="AV28" s="16">
        <v>0</v>
      </c>
      <c r="AW28" s="16">
        <f>IF(5 = S28, F28 * -1, F28)</f>
        <v>0</v>
      </c>
      <c r="AX28" s="16">
        <v>0</v>
      </c>
      <c r="AY28" s="16">
        <f>IF(5 = S28, G28 * -1, G28)</f>
        <v>0</v>
      </c>
      <c r="AZ28" s="16">
        <f>IF(5 = S28, H28 * -1, H28)</f>
        <v>0</v>
      </c>
      <c r="BA28" s="16">
        <f>IF(5 = S28, I28 * -1, I28)</f>
        <v>-69028.2</v>
      </c>
      <c r="BB28" s="16">
        <f>IF(5 = S28, J28 * -1, J28)</f>
        <v>0</v>
      </c>
      <c r="BC28" s="16">
        <f>IF(5 = S28, K28 * -1, K28)</f>
        <v>0</v>
      </c>
      <c r="BD28" s="16">
        <f>IF(5 = S28, L28 * -1, L28)</f>
        <v>6479.37</v>
      </c>
      <c r="BE28" s="16">
        <f>IF(5 = S28, M28 * -1, M28)</f>
        <v>0</v>
      </c>
      <c r="BF28" s="16">
        <f>IF(5 = S28, N28 * -1, N28)</f>
        <v>-62548.83</v>
      </c>
    </row>
    <row r="29" spans="1:58">
      <c r="B29" s="12" t="s">
        <v>153</v>
      </c>
      <c r="C29" s="11">
        <f>IF(5 = S29, AS29 * -1, AS29)</f>
        <v>0</v>
      </c>
      <c r="D29" s="11">
        <f>IF(5 = S29, AT29 * -1, AT29)</f>
        <v>0</v>
      </c>
      <c r="E29" s="11">
        <f>IF(5 = S29, AU29 * -1, AU29)</f>
        <v>0</v>
      </c>
      <c r="F29" s="11">
        <f>IF(5 = S29, AW29 * -1, AW29)</f>
        <v>0</v>
      </c>
      <c r="G29" s="11">
        <f>IF(5 = S29, AY29 * -1, AY29)</f>
        <v>0</v>
      </c>
      <c r="H29" s="11">
        <f>IF(5 = S29, AZ29 * -1, AZ29)</f>
        <v>0</v>
      </c>
      <c r="I29" s="11">
        <f>IF(5 = S29, BA29 * -1, BA29)</f>
        <v>-88579.92</v>
      </c>
      <c r="J29" s="11">
        <f>IF(5 = S29, BB29 * -1, BB29)</f>
        <v>0</v>
      </c>
      <c r="K29" s="11">
        <f>IF(5 = S29, BC29 * -1, BC29)</f>
        <v>-42784.86</v>
      </c>
      <c r="L29" s="11">
        <f>IF(5 = S29, BD29 * -1, BD29)</f>
        <v>2102.9799999999996</v>
      </c>
      <c r="M29" s="11">
        <f>IF(5 = S29, BE29 * -1, BE29)</f>
        <v>-13569.39</v>
      </c>
      <c r="N29" s="11">
        <f>IF(5 = S29, BF29 * -1, BF29)</f>
        <v>-142831.19</v>
      </c>
      <c r="O29" s="29"/>
      <c r="P29" s="11">
        <f t="shared" si="0"/>
        <v>-11466.41</v>
      </c>
      <c r="Q29" s="11">
        <f>SUM(Q27:Q28)</f>
        <v>0</v>
      </c>
      <c r="R29" s="30">
        <f>Q29/Q24</f>
        <v>0</v>
      </c>
      <c r="S29" s="9">
        <v>4</v>
      </c>
      <c r="T29" s="8">
        <f>T28</f>
        <v>0</v>
      </c>
      <c r="U29" s="8">
        <f>U28</f>
        <v>0</v>
      </c>
      <c r="V29" s="9">
        <f>V28</f>
        <v>0</v>
      </c>
      <c r="AS29" s="10">
        <f>SUM(AS27:AS28)</f>
        <v>0</v>
      </c>
      <c r="AT29" s="10">
        <f>SUM(AT27:AT28)</f>
        <v>0</v>
      </c>
      <c r="AU29" s="10">
        <f>SUM(AU27:AU28)</f>
        <v>0</v>
      </c>
      <c r="AW29" s="10">
        <f>SUM(AW27:AW28)</f>
        <v>0</v>
      </c>
      <c r="AY29" s="10">
        <f t="shared" ref="AY29:BF29" si="17">SUM(AY27:AY28)</f>
        <v>0</v>
      </c>
      <c r="AZ29" s="10">
        <f t="shared" si="17"/>
        <v>0</v>
      </c>
      <c r="BA29" s="10">
        <f t="shared" si="17"/>
        <v>-88579.92</v>
      </c>
      <c r="BB29" s="10">
        <f t="shared" si="17"/>
        <v>0</v>
      </c>
      <c r="BC29" s="10">
        <f t="shared" si="17"/>
        <v>-42784.86</v>
      </c>
      <c r="BD29" s="10">
        <f t="shared" si="17"/>
        <v>2102.9799999999996</v>
      </c>
      <c r="BE29" s="10">
        <f t="shared" si="17"/>
        <v>-13569.39</v>
      </c>
      <c r="BF29" s="10">
        <f t="shared" si="17"/>
        <v>-142831.19</v>
      </c>
    </row>
    <row r="30" spans="1:58">
      <c r="P30" t="str">
        <f t="shared" si="0"/>
        <v/>
      </c>
      <c r="Q30" t="str">
        <f t="shared" si="1"/>
        <v/>
      </c>
    </row>
    <row r="31" spans="1:58">
      <c r="A31" s="13" t="s">
        <v>154</v>
      </c>
      <c r="P31" t="str">
        <f t="shared" si="0"/>
        <v/>
      </c>
      <c r="Q31" t="str">
        <f t="shared" si="1"/>
        <v/>
      </c>
    </row>
    <row r="32" spans="1:58">
      <c r="A32" s="19" t="s">
        <v>155</v>
      </c>
      <c r="B32" s="14" t="s">
        <v>156</v>
      </c>
      <c r="C32" s="17">
        <v>0</v>
      </c>
      <c r="D32" s="17">
        <v>0</v>
      </c>
      <c r="E32" s="17">
        <v>1500</v>
      </c>
      <c r="F32" s="17">
        <v>2250</v>
      </c>
      <c r="G32" s="17">
        <v>7500</v>
      </c>
      <c r="H32" s="17">
        <v>2750</v>
      </c>
      <c r="I32" s="17">
        <v>1750</v>
      </c>
      <c r="J32" s="17">
        <v>2750</v>
      </c>
      <c r="K32" s="17">
        <v>2750</v>
      </c>
      <c r="L32" s="17">
        <v>4500</v>
      </c>
      <c r="M32" s="17">
        <v>4000</v>
      </c>
      <c r="N32" s="17">
        <v>29750</v>
      </c>
      <c r="O32" s="27"/>
      <c r="P32" s="17">
        <f t="shared" si="0"/>
        <v>8500</v>
      </c>
      <c r="Q32" s="17">
        <f t="shared" si="1"/>
        <v>51000</v>
      </c>
      <c r="S32" s="15">
        <v>4</v>
      </c>
      <c r="W32" s="16">
        <v>5972</v>
      </c>
      <c r="X32" s="14" t="s">
        <v>157</v>
      </c>
      <c r="Y32" s="14" t="s">
        <v>158</v>
      </c>
      <c r="Z32" s="14" t="s">
        <v>158</v>
      </c>
      <c r="AA32" s="14" t="s">
        <v>159</v>
      </c>
      <c r="AB32" s="14" t="s">
        <v>160</v>
      </c>
      <c r="AC32" s="14" t="s">
        <v>161</v>
      </c>
      <c r="AD32" s="16">
        <v>1</v>
      </c>
      <c r="AE32" s="16">
        <v>800381</v>
      </c>
      <c r="AF32" s="16">
        <v>2</v>
      </c>
      <c r="AG32" s="14" t="s">
        <v>162</v>
      </c>
      <c r="AH32" s="16">
        <v>4</v>
      </c>
      <c r="AI32" s="16">
        <v>1</v>
      </c>
      <c r="AJ32" s="16">
        <v>131253</v>
      </c>
      <c r="AK32" s="16">
        <v>9</v>
      </c>
      <c r="AL32" s="16">
        <v>0</v>
      </c>
      <c r="AM32" s="16">
        <v>1</v>
      </c>
      <c r="AN32" s="16">
        <v>1</v>
      </c>
      <c r="AO32" s="16">
        <v>1</v>
      </c>
      <c r="AP32" s="16">
        <v>2750</v>
      </c>
      <c r="AQ32" s="16">
        <v>1</v>
      </c>
      <c r="AR32" s="16">
        <v>4000</v>
      </c>
      <c r="AS32" s="16">
        <f t="shared" ref="AS32:AS56" si="18">IF(5 = S32, C32 * -1, C32)</f>
        <v>0</v>
      </c>
      <c r="AT32" s="16">
        <f t="shared" ref="AT32:AT56" si="19">IF(5 = S32, D32 * -1, D32)</f>
        <v>0</v>
      </c>
      <c r="AU32" s="16">
        <f t="shared" ref="AU32:AU56" si="20">IF(5 = S32, E32 * -1, E32)</f>
        <v>1500</v>
      </c>
      <c r="AV32" s="16">
        <v>2250</v>
      </c>
      <c r="AW32" s="16">
        <f t="shared" ref="AW32:AW56" si="21">IF(5 = S32, F32 * -1, F32)</f>
        <v>2250</v>
      </c>
      <c r="AX32" s="16">
        <v>7500</v>
      </c>
      <c r="AY32" s="16">
        <f t="shared" ref="AY32:AY56" si="22">IF(5 = S32, G32 * -1, G32)</f>
        <v>7500</v>
      </c>
      <c r="AZ32" s="16">
        <f t="shared" ref="AZ32:AZ56" si="23">IF(5 = S32, H32 * -1, H32)</f>
        <v>2750</v>
      </c>
      <c r="BA32" s="16">
        <f t="shared" ref="BA32:BA56" si="24">IF(5 = S32, I32 * -1, I32)</f>
        <v>1750</v>
      </c>
      <c r="BB32" s="16">
        <f t="shared" ref="BB32:BB56" si="25">IF(5 = S32, J32 * -1, J32)</f>
        <v>2750</v>
      </c>
      <c r="BC32" s="16">
        <f t="shared" ref="BC32:BC56" si="26">IF(5 = S32, K32 * -1, K32)</f>
        <v>2750</v>
      </c>
      <c r="BD32" s="16">
        <f t="shared" ref="BD32:BD56" si="27">IF(5 = S32, L32 * -1, L32)</f>
        <v>4500</v>
      </c>
      <c r="BE32" s="16">
        <f t="shared" ref="BE32:BE56" si="28">IF(5 = S32, M32 * -1, M32)</f>
        <v>4000</v>
      </c>
      <c r="BF32" s="16">
        <f t="shared" ref="BF32:BF56" si="29">IF(5 = S32, N32 * -1, N32)</f>
        <v>29750</v>
      </c>
    </row>
    <row r="33" spans="1:58">
      <c r="A33" s="19" t="s">
        <v>163</v>
      </c>
      <c r="B33" s="14" t="s">
        <v>164</v>
      </c>
      <c r="C33" s="17">
        <v>0</v>
      </c>
      <c r="D33" s="17">
        <v>375.81</v>
      </c>
      <c r="E33" s="17">
        <v>30141.81</v>
      </c>
      <c r="F33" s="17">
        <v>29094.87</v>
      </c>
      <c r="G33" s="17">
        <v>29963.06</v>
      </c>
      <c r="H33" s="17">
        <v>35843.06</v>
      </c>
      <c r="I33" s="17">
        <v>35422.75</v>
      </c>
      <c r="J33" s="17">
        <v>37059.949999999997</v>
      </c>
      <c r="K33" s="17">
        <v>37442.1</v>
      </c>
      <c r="L33" s="17">
        <v>36543.47</v>
      </c>
      <c r="M33" s="17">
        <v>38995</v>
      </c>
      <c r="N33" s="17">
        <v>310881.88</v>
      </c>
      <c r="O33" s="27"/>
      <c r="P33" s="17">
        <f t="shared" si="0"/>
        <v>75538.47</v>
      </c>
      <c r="Q33" s="17">
        <f t="shared" si="1"/>
        <v>453230.82</v>
      </c>
      <c r="S33" s="15">
        <v>4</v>
      </c>
      <c r="W33" s="16">
        <v>5972</v>
      </c>
      <c r="X33" s="14" t="s">
        <v>165</v>
      </c>
      <c r="Y33" s="14" t="s">
        <v>166</v>
      </c>
      <c r="Z33" s="14" t="s">
        <v>166</v>
      </c>
      <c r="AA33" s="14" t="s">
        <v>167</v>
      </c>
      <c r="AB33" s="14" t="s">
        <v>168</v>
      </c>
      <c r="AC33" s="14" t="s">
        <v>169</v>
      </c>
      <c r="AD33" s="16">
        <v>1</v>
      </c>
      <c r="AE33" s="16">
        <v>800383</v>
      </c>
      <c r="AF33" s="16">
        <v>4</v>
      </c>
      <c r="AG33" s="14" t="s">
        <v>170</v>
      </c>
      <c r="AH33" s="16">
        <v>4</v>
      </c>
      <c r="AI33" s="16">
        <v>1</v>
      </c>
      <c r="AJ33" s="16">
        <v>131253</v>
      </c>
      <c r="AK33" s="16">
        <v>10</v>
      </c>
      <c r="AL33" s="16">
        <v>375.81</v>
      </c>
      <c r="AM33" s="16">
        <v>1</v>
      </c>
      <c r="AN33" s="16">
        <v>1</v>
      </c>
      <c r="AO33" s="16">
        <v>1</v>
      </c>
      <c r="AP33" s="16">
        <v>37059.949999999997</v>
      </c>
      <c r="AQ33" s="16">
        <v>1</v>
      </c>
      <c r="AR33" s="16">
        <v>38995</v>
      </c>
      <c r="AS33" s="16">
        <f t="shared" si="18"/>
        <v>0</v>
      </c>
      <c r="AT33" s="16">
        <f t="shared" si="19"/>
        <v>375.81</v>
      </c>
      <c r="AU33" s="16">
        <f t="shared" si="20"/>
        <v>30141.81</v>
      </c>
      <c r="AV33" s="16">
        <v>29094.87</v>
      </c>
      <c r="AW33" s="16">
        <f t="shared" si="21"/>
        <v>29094.87</v>
      </c>
      <c r="AX33" s="16">
        <v>29963.06</v>
      </c>
      <c r="AY33" s="16">
        <f t="shared" si="22"/>
        <v>29963.06</v>
      </c>
      <c r="AZ33" s="16">
        <f t="shared" si="23"/>
        <v>35843.06</v>
      </c>
      <c r="BA33" s="16">
        <f t="shared" si="24"/>
        <v>35422.75</v>
      </c>
      <c r="BB33" s="16">
        <f t="shared" si="25"/>
        <v>37059.949999999997</v>
      </c>
      <c r="BC33" s="16">
        <f t="shared" si="26"/>
        <v>37442.1</v>
      </c>
      <c r="BD33" s="16">
        <f t="shared" si="27"/>
        <v>36543.47</v>
      </c>
      <c r="BE33" s="16">
        <f t="shared" si="28"/>
        <v>38995</v>
      </c>
      <c r="BF33" s="16">
        <f t="shared" si="29"/>
        <v>310881.88</v>
      </c>
    </row>
    <row r="34" spans="1:58">
      <c r="A34" s="19" t="s">
        <v>171</v>
      </c>
      <c r="B34" s="14" t="s">
        <v>172</v>
      </c>
      <c r="C34" s="17">
        <v>0</v>
      </c>
      <c r="D34" s="17">
        <v>0</v>
      </c>
      <c r="E34" s="17">
        <v>0</v>
      </c>
      <c r="F34" s="17">
        <v>0</v>
      </c>
      <c r="G34" s="17">
        <v>-7850</v>
      </c>
      <c r="H34" s="17">
        <v>-1200</v>
      </c>
      <c r="I34" s="17">
        <v>-4800</v>
      </c>
      <c r="J34" s="17">
        <v>-2150</v>
      </c>
      <c r="K34" s="17">
        <v>-2150</v>
      </c>
      <c r="L34" s="17">
        <v>-3400</v>
      </c>
      <c r="M34" s="17">
        <v>-4600</v>
      </c>
      <c r="N34" s="17">
        <v>-26150</v>
      </c>
      <c r="O34" s="27"/>
      <c r="P34" s="17">
        <f t="shared" si="0"/>
        <v>-8000</v>
      </c>
      <c r="Q34" s="17">
        <f t="shared" si="1"/>
        <v>-48000</v>
      </c>
      <c r="S34" s="15">
        <v>4</v>
      </c>
      <c r="W34" s="16">
        <v>5972</v>
      </c>
      <c r="X34" s="14" t="s">
        <v>173</v>
      </c>
      <c r="Y34" s="14" t="s">
        <v>174</v>
      </c>
      <c r="Z34" s="14" t="s">
        <v>174</v>
      </c>
      <c r="AA34" s="14" t="s">
        <v>175</v>
      </c>
      <c r="AB34" s="14" t="s">
        <v>176</v>
      </c>
      <c r="AC34" s="14" t="s">
        <v>177</v>
      </c>
      <c r="AD34" s="16">
        <v>1</v>
      </c>
      <c r="AE34" s="16">
        <v>800384</v>
      </c>
      <c r="AF34" s="16">
        <v>5</v>
      </c>
      <c r="AG34" s="14" t="s">
        <v>178</v>
      </c>
      <c r="AH34" s="16">
        <v>4</v>
      </c>
      <c r="AI34" s="16">
        <v>1</v>
      </c>
      <c r="AJ34" s="16">
        <v>131253</v>
      </c>
      <c r="AK34" s="16">
        <v>7</v>
      </c>
      <c r="AL34" s="16">
        <v>0</v>
      </c>
      <c r="AM34" s="16">
        <v>0</v>
      </c>
      <c r="AN34" s="16">
        <v>0</v>
      </c>
      <c r="AO34" s="16">
        <v>1</v>
      </c>
      <c r="AP34" s="16">
        <v>-2150</v>
      </c>
      <c r="AQ34" s="16">
        <v>1</v>
      </c>
      <c r="AR34" s="16">
        <v>-4600</v>
      </c>
      <c r="AS34" s="16">
        <f t="shared" si="18"/>
        <v>0</v>
      </c>
      <c r="AT34" s="16">
        <f t="shared" si="19"/>
        <v>0</v>
      </c>
      <c r="AU34" s="16">
        <f t="shared" si="20"/>
        <v>0</v>
      </c>
      <c r="AV34" s="16">
        <v>0</v>
      </c>
      <c r="AW34" s="16">
        <f t="shared" si="21"/>
        <v>0</v>
      </c>
      <c r="AX34" s="16">
        <v>-7850</v>
      </c>
      <c r="AY34" s="16">
        <f t="shared" si="22"/>
        <v>-7850</v>
      </c>
      <c r="AZ34" s="16">
        <f t="shared" si="23"/>
        <v>-1200</v>
      </c>
      <c r="BA34" s="16">
        <f t="shared" si="24"/>
        <v>-4800</v>
      </c>
      <c r="BB34" s="16">
        <f t="shared" si="25"/>
        <v>-2150</v>
      </c>
      <c r="BC34" s="16">
        <f t="shared" si="26"/>
        <v>-2150</v>
      </c>
      <c r="BD34" s="16">
        <f t="shared" si="27"/>
        <v>-3400</v>
      </c>
      <c r="BE34" s="16">
        <f t="shared" si="28"/>
        <v>-4600</v>
      </c>
      <c r="BF34" s="16">
        <f t="shared" si="29"/>
        <v>-26150</v>
      </c>
    </row>
    <row r="35" spans="1:58">
      <c r="A35" s="19" t="s">
        <v>179</v>
      </c>
      <c r="B35" s="14" t="s">
        <v>180</v>
      </c>
      <c r="C35" s="17">
        <v>0</v>
      </c>
      <c r="D35" s="17">
        <v>0</v>
      </c>
      <c r="E35" s="17">
        <v>300</v>
      </c>
      <c r="F35" s="17">
        <v>450</v>
      </c>
      <c r="G35" s="17">
        <v>1550</v>
      </c>
      <c r="H35" s="17">
        <v>550</v>
      </c>
      <c r="I35" s="17">
        <v>400</v>
      </c>
      <c r="J35" s="17">
        <v>600</v>
      </c>
      <c r="K35" s="17">
        <v>700</v>
      </c>
      <c r="L35" s="17">
        <v>1050</v>
      </c>
      <c r="M35" s="17">
        <v>800</v>
      </c>
      <c r="N35" s="17">
        <v>6400</v>
      </c>
      <c r="O35" s="27"/>
      <c r="P35" s="17">
        <f t="shared" si="0"/>
        <v>1850</v>
      </c>
      <c r="Q35" s="17">
        <f t="shared" si="1"/>
        <v>11100</v>
      </c>
      <c r="S35" s="15">
        <v>4</v>
      </c>
      <c r="W35" s="16">
        <v>5972</v>
      </c>
      <c r="X35" s="14" t="s">
        <v>181</v>
      </c>
      <c r="Y35" s="14" t="s">
        <v>182</v>
      </c>
      <c r="Z35" s="14" t="s">
        <v>182</v>
      </c>
      <c r="AA35" s="14" t="s">
        <v>183</v>
      </c>
      <c r="AB35" s="14" t="s">
        <v>184</v>
      </c>
      <c r="AC35" s="14" t="s">
        <v>185</v>
      </c>
      <c r="AD35" s="16">
        <v>1</v>
      </c>
      <c r="AE35" s="16">
        <v>90031</v>
      </c>
      <c r="AF35" s="16">
        <v>6</v>
      </c>
      <c r="AG35" s="14" t="s">
        <v>186</v>
      </c>
      <c r="AH35" s="16">
        <v>4</v>
      </c>
      <c r="AI35" s="16">
        <v>1</v>
      </c>
      <c r="AJ35" s="16">
        <v>131253</v>
      </c>
      <c r="AK35" s="16">
        <v>9</v>
      </c>
      <c r="AL35" s="16">
        <v>0</v>
      </c>
      <c r="AM35" s="16">
        <v>1</v>
      </c>
      <c r="AN35" s="16">
        <v>1</v>
      </c>
      <c r="AO35" s="16">
        <v>1</v>
      </c>
      <c r="AP35" s="16">
        <v>600</v>
      </c>
      <c r="AQ35" s="16">
        <v>1</v>
      </c>
      <c r="AR35" s="16">
        <v>800</v>
      </c>
      <c r="AS35" s="16">
        <f t="shared" si="18"/>
        <v>0</v>
      </c>
      <c r="AT35" s="16">
        <f t="shared" si="19"/>
        <v>0</v>
      </c>
      <c r="AU35" s="16">
        <f t="shared" si="20"/>
        <v>300</v>
      </c>
      <c r="AV35" s="16">
        <v>450</v>
      </c>
      <c r="AW35" s="16">
        <f t="shared" si="21"/>
        <v>450</v>
      </c>
      <c r="AX35" s="16">
        <v>1550</v>
      </c>
      <c r="AY35" s="16">
        <f t="shared" si="22"/>
        <v>1550</v>
      </c>
      <c r="AZ35" s="16">
        <f t="shared" si="23"/>
        <v>550</v>
      </c>
      <c r="BA35" s="16">
        <f t="shared" si="24"/>
        <v>400</v>
      </c>
      <c r="BB35" s="16">
        <f t="shared" si="25"/>
        <v>600</v>
      </c>
      <c r="BC35" s="16">
        <f t="shared" si="26"/>
        <v>700</v>
      </c>
      <c r="BD35" s="16">
        <f t="shared" si="27"/>
        <v>1050</v>
      </c>
      <c r="BE35" s="16">
        <f t="shared" si="28"/>
        <v>800</v>
      </c>
      <c r="BF35" s="16">
        <f t="shared" si="29"/>
        <v>6400</v>
      </c>
    </row>
    <row r="36" spans="1:58">
      <c r="A36" s="19" t="s">
        <v>187</v>
      </c>
      <c r="B36" s="14" t="s">
        <v>188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300</v>
      </c>
      <c r="I36" s="17">
        <v>0</v>
      </c>
      <c r="J36" s="17">
        <v>0</v>
      </c>
      <c r="K36" s="17">
        <v>225</v>
      </c>
      <c r="L36" s="17">
        <v>0</v>
      </c>
      <c r="M36" s="17">
        <v>0</v>
      </c>
      <c r="N36" s="17">
        <v>525</v>
      </c>
      <c r="O36" s="27"/>
      <c r="P36" s="17" t="str">
        <f t="shared" si="0"/>
        <v/>
      </c>
      <c r="Q36" s="17" t="str">
        <f t="shared" si="1"/>
        <v/>
      </c>
      <c r="S36" s="15">
        <v>4</v>
      </c>
      <c r="W36" s="16">
        <v>5972</v>
      </c>
      <c r="X36" s="14" t="s">
        <v>189</v>
      </c>
      <c r="Y36" s="14" t="s">
        <v>190</v>
      </c>
      <c r="Z36" s="14" t="s">
        <v>190</v>
      </c>
      <c r="AA36" s="14" t="s">
        <v>191</v>
      </c>
      <c r="AB36" s="14" t="s">
        <v>192</v>
      </c>
      <c r="AC36" s="14" t="s">
        <v>193</v>
      </c>
      <c r="AD36" s="16">
        <v>1</v>
      </c>
      <c r="AE36" s="16">
        <v>800385</v>
      </c>
      <c r="AF36" s="16">
        <v>7</v>
      </c>
      <c r="AG36" s="14" t="s">
        <v>194</v>
      </c>
      <c r="AH36" s="16">
        <v>4</v>
      </c>
      <c r="AI36" s="16">
        <v>1</v>
      </c>
      <c r="AJ36" s="16">
        <v>131253</v>
      </c>
      <c r="AK36" s="16">
        <v>2</v>
      </c>
      <c r="AL36" s="16">
        <v>0</v>
      </c>
      <c r="AM36" s="16">
        <v>0</v>
      </c>
      <c r="AN36" s="16">
        <v>0</v>
      </c>
      <c r="AO36" s="16">
        <v>1</v>
      </c>
      <c r="AP36" s="16">
        <v>0</v>
      </c>
      <c r="AQ36" s="16">
        <v>0</v>
      </c>
      <c r="AR36" s="16">
        <v>0</v>
      </c>
      <c r="AS36" s="16">
        <f t="shared" si="18"/>
        <v>0</v>
      </c>
      <c r="AT36" s="16">
        <f t="shared" si="19"/>
        <v>0</v>
      </c>
      <c r="AU36" s="16">
        <f t="shared" si="20"/>
        <v>0</v>
      </c>
      <c r="AV36" s="16">
        <v>0</v>
      </c>
      <c r="AW36" s="16">
        <f t="shared" si="21"/>
        <v>0</v>
      </c>
      <c r="AX36" s="16">
        <v>0</v>
      </c>
      <c r="AY36" s="16">
        <f t="shared" si="22"/>
        <v>0</v>
      </c>
      <c r="AZ36" s="16">
        <f t="shared" si="23"/>
        <v>300</v>
      </c>
      <c r="BA36" s="16">
        <f t="shared" si="24"/>
        <v>0</v>
      </c>
      <c r="BB36" s="16">
        <f t="shared" si="25"/>
        <v>0</v>
      </c>
      <c r="BC36" s="16">
        <f t="shared" si="26"/>
        <v>225</v>
      </c>
      <c r="BD36" s="16">
        <f t="shared" si="27"/>
        <v>0</v>
      </c>
      <c r="BE36" s="16">
        <f t="shared" si="28"/>
        <v>0</v>
      </c>
      <c r="BF36" s="16">
        <f t="shared" si="29"/>
        <v>525</v>
      </c>
    </row>
    <row r="37" spans="1:58">
      <c r="A37" s="19" t="s">
        <v>195</v>
      </c>
      <c r="B37" s="14" t="s">
        <v>196</v>
      </c>
      <c r="C37" s="17">
        <v>0</v>
      </c>
      <c r="D37" s="17">
        <v>0</v>
      </c>
      <c r="E37" s="17">
        <v>216.04</v>
      </c>
      <c r="F37" s="17">
        <v>0</v>
      </c>
      <c r="G37" s="17">
        <v>65</v>
      </c>
      <c r="H37" s="17">
        <v>0</v>
      </c>
      <c r="I37" s="17">
        <v>25</v>
      </c>
      <c r="J37" s="17">
        <v>0</v>
      </c>
      <c r="K37" s="17">
        <v>250</v>
      </c>
      <c r="L37" s="17">
        <v>69.34</v>
      </c>
      <c r="M37" s="17">
        <v>325</v>
      </c>
      <c r="N37" s="17">
        <v>950.38</v>
      </c>
      <c r="O37" s="27"/>
      <c r="P37" s="17">
        <f t="shared" si="0"/>
        <v>394.34000000000003</v>
      </c>
      <c r="Q37" s="17">
        <f t="shared" si="1"/>
        <v>2366.04</v>
      </c>
      <c r="S37" s="15">
        <v>4</v>
      </c>
      <c r="W37" s="16">
        <v>5972</v>
      </c>
      <c r="X37" s="14" t="s">
        <v>197</v>
      </c>
      <c r="Y37" s="14" t="s">
        <v>198</v>
      </c>
      <c r="Z37" s="14" t="s">
        <v>198</v>
      </c>
      <c r="AA37" s="14" t="s">
        <v>199</v>
      </c>
      <c r="AB37" s="14" t="s">
        <v>200</v>
      </c>
      <c r="AC37" s="14" t="s">
        <v>201</v>
      </c>
      <c r="AD37" s="16">
        <v>1</v>
      </c>
      <c r="AE37" s="16">
        <v>90033</v>
      </c>
      <c r="AF37" s="16">
        <v>12</v>
      </c>
      <c r="AG37" s="14" t="s">
        <v>202</v>
      </c>
      <c r="AH37" s="16">
        <v>4</v>
      </c>
      <c r="AI37" s="16">
        <v>1</v>
      </c>
      <c r="AJ37" s="16">
        <v>131253</v>
      </c>
      <c r="AK37" s="16">
        <v>6</v>
      </c>
      <c r="AL37" s="16">
        <v>0</v>
      </c>
      <c r="AM37" s="16">
        <v>1</v>
      </c>
      <c r="AN37" s="16">
        <v>0</v>
      </c>
      <c r="AO37" s="16">
        <v>0</v>
      </c>
      <c r="AP37" s="16">
        <v>0</v>
      </c>
      <c r="AQ37" s="16">
        <v>0</v>
      </c>
      <c r="AR37" s="16">
        <v>325</v>
      </c>
      <c r="AS37" s="16">
        <f t="shared" si="18"/>
        <v>0</v>
      </c>
      <c r="AT37" s="16">
        <f t="shared" si="19"/>
        <v>0</v>
      </c>
      <c r="AU37" s="16">
        <f t="shared" si="20"/>
        <v>216.04</v>
      </c>
      <c r="AV37" s="16">
        <v>0</v>
      </c>
      <c r="AW37" s="16">
        <f t="shared" si="21"/>
        <v>0</v>
      </c>
      <c r="AX37" s="16">
        <v>65</v>
      </c>
      <c r="AY37" s="16">
        <f t="shared" si="22"/>
        <v>65</v>
      </c>
      <c r="AZ37" s="16">
        <f t="shared" si="23"/>
        <v>0</v>
      </c>
      <c r="BA37" s="16">
        <f t="shared" si="24"/>
        <v>25</v>
      </c>
      <c r="BB37" s="16">
        <f t="shared" si="25"/>
        <v>0</v>
      </c>
      <c r="BC37" s="16">
        <f t="shared" si="26"/>
        <v>250</v>
      </c>
      <c r="BD37" s="16">
        <f t="shared" si="27"/>
        <v>69.34</v>
      </c>
      <c r="BE37" s="16">
        <f t="shared" si="28"/>
        <v>325</v>
      </c>
      <c r="BF37" s="16">
        <f t="shared" si="29"/>
        <v>950.38</v>
      </c>
    </row>
    <row r="38" spans="1:58">
      <c r="A38" s="19" t="s">
        <v>203</v>
      </c>
      <c r="B38" s="14" t="s">
        <v>204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2558</v>
      </c>
      <c r="N38" s="17">
        <v>2558</v>
      </c>
      <c r="O38" s="27"/>
      <c r="P38" s="17">
        <f t="shared" si="0"/>
        <v>2558</v>
      </c>
      <c r="Q38" s="17">
        <f t="shared" si="1"/>
        <v>15348</v>
      </c>
      <c r="S38" s="15">
        <v>4</v>
      </c>
      <c r="W38" s="16">
        <v>5972</v>
      </c>
      <c r="X38" s="14" t="s">
        <v>205</v>
      </c>
      <c r="Y38" s="14" t="s">
        <v>206</v>
      </c>
      <c r="Z38" s="14" t="s">
        <v>206</v>
      </c>
      <c r="AA38" s="14" t="s">
        <v>207</v>
      </c>
      <c r="AB38" s="14" t="s">
        <v>208</v>
      </c>
      <c r="AC38" s="14" t="s">
        <v>209</v>
      </c>
      <c r="AD38" s="16">
        <v>1</v>
      </c>
      <c r="AE38" s="16">
        <v>800392</v>
      </c>
      <c r="AF38" s="16">
        <v>16</v>
      </c>
      <c r="AG38" s="14" t="s">
        <v>210</v>
      </c>
      <c r="AH38" s="16">
        <v>4</v>
      </c>
      <c r="AI38" s="16">
        <v>1</v>
      </c>
      <c r="AJ38" s="16">
        <v>131253</v>
      </c>
      <c r="AK38" s="16">
        <v>1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2558</v>
      </c>
      <c r="AS38" s="16">
        <f t="shared" si="18"/>
        <v>0</v>
      </c>
      <c r="AT38" s="16">
        <f t="shared" si="19"/>
        <v>0</v>
      </c>
      <c r="AU38" s="16">
        <f t="shared" si="20"/>
        <v>0</v>
      </c>
      <c r="AV38" s="16">
        <v>0</v>
      </c>
      <c r="AW38" s="16">
        <f t="shared" si="21"/>
        <v>0</v>
      </c>
      <c r="AX38" s="16">
        <v>0</v>
      </c>
      <c r="AY38" s="16">
        <f t="shared" si="22"/>
        <v>0</v>
      </c>
      <c r="AZ38" s="16">
        <f t="shared" si="23"/>
        <v>0</v>
      </c>
      <c r="BA38" s="16">
        <f t="shared" si="24"/>
        <v>0</v>
      </c>
      <c r="BB38" s="16">
        <f t="shared" si="25"/>
        <v>0</v>
      </c>
      <c r="BC38" s="16">
        <f t="shared" si="26"/>
        <v>0</v>
      </c>
      <c r="BD38" s="16">
        <f t="shared" si="27"/>
        <v>0</v>
      </c>
      <c r="BE38" s="16">
        <f t="shared" si="28"/>
        <v>2558</v>
      </c>
      <c r="BF38" s="16">
        <f t="shared" si="29"/>
        <v>2558</v>
      </c>
    </row>
    <row r="39" spans="1:58">
      <c r="A39" s="19" t="s">
        <v>211</v>
      </c>
      <c r="B39" s="14" t="s">
        <v>212</v>
      </c>
      <c r="C39" s="17">
        <v>0</v>
      </c>
      <c r="D39" s="17">
        <v>0</v>
      </c>
      <c r="E39" s="17">
        <v>48</v>
      </c>
      <c r="F39" s="17">
        <v>120</v>
      </c>
      <c r="G39" s="17">
        <v>252</v>
      </c>
      <c r="H39" s="17">
        <v>456</v>
      </c>
      <c r="I39" s="17">
        <v>-54</v>
      </c>
      <c r="J39" s="17">
        <v>-36</v>
      </c>
      <c r="K39" s="17">
        <v>408</v>
      </c>
      <c r="L39" s="17">
        <v>312</v>
      </c>
      <c r="M39" s="17">
        <v>228</v>
      </c>
      <c r="N39" s="17">
        <v>1734</v>
      </c>
      <c r="O39" s="27"/>
      <c r="P39" s="17">
        <f t="shared" si="0"/>
        <v>540</v>
      </c>
      <c r="Q39" s="17">
        <f t="shared" si="1"/>
        <v>3240</v>
      </c>
      <c r="S39" s="15">
        <v>4</v>
      </c>
      <c r="W39" s="16">
        <v>5972</v>
      </c>
      <c r="X39" s="14" t="s">
        <v>213</v>
      </c>
      <c r="Y39" s="14" t="s">
        <v>214</v>
      </c>
      <c r="Z39" s="14" t="s">
        <v>214</v>
      </c>
      <c r="AA39" s="14" t="s">
        <v>215</v>
      </c>
      <c r="AB39" s="14" t="s">
        <v>216</v>
      </c>
      <c r="AC39" s="14" t="s">
        <v>217</v>
      </c>
      <c r="AD39" s="16">
        <v>1</v>
      </c>
      <c r="AE39" s="16">
        <v>800395</v>
      </c>
      <c r="AF39" s="16">
        <v>19</v>
      </c>
      <c r="AG39" s="14" t="s">
        <v>218</v>
      </c>
      <c r="AH39" s="16">
        <v>4</v>
      </c>
      <c r="AI39" s="16">
        <v>1</v>
      </c>
      <c r="AJ39" s="16">
        <v>131253</v>
      </c>
      <c r="AK39" s="16">
        <v>10</v>
      </c>
      <c r="AL39" s="16">
        <v>0</v>
      </c>
      <c r="AM39" s="16">
        <v>1</v>
      </c>
      <c r="AN39" s="16">
        <v>1</v>
      </c>
      <c r="AO39" s="16">
        <v>1</v>
      </c>
      <c r="AP39" s="16">
        <v>-36</v>
      </c>
      <c r="AQ39" s="16">
        <v>1</v>
      </c>
      <c r="AR39" s="16">
        <v>228</v>
      </c>
      <c r="AS39" s="16">
        <f t="shared" si="18"/>
        <v>0</v>
      </c>
      <c r="AT39" s="16">
        <f t="shared" si="19"/>
        <v>0</v>
      </c>
      <c r="AU39" s="16">
        <f t="shared" si="20"/>
        <v>48</v>
      </c>
      <c r="AV39" s="16">
        <v>120</v>
      </c>
      <c r="AW39" s="16">
        <f t="shared" si="21"/>
        <v>120</v>
      </c>
      <c r="AX39" s="16">
        <v>252</v>
      </c>
      <c r="AY39" s="16">
        <f t="shared" si="22"/>
        <v>252</v>
      </c>
      <c r="AZ39" s="16">
        <f t="shared" si="23"/>
        <v>456</v>
      </c>
      <c r="BA39" s="16">
        <f t="shared" si="24"/>
        <v>-54</v>
      </c>
      <c r="BB39" s="16">
        <f t="shared" si="25"/>
        <v>-36</v>
      </c>
      <c r="BC39" s="16">
        <f t="shared" si="26"/>
        <v>408</v>
      </c>
      <c r="BD39" s="16">
        <f t="shared" si="27"/>
        <v>312</v>
      </c>
      <c r="BE39" s="16">
        <f t="shared" si="28"/>
        <v>228</v>
      </c>
      <c r="BF39" s="16">
        <f t="shared" si="29"/>
        <v>1734</v>
      </c>
    </row>
    <row r="40" spans="1:58">
      <c r="A40" s="19" t="s">
        <v>219</v>
      </c>
      <c r="B40" s="14" t="s">
        <v>220</v>
      </c>
      <c r="C40" s="17">
        <v>0</v>
      </c>
      <c r="D40" s="17">
        <v>0</v>
      </c>
      <c r="E40" s="17">
        <v>-6563</v>
      </c>
      <c r="F40" s="17">
        <v>0</v>
      </c>
      <c r="G40" s="17">
        <v>0</v>
      </c>
      <c r="H40" s="17">
        <v>0</v>
      </c>
      <c r="I40" s="17">
        <v>6563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27"/>
      <c r="P40" s="17" t="str">
        <f t="shared" si="0"/>
        <v/>
      </c>
      <c r="Q40" s="17" t="str">
        <f t="shared" si="1"/>
        <v/>
      </c>
      <c r="S40" s="15">
        <v>4</v>
      </c>
      <c r="W40" s="16">
        <v>5972</v>
      </c>
      <c r="X40" s="14" t="s">
        <v>221</v>
      </c>
      <c r="Y40" s="14" t="s">
        <v>222</v>
      </c>
      <c r="Z40" s="14" t="s">
        <v>222</v>
      </c>
      <c r="AA40" s="14" t="s">
        <v>223</v>
      </c>
      <c r="AB40" s="14" t="s">
        <v>224</v>
      </c>
      <c r="AC40" s="14" t="s">
        <v>225</v>
      </c>
      <c r="AD40" s="16">
        <v>1</v>
      </c>
      <c r="AE40" s="16">
        <v>800396</v>
      </c>
      <c r="AF40" s="16">
        <v>20</v>
      </c>
      <c r="AG40" s="14" t="s">
        <v>226</v>
      </c>
      <c r="AH40" s="16">
        <v>4</v>
      </c>
      <c r="AI40" s="16">
        <v>1</v>
      </c>
      <c r="AJ40" s="16">
        <v>131253</v>
      </c>
      <c r="AK40" s="16">
        <v>2</v>
      </c>
      <c r="AL40" s="16">
        <v>0</v>
      </c>
      <c r="AM40" s="16">
        <v>1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f t="shared" si="18"/>
        <v>0</v>
      </c>
      <c r="AT40" s="16">
        <f t="shared" si="19"/>
        <v>0</v>
      </c>
      <c r="AU40" s="16">
        <f t="shared" si="20"/>
        <v>-6563</v>
      </c>
      <c r="AV40" s="16">
        <v>0</v>
      </c>
      <c r="AW40" s="16">
        <f t="shared" si="21"/>
        <v>0</v>
      </c>
      <c r="AX40" s="16">
        <v>0</v>
      </c>
      <c r="AY40" s="16">
        <f t="shared" si="22"/>
        <v>0</v>
      </c>
      <c r="AZ40" s="16">
        <f t="shared" si="23"/>
        <v>0</v>
      </c>
      <c r="BA40" s="16">
        <f t="shared" si="24"/>
        <v>6563</v>
      </c>
      <c r="BB40" s="16">
        <f t="shared" si="25"/>
        <v>0</v>
      </c>
      <c r="BC40" s="16">
        <f t="shared" si="26"/>
        <v>0</v>
      </c>
      <c r="BD40" s="16">
        <f t="shared" si="27"/>
        <v>0</v>
      </c>
      <c r="BE40" s="16">
        <f t="shared" si="28"/>
        <v>0</v>
      </c>
      <c r="BF40" s="16">
        <f t="shared" si="29"/>
        <v>0</v>
      </c>
    </row>
    <row r="41" spans="1:58">
      <c r="A41" s="19" t="s">
        <v>227</v>
      </c>
      <c r="B41" s="14" t="s">
        <v>228</v>
      </c>
      <c r="C41" s="17">
        <v>0</v>
      </c>
      <c r="D41" s="17">
        <v>0</v>
      </c>
      <c r="E41" s="17">
        <v>0</v>
      </c>
      <c r="F41" s="17">
        <v>196.95</v>
      </c>
      <c r="G41" s="17">
        <v>0</v>
      </c>
      <c r="H41" s="17">
        <v>0</v>
      </c>
      <c r="I41" s="17">
        <v>0</v>
      </c>
      <c r="J41" s="17">
        <v>0</v>
      </c>
      <c r="K41" s="17">
        <v>25</v>
      </c>
      <c r="L41" s="17">
        <v>25</v>
      </c>
      <c r="M41" s="17">
        <v>0</v>
      </c>
      <c r="N41" s="17">
        <v>246.95</v>
      </c>
      <c r="O41" s="27"/>
      <c r="P41" s="17">
        <f t="shared" si="0"/>
        <v>25</v>
      </c>
      <c r="Q41" s="17">
        <f t="shared" si="1"/>
        <v>150</v>
      </c>
      <c r="S41" s="15">
        <v>4</v>
      </c>
      <c r="W41" s="16">
        <v>5972</v>
      </c>
      <c r="X41" s="14" t="s">
        <v>229</v>
      </c>
      <c r="Y41" s="14" t="s">
        <v>230</v>
      </c>
      <c r="Z41" s="14" t="s">
        <v>230</v>
      </c>
      <c r="AA41" s="14" t="s">
        <v>231</v>
      </c>
      <c r="AB41" s="14" t="s">
        <v>232</v>
      </c>
      <c r="AC41" s="14" t="s">
        <v>233</v>
      </c>
      <c r="AD41" s="16">
        <v>1</v>
      </c>
      <c r="AE41" s="16">
        <v>800398</v>
      </c>
      <c r="AF41" s="16">
        <v>22</v>
      </c>
      <c r="AG41" s="14" t="s">
        <v>234</v>
      </c>
      <c r="AH41" s="16">
        <v>4</v>
      </c>
      <c r="AI41" s="16">
        <v>1</v>
      </c>
      <c r="AJ41" s="16">
        <v>131253</v>
      </c>
      <c r="AK41" s="16">
        <v>3</v>
      </c>
      <c r="AL41" s="16">
        <v>0</v>
      </c>
      <c r="AM41" s="16">
        <v>0</v>
      </c>
      <c r="AN41" s="16">
        <v>1</v>
      </c>
      <c r="AO41" s="16">
        <v>0</v>
      </c>
      <c r="AP41" s="16">
        <v>0</v>
      </c>
      <c r="AQ41" s="16">
        <v>0</v>
      </c>
      <c r="AR41" s="16">
        <v>0</v>
      </c>
      <c r="AS41" s="16">
        <f t="shared" si="18"/>
        <v>0</v>
      </c>
      <c r="AT41" s="16">
        <f t="shared" si="19"/>
        <v>0</v>
      </c>
      <c r="AU41" s="16">
        <f t="shared" si="20"/>
        <v>0</v>
      </c>
      <c r="AV41" s="16">
        <v>196.95</v>
      </c>
      <c r="AW41" s="16">
        <f t="shared" si="21"/>
        <v>196.95</v>
      </c>
      <c r="AX41" s="16">
        <v>0</v>
      </c>
      <c r="AY41" s="16">
        <f t="shared" si="22"/>
        <v>0</v>
      </c>
      <c r="AZ41" s="16">
        <f t="shared" si="23"/>
        <v>0</v>
      </c>
      <c r="BA41" s="16">
        <f t="shared" si="24"/>
        <v>0</v>
      </c>
      <c r="BB41" s="16">
        <f t="shared" si="25"/>
        <v>0</v>
      </c>
      <c r="BC41" s="16">
        <f t="shared" si="26"/>
        <v>25</v>
      </c>
      <c r="BD41" s="16">
        <f t="shared" si="27"/>
        <v>25</v>
      </c>
      <c r="BE41" s="16">
        <f t="shared" si="28"/>
        <v>0</v>
      </c>
      <c r="BF41" s="16">
        <f t="shared" si="29"/>
        <v>246.95</v>
      </c>
    </row>
    <row r="42" spans="1:58">
      <c r="A42" s="19" t="s">
        <v>235</v>
      </c>
      <c r="B42" s="14" t="s">
        <v>236</v>
      </c>
      <c r="C42" s="17">
        <v>0</v>
      </c>
      <c r="D42" s="17">
        <v>-13300</v>
      </c>
      <c r="E42" s="17">
        <v>-300</v>
      </c>
      <c r="F42" s="17">
        <v>4000</v>
      </c>
      <c r="G42" s="17">
        <v>1000</v>
      </c>
      <c r="H42" s="17">
        <v>1300</v>
      </c>
      <c r="I42" s="17">
        <v>1500</v>
      </c>
      <c r="J42" s="17">
        <v>2200</v>
      </c>
      <c r="K42" s="17">
        <v>1900</v>
      </c>
      <c r="L42" s="17">
        <v>2400</v>
      </c>
      <c r="M42" s="17">
        <v>1900</v>
      </c>
      <c r="N42" s="17">
        <v>2600</v>
      </c>
      <c r="O42" s="27"/>
      <c r="P42" s="17">
        <f t="shared" ref="P42:P73" si="30">IF(SUM(L42:M42)&lt;&gt;0,SUM(L42:M42),"")</f>
        <v>4300</v>
      </c>
      <c r="Q42" s="17">
        <f t="shared" ref="Q42:Q73" si="31">IF(P42&lt;&gt;"",P42*6,"")</f>
        <v>25800</v>
      </c>
      <c r="S42" s="15">
        <v>4</v>
      </c>
      <c r="W42" s="16">
        <v>5972</v>
      </c>
      <c r="X42" s="14" t="s">
        <v>237</v>
      </c>
      <c r="Y42" s="14" t="s">
        <v>238</v>
      </c>
      <c r="Z42" s="14" t="s">
        <v>238</v>
      </c>
      <c r="AA42" s="14" t="s">
        <v>239</v>
      </c>
      <c r="AB42" s="14" t="s">
        <v>240</v>
      </c>
      <c r="AC42" s="14" t="s">
        <v>241</v>
      </c>
      <c r="AD42" s="16">
        <v>1</v>
      </c>
      <c r="AE42" s="16">
        <v>90028</v>
      </c>
      <c r="AF42" s="16">
        <v>23</v>
      </c>
      <c r="AG42" s="14" t="s">
        <v>242</v>
      </c>
      <c r="AH42" s="16">
        <v>4</v>
      </c>
      <c r="AI42" s="16">
        <v>1</v>
      </c>
      <c r="AJ42" s="16">
        <v>131253</v>
      </c>
      <c r="AK42" s="16">
        <v>10</v>
      </c>
      <c r="AL42" s="16">
        <v>-13300</v>
      </c>
      <c r="AM42" s="16">
        <v>1</v>
      </c>
      <c r="AN42" s="16">
        <v>1</v>
      </c>
      <c r="AO42" s="16">
        <v>1</v>
      </c>
      <c r="AP42" s="16">
        <v>2200</v>
      </c>
      <c r="AQ42" s="16">
        <v>1</v>
      </c>
      <c r="AR42" s="16">
        <v>1900</v>
      </c>
      <c r="AS42" s="16">
        <f t="shared" si="18"/>
        <v>0</v>
      </c>
      <c r="AT42" s="16">
        <f t="shared" si="19"/>
        <v>-13300</v>
      </c>
      <c r="AU42" s="16">
        <f t="shared" si="20"/>
        <v>-300</v>
      </c>
      <c r="AV42" s="16">
        <v>4000</v>
      </c>
      <c r="AW42" s="16">
        <f t="shared" si="21"/>
        <v>4000</v>
      </c>
      <c r="AX42" s="16">
        <v>1000</v>
      </c>
      <c r="AY42" s="16">
        <f t="shared" si="22"/>
        <v>1000</v>
      </c>
      <c r="AZ42" s="16">
        <f t="shared" si="23"/>
        <v>1300</v>
      </c>
      <c r="BA42" s="16">
        <f t="shared" si="24"/>
        <v>1500</v>
      </c>
      <c r="BB42" s="16">
        <f t="shared" si="25"/>
        <v>2200</v>
      </c>
      <c r="BC42" s="16">
        <f t="shared" si="26"/>
        <v>1900</v>
      </c>
      <c r="BD42" s="16">
        <f t="shared" si="27"/>
        <v>2400</v>
      </c>
      <c r="BE42" s="16">
        <f t="shared" si="28"/>
        <v>1900</v>
      </c>
      <c r="BF42" s="16">
        <f t="shared" si="29"/>
        <v>2600</v>
      </c>
    </row>
    <row r="43" spans="1:58">
      <c r="A43" s="19" t="s">
        <v>243</v>
      </c>
      <c r="B43" s="14" t="s">
        <v>244</v>
      </c>
      <c r="C43" s="17">
        <v>0</v>
      </c>
      <c r="D43" s="17">
        <v>0</v>
      </c>
      <c r="E43" s="17">
        <v>0</v>
      </c>
      <c r="F43" s="17">
        <v>0</v>
      </c>
      <c r="G43" s="17">
        <v>483.87</v>
      </c>
      <c r="H43" s="17">
        <v>500</v>
      </c>
      <c r="I43" s="17">
        <v>-500</v>
      </c>
      <c r="J43" s="17">
        <v>2193.5500000000002</v>
      </c>
      <c r="K43" s="17">
        <v>1000</v>
      </c>
      <c r="L43" s="17">
        <v>2048.39</v>
      </c>
      <c r="M43" s="17">
        <v>2000</v>
      </c>
      <c r="N43" s="17">
        <v>7725.81</v>
      </c>
      <c r="O43" s="27"/>
      <c r="P43" s="17">
        <f t="shared" si="30"/>
        <v>4048.39</v>
      </c>
      <c r="Q43" s="17">
        <f t="shared" si="31"/>
        <v>24290.34</v>
      </c>
      <c r="S43" s="15">
        <v>4</v>
      </c>
      <c r="W43" s="16">
        <v>5972</v>
      </c>
      <c r="X43" s="14" t="s">
        <v>245</v>
      </c>
      <c r="Y43" s="14" t="s">
        <v>246</v>
      </c>
      <c r="Z43" s="14" t="s">
        <v>246</v>
      </c>
      <c r="AA43" s="14" t="s">
        <v>247</v>
      </c>
      <c r="AB43" s="14" t="s">
        <v>248</v>
      </c>
      <c r="AC43" s="14" t="s">
        <v>249</v>
      </c>
      <c r="AD43" s="16">
        <v>1</v>
      </c>
      <c r="AE43" s="16">
        <v>90037</v>
      </c>
      <c r="AF43" s="16">
        <v>28</v>
      </c>
      <c r="AG43" s="14" t="s">
        <v>250</v>
      </c>
      <c r="AH43" s="16">
        <v>4</v>
      </c>
      <c r="AI43" s="16">
        <v>1</v>
      </c>
      <c r="AJ43" s="16">
        <v>131253</v>
      </c>
      <c r="AK43" s="16">
        <v>9</v>
      </c>
      <c r="AL43" s="16">
        <v>0</v>
      </c>
      <c r="AM43" s="16">
        <v>1</v>
      </c>
      <c r="AN43" s="16">
        <v>1</v>
      </c>
      <c r="AO43" s="16">
        <v>1</v>
      </c>
      <c r="AP43" s="16">
        <v>2193.5500000000002</v>
      </c>
      <c r="AQ43" s="16">
        <v>1</v>
      </c>
      <c r="AR43" s="16">
        <v>2000</v>
      </c>
      <c r="AS43" s="16">
        <f t="shared" si="18"/>
        <v>0</v>
      </c>
      <c r="AT43" s="16">
        <f t="shared" si="19"/>
        <v>0</v>
      </c>
      <c r="AU43" s="16">
        <f t="shared" si="20"/>
        <v>0</v>
      </c>
      <c r="AV43" s="16">
        <v>0</v>
      </c>
      <c r="AW43" s="16">
        <f t="shared" si="21"/>
        <v>0</v>
      </c>
      <c r="AX43" s="16">
        <v>483.87</v>
      </c>
      <c r="AY43" s="16">
        <f t="shared" si="22"/>
        <v>483.87</v>
      </c>
      <c r="AZ43" s="16">
        <f t="shared" si="23"/>
        <v>500</v>
      </c>
      <c r="BA43" s="16">
        <f t="shared" si="24"/>
        <v>-500</v>
      </c>
      <c r="BB43" s="16">
        <f t="shared" si="25"/>
        <v>2193.5500000000002</v>
      </c>
      <c r="BC43" s="16">
        <f t="shared" si="26"/>
        <v>1000</v>
      </c>
      <c r="BD43" s="16">
        <f t="shared" si="27"/>
        <v>2048.39</v>
      </c>
      <c r="BE43" s="16">
        <f t="shared" si="28"/>
        <v>2000</v>
      </c>
      <c r="BF43" s="16">
        <f t="shared" si="29"/>
        <v>7725.81</v>
      </c>
    </row>
    <row r="44" spans="1:58">
      <c r="A44" s="19" t="s">
        <v>251</v>
      </c>
      <c r="B44" s="14" t="s">
        <v>252</v>
      </c>
      <c r="C44" s="17">
        <v>0</v>
      </c>
      <c r="D44" s="17">
        <v>0</v>
      </c>
      <c r="E44" s="17">
        <v>0</v>
      </c>
      <c r="F44" s="17">
        <v>105</v>
      </c>
      <c r="G44" s="17">
        <v>70</v>
      </c>
      <c r="H44" s="17">
        <v>70</v>
      </c>
      <c r="I44" s="17">
        <v>175</v>
      </c>
      <c r="J44" s="17">
        <v>0</v>
      </c>
      <c r="K44" s="17">
        <v>70</v>
      </c>
      <c r="L44" s="17">
        <v>35</v>
      </c>
      <c r="M44" s="17">
        <v>175</v>
      </c>
      <c r="N44" s="17">
        <v>700</v>
      </c>
      <c r="O44" s="27"/>
      <c r="P44" s="17">
        <f t="shared" si="30"/>
        <v>210</v>
      </c>
      <c r="Q44" s="17">
        <f t="shared" si="31"/>
        <v>1260</v>
      </c>
      <c r="S44" s="15">
        <v>4</v>
      </c>
      <c r="W44" s="16">
        <v>5972</v>
      </c>
      <c r="X44" s="14" t="s">
        <v>253</v>
      </c>
      <c r="Y44" s="14" t="s">
        <v>254</v>
      </c>
      <c r="Z44" s="14" t="s">
        <v>254</v>
      </c>
      <c r="AA44" s="14" t="s">
        <v>255</v>
      </c>
      <c r="AB44" s="14" t="s">
        <v>256</v>
      </c>
      <c r="AC44" s="14" t="s">
        <v>257</v>
      </c>
      <c r="AD44" s="16">
        <v>1</v>
      </c>
      <c r="AE44" s="16">
        <v>90034</v>
      </c>
      <c r="AF44" s="16">
        <v>31</v>
      </c>
      <c r="AG44" s="14" t="s">
        <v>258</v>
      </c>
      <c r="AH44" s="16">
        <v>4</v>
      </c>
      <c r="AI44" s="16">
        <v>1</v>
      </c>
      <c r="AJ44" s="16">
        <v>131253</v>
      </c>
      <c r="AK44" s="16">
        <v>7</v>
      </c>
      <c r="AL44" s="16">
        <v>0</v>
      </c>
      <c r="AM44" s="16">
        <v>0</v>
      </c>
      <c r="AN44" s="16">
        <v>1</v>
      </c>
      <c r="AO44" s="16">
        <v>1</v>
      </c>
      <c r="AP44" s="16">
        <v>0</v>
      </c>
      <c r="AQ44" s="16">
        <v>0</v>
      </c>
      <c r="AR44" s="16">
        <v>175</v>
      </c>
      <c r="AS44" s="16">
        <f t="shared" si="18"/>
        <v>0</v>
      </c>
      <c r="AT44" s="16">
        <f t="shared" si="19"/>
        <v>0</v>
      </c>
      <c r="AU44" s="16">
        <f t="shared" si="20"/>
        <v>0</v>
      </c>
      <c r="AV44" s="16">
        <v>105</v>
      </c>
      <c r="AW44" s="16">
        <f t="shared" si="21"/>
        <v>105</v>
      </c>
      <c r="AX44" s="16">
        <v>70</v>
      </c>
      <c r="AY44" s="16">
        <f t="shared" si="22"/>
        <v>70</v>
      </c>
      <c r="AZ44" s="16">
        <f t="shared" si="23"/>
        <v>70</v>
      </c>
      <c r="BA44" s="16">
        <f t="shared" si="24"/>
        <v>175</v>
      </c>
      <c r="BB44" s="16">
        <f t="shared" si="25"/>
        <v>0</v>
      </c>
      <c r="BC44" s="16">
        <f t="shared" si="26"/>
        <v>70</v>
      </c>
      <c r="BD44" s="16">
        <f t="shared" si="27"/>
        <v>35</v>
      </c>
      <c r="BE44" s="16">
        <f t="shared" si="28"/>
        <v>175</v>
      </c>
      <c r="BF44" s="16">
        <f t="shared" si="29"/>
        <v>700</v>
      </c>
    </row>
    <row r="45" spans="1:58">
      <c r="A45" s="19" t="s">
        <v>259</v>
      </c>
      <c r="B45" s="14" t="s">
        <v>260</v>
      </c>
      <c r="C45" s="17">
        <v>0</v>
      </c>
      <c r="D45" s="17">
        <v>0</v>
      </c>
      <c r="E45" s="17">
        <v>650</v>
      </c>
      <c r="F45" s="17">
        <v>350</v>
      </c>
      <c r="G45" s="17">
        <v>1400</v>
      </c>
      <c r="H45" s="17">
        <v>0</v>
      </c>
      <c r="I45" s="17">
        <v>700</v>
      </c>
      <c r="J45" s="17">
        <v>350</v>
      </c>
      <c r="K45" s="17">
        <v>700</v>
      </c>
      <c r="L45" s="17">
        <v>324.11</v>
      </c>
      <c r="M45" s="17">
        <v>0</v>
      </c>
      <c r="N45" s="17">
        <v>4474.1099999999997</v>
      </c>
      <c r="O45" s="27"/>
      <c r="P45" s="17">
        <f t="shared" si="30"/>
        <v>324.11</v>
      </c>
      <c r="Q45" s="17">
        <f t="shared" si="31"/>
        <v>1944.66</v>
      </c>
      <c r="S45" s="15">
        <v>4</v>
      </c>
      <c r="W45" s="16">
        <v>5972</v>
      </c>
      <c r="X45" s="14" t="s">
        <v>261</v>
      </c>
      <c r="Y45" s="14" t="s">
        <v>262</v>
      </c>
      <c r="Z45" s="14" t="s">
        <v>262</v>
      </c>
      <c r="AA45" s="14" t="s">
        <v>263</v>
      </c>
      <c r="AB45" s="14" t="s">
        <v>264</v>
      </c>
      <c r="AC45" s="14" t="s">
        <v>265</v>
      </c>
      <c r="AD45" s="16">
        <v>1</v>
      </c>
      <c r="AE45" s="16">
        <v>800416</v>
      </c>
      <c r="AF45" s="16">
        <v>33</v>
      </c>
      <c r="AG45" s="14" t="s">
        <v>266</v>
      </c>
      <c r="AH45" s="16">
        <v>4</v>
      </c>
      <c r="AI45" s="16">
        <v>1</v>
      </c>
      <c r="AJ45" s="16">
        <v>131253</v>
      </c>
      <c r="AK45" s="16">
        <v>9</v>
      </c>
      <c r="AL45" s="16">
        <v>0</v>
      </c>
      <c r="AM45" s="16">
        <v>1</v>
      </c>
      <c r="AN45" s="16">
        <v>1</v>
      </c>
      <c r="AO45" s="16">
        <v>1</v>
      </c>
      <c r="AP45" s="16">
        <v>350</v>
      </c>
      <c r="AQ45" s="16">
        <v>1</v>
      </c>
      <c r="AR45" s="16">
        <v>0</v>
      </c>
      <c r="AS45" s="16">
        <f t="shared" si="18"/>
        <v>0</v>
      </c>
      <c r="AT45" s="16">
        <f t="shared" si="19"/>
        <v>0</v>
      </c>
      <c r="AU45" s="16">
        <f t="shared" si="20"/>
        <v>650</v>
      </c>
      <c r="AV45" s="16">
        <v>350</v>
      </c>
      <c r="AW45" s="16">
        <f t="shared" si="21"/>
        <v>350</v>
      </c>
      <c r="AX45" s="16">
        <v>1400</v>
      </c>
      <c r="AY45" s="16">
        <f t="shared" si="22"/>
        <v>1400</v>
      </c>
      <c r="AZ45" s="16">
        <f t="shared" si="23"/>
        <v>0</v>
      </c>
      <c r="BA45" s="16">
        <f t="shared" si="24"/>
        <v>700</v>
      </c>
      <c r="BB45" s="16">
        <f t="shared" si="25"/>
        <v>350</v>
      </c>
      <c r="BC45" s="16">
        <f t="shared" si="26"/>
        <v>700</v>
      </c>
      <c r="BD45" s="16">
        <f t="shared" si="27"/>
        <v>324.11</v>
      </c>
      <c r="BE45" s="16">
        <f t="shared" si="28"/>
        <v>0</v>
      </c>
      <c r="BF45" s="16">
        <f t="shared" si="29"/>
        <v>4474.1099999999997</v>
      </c>
    </row>
    <row r="46" spans="1:58">
      <c r="A46" s="19" t="s">
        <v>267</v>
      </c>
      <c r="B46" s="14" t="s">
        <v>268</v>
      </c>
      <c r="C46" s="17">
        <v>0</v>
      </c>
      <c r="D46" s="17">
        <v>23.87</v>
      </c>
      <c r="E46" s="17">
        <v>219.84</v>
      </c>
      <c r="F46" s="17">
        <v>268.16000000000003</v>
      </c>
      <c r="G46" s="17">
        <v>296.29000000000002</v>
      </c>
      <c r="H46" s="17">
        <v>463.49</v>
      </c>
      <c r="I46" s="17">
        <v>476.03</v>
      </c>
      <c r="J46" s="17">
        <v>473.15</v>
      </c>
      <c r="K46" s="17">
        <v>520.89</v>
      </c>
      <c r="L46" s="17">
        <v>557.91</v>
      </c>
      <c r="M46" s="17">
        <v>582.6</v>
      </c>
      <c r="N46" s="17">
        <v>3882.23</v>
      </c>
      <c r="O46" s="27"/>
      <c r="P46" s="17">
        <f t="shared" si="30"/>
        <v>1140.51</v>
      </c>
      <c r="Q46" s="17">
        <f t="shared" si="31"/>
        <v>6843.0599999999995</v>
      </c>
      <c r="S46" s="15">
        <v>4</v>
      </c>
      <c r="W46" s="16">
        <v>5972</v>
      </c>
      <c r="X46" s="14" t="s">
        <v>269</v>
      </c>
      <c r="Y46" s="14" t="s">
        <v>270</v>
      </c>
      <c r="Z46" s="14" t="s">
        <v>270</v>
      </c>
      <c r="AA46" s="14" t="s">
        <v>271</v>
      </c>
      <c r="AB46" s="14" t="s">
        <v>272</v>
      </c>
      <c r="AC46" s="14" t="s">
        <v>273</v>
      </c>
      <c r="AD46" s="16">
        <v>1</v>
      </c>
      <c r="AE46" s="16">
        <v>800417</v>
      </c>
      <c r="AF46" s="16">
        <v>34</v>
      </c>
      <c r="AG46" s="14" t="s">
        <v>274</v>
      </c>
      <c r="AH46" s="16">
        <v>4</v>
      </c>
      <c r="AI46" s="16">
        <v>1</v>
      </c>
      <c r="AJ46" s="16">
        <v>131253</v>
      </c>
      <c r="AK46" s="16">
        <v>10</v>
      </c>
      <c r="AL46" s="16">
        <v>23.87</v>
      </c>
      <c r="AM46" s="16">
        <v>1</v>
      </c>
      <c r="AN46" s="16">
        <v>1</v>
      </c>
      <c r="AO46" s="16">
        <v>1</v>
      </c>
      <c r="AP46" s="16">
        <v>473.15</v>
      </c>
      <c r="AQ46" s="16">
        <v>1</v>
      </c>
      <c r="AR46" s="16">
        <v>582.6</v>
      </c>
      <c r="AS46" s="16">
        <f t="shared" si="18"/>
        <v>0</v>
      </c>
      <c r="AT46" s="16">
        <f t="shared" si="19"/>
        <v>23.87</v>
      </c>
      <c r="AU46" s="16">
        <f t="shared" si="20"/>
        <v>219.84</v>
      </c>
      <c r="AV46" s="16">
        <v>268.16000000000003</v>
      </c>
      <c r="AW46" s="16">
        <f t="shared" si="21"/>
        <v>268.16000000000003</v>
      </c>
      <c r="AX46" s="16">
        <v>296.29000000000002</v>
      </c>
      <c r="AY46" s="16">
        <f t="shared" si="22"/>
        <v>296.29000000000002</v>
      </c>
      <c r="AZ46" s="16">
        <f t="shared" si="23"/>
        <v>463.49</v>
      </c>
      <c r="BA46" s="16">
        <f t="shared" si="24"/>
        <v>476.03</v>
      </c>
      <c r="BB46" s="16">
        <f t="shared" si="25"/>
        <v>473.15</v>
      </c>
      <c r="BC46" s="16">
        <f t="shared" si="26"/>
        <v>520.89</v>
      </c>
      <c r="BD46" s="16">
        <f t="shared" si="27"/>
        <v>557.91</v>
      </c>
      <c r="BE46" s="16">
        <f t="shared" si="28"/>
        <v>582.6</v>
      </c>
      <c r="BF46" s="16">
        <f t="shared" si="29"/>
        <v>3882.23</v>
      </c>
    </row>
    <row r="47" spans="1:58">
      <c r="A47" s="19" t="s">
        <v>275</v>
      </c>
      <c r="B47" s="14" t="s">
        <v>276</v>
      </c>
      <c r="C47" s="17">
        <v>0</v>
      </c>
      <c r="D47" s="17">
        <v>0</v>
      </c>
      <c r="E47" s="17">
        <v>0</v>
      </c>
      <c r="F47" s="17">
        <v>-1612</v>
      </c>
      <c r="G47" s="17">
        <v>0</v>
      </c>
      <c r="H47" s="17">
        <v>0</v>
      </c>
      <c r="I47" s="17">
        <v>-1008</v>
      </c>
      <c r="J47" s="17">
        <v>1008</v>
      </c>
      <c r="K47" s="17">
        <v>0</v>
      </c>
      <c r="L47" s="17">
        <v>0</v>
      </c>
      <c r="M47" s="17">
        <v>0</v>
      </c>
      <c r="N47" s="17">
        <v>-1612</v>
      </c>
      <c r="O47" s="27"/>
      <c r="P47" s="17" t="str">
        <f t="shared" si="30"/>
        <v/>
      </c>
      <c r="Q47" s="17" t="str">
        <f t="shared" si="31"/>
        <v/>
      </c>
      <c r="S47" s="15">
        <v>4</v>
      </c>
      <c r="W47" s="16">
        <v>5972</v>
      </c>
      <c r="X47" s="14" t="s">
        <v>277</v>
      </c>
      <c r="Y47" s="14" t="s">
        <v>278</v>
      </c>
      <c r="Z47" s="14" t="s">
        <v>278</v>
      </c>
      <c r="AA47" s="14" t="s">
        <v>279</v>
      </c>
      <c r="AB47" s="14" t="s">
        <v>280</v>
      </c>
      <c r="AC47" s="14" t="s">
        <v>281</v>
      </c>
      <c r="AD47" s="16">
        <v>1</v>
      </c>
      <c r="AE47" s="16">
        <v>800428</v>
      </c>
      <c r="AF47" s="16">
        <v>36</v>
      </c>
      <c r="AG47" s="14" t="s">
        <v>282</v>
      </c>
      <c r="AH47" s="16">
        <v>4</v>
      </c>
      <c r="AI47" s="16">
        <v>1</v>
      </c>
      <c r="AJ47" s="16">
        <v>131253</v>
      </c>
      <c r="AK47" s="16">
        <v>3</v>
      </c>
      <c r="AL47" s="16">
        <v>0</v>
      </c>
      <c r="AM47" s="16">
        <v>0</v>
      </c>
      <c r="AN47" s="16">
        <v>1</v>
      </c>
      <c r="AO47" s="16">
        <v>0</v>
      </c>
      <c r="AP47" s="16">
        <v>1008</v>
      </c>
      <c r="AQ47" s="16">
        <v>1</v>
      </c>
      <c r="AR47" s="16">
        <v>0</v>
      </c>
      <c r="AS47" s="16">
        <f t="shared" si="18"/>
        <v>0</v>
      </c>
      <c r="AT47" s="16">
        <f t="shared" si="19"/>
        <v>0</v>
      </c>
      <c r="AU47" s="16">
        <f t="shared" si="20"/>
        <v>0</v>
      </c>
      <c r="AV47" s="16">
        <v>-1612</v>
      </c>
      <c r="AW47" s="16">
        <f t="shared" si="21"/>
        <v>-1612</v>
      </c>
      <c r="AX47" s="16">
        <v>0</v>
      </c>
      <c r="AY47" s="16">
        <f t="shared" si="22"/>
        <v>0</v>
      </c>
      <c r="AZ47" s="16">
        <f t="shared" si="23"/>
        <v>0</v>
      </c>
      <c r="BA47" s="16">
        <f t="shared" si="24"/>
        <v>-1008</v>
      </c>
      <c r="BB47" s="16">
        <f t="shared" si="25"/>
        <v>1008</v>
      </c>
      <c r="BC47" s="16">
        <f t="shared" si="26"/>
        <v>0</v>
      </c>
      <c r="BD47" s="16">
        <f t="shared" si="27"/>
        <v>0</v>
      </c>
      <c r="BE47" s="16">
        <f t="shared" si="28"/>
        <v>0</v>
      </c>
      <c r="BF47" s="16">
        <f t="shared" si="29"/>
        <v>-1612</v>
      </c>
    </row>
    <row r="48" spans="1:58">
      <c r="A48" s="19" t="s">
        <v>283</v>
      </c>
      <c r="B48" s="14" t="s">
        <v>284</v>
      </c>
      <c r="C48" s="17">
        <v>0</v>
      </c>
      <c r="D48" s="17">
        <v>0</v>
      </c>
      <c r="E48" s="17">
        <v>4185</v>
      </c>
      <c r="F48" s="17">
        <v>2424</v>
      </c>
      <c r="G48" s="17">
        <v>2398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9007</v>
      </c>
      <c r="O48" s="27"/>
      <c r="P48" s="17" t="str">
        <f t="shared" si="30"/>
        <v/>
      </c>
      <c r="Q48" s="17" t="str">
        <f t="shared" si="31"/>
        <v/>
      </c>
      <c r="S48" s="15">
        <v>4</v>
      </c>
      <c r="W48" s="16">
        <v>5972</v>
      </c>
      <c r="X48" s="14" t="s">
        <v>285</v>
      </c>
      <c r="Y48" s="14" t="s">
        <v>286</v>
      </c>
      <c r="Z48" s="14" t="s">
        <v>286</v>
      </c>
      <c r="AA48" s="14" t="s">
        <v>287</v>
      </c>
      <c r="AB48" s="14" t="s">
        <v>288</v>
      </c>
      <c r="AC48" s="14" t="s">
        <v>289</v>
      </c>
      <c r="AD48" s="16">
        <v>1</v>
      </c>
      <c r="AE48" s="16">
        <v>800429</v>
      </c>
      <c r="AF48" s="16">
        <v>37</v>
      </c>
      <c r="AG48" s="14" t="s">
        <v>290</v>
      </c>
      <c r="AH48" s="16">
        <v>4</v>
      </c>
      <c r="AI48" s="16">
        <v>1</v>
      </c>
      <c r="AJ48" s="16">
        <v>131253</v>
      </c>
      <c r="AK48" s="16">
        <v>3</v>
      </c>
      <c r="AL48" s="16">
        <v>0</v>
      </c>
      <c r="AM48" s="16">
        <v>1</v>
      </c>
      <c r="AN48" s="16">
        <v>1</v>
      </c>
      <c r="AO48" s="16">
        <v>0</v>
      </c>
      <c r="AP48" s="16">
        <v>0</v>
      </c>
      <c r="AQ48" s="16">
        <v>0</v>
      </c>
      <c r="AR48" s="16">
        <v>0</v>
      </c>
      <c r="AS48" s="16">
        <f t="shared" si="18"/>
        <v>0</v>
      </c>
      <c r="AT48" s="16">
        <f t="shared" si="19"/>
        <v>0</v>
      </c>
      <c r="AU48" s="16">
        <f t="shared" si="20"/>
        <v>4185</v>
      </c>
      <c r="AV48" s="16">
        <v>2424</v>
      </c>
      <c r="AW48" s="16">
        <f t="shared" si="21"/>
        <v>2424</v>
      </c>
      <c r="AX48" s="16">
        <v>2398</v>
      </c>
      <c r="AY48" s="16">
        <f t="shared" si="22"/>
        <v>2398</v>
      </c>
      <c r="AZ48" s="16">
        <f t="shared" si="23"/>
        <v>0</v>
      </c>
      <c r="BA48" s="16">
        <f t="shared" si="24"/>
        <v>0</v>
      </c>
      <c r="BB48" s="16">
        <f t="shared" si="25"/>
        <v>0</v>
      </c>
      <c r="BC48" s="16">
        <f t="shared" si="26"/>
        <v>0</v>
      </c>
      <c r="BD48" s="16">
        <f t="shared" si="27"/>
        <v>0</v>
      </c>
      <c r="BE48" s="16">
        <f t="shared" si="28"/>
        <v>0</v>
      </c>
      <c r="BF48" s="16">
        <f t="shared" si="29"/>
        <v>9007</v>
      </c>
    </row>
    <row r="49" spans="1:58">
      <c r="A49" s="19" t="s">
        <v>291</v>
      </c>
      <c r="B49" s="14" t="s">
        <v>292</v>
      </c>
      <c r="C49" s="17">
        <v>0</v>
      </c>
      <c r="D49" s="17">
        <v>0</v>
      </c>
      <c r="E49" s="17">
        <v>0</v>
      </c>
      <c r="F49" s="17">
        <v>300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300</v>
      </c>
      <c r="O49" s="27"/>
      <c r="P49" s="17" t="str">
        <f t="shared" si="30"/>
        <v/>
      </c>
      <c r="Q49" s="17" t="str">
        <f t="shared" si="31"/>
        <v/>
      </c>
      <c r="S49" s="15">
        <v>4</v>
      </c>
      <c r="W49" s="16">
        <v>5972</v>
      </c>
      <c r="X49" s="14" t="s">
        <v>293</v>
      </c>
      <c r="Y49" s="14" t="s">
        <v>294</v>
      </c>
      <c r="Z49" s="14" t="s">
        <v>294</v>
      </c>
      <c r="AA49" s="14" t="s">
        <v>295</v>
      </c>
      <c r="AB49" s="14" t="s">
        <v>296</v>
      </c>
      <c r="AC49" s="14" t="s">
        <v>297</v>
      </c>
      <c r="AD49" s="16">
        <v>1</v>
      </c>
      <c r="AE49" s="16">
        <v>800432</v>
      </c>
      <c r="AF49" s="16">
        <v>40</v>
      </c>
      <c r="AG49" s="14" t="s">
        <v>298</v>
      </c>
      <c r="AH49" s="16">
        <v>4</v>
      </c>
      <c r="AI49" s="16">
        <v>1</v>
      </c>
      <c r="AJ49" s="16">
        <v>131253</v>
      </c>
      <c r="AK49" s="16">
        <v>1</v>
      </c>
      <c r="AL49" s="16">
        <v>0</v>
      </c>
      <c r="AM49" s="16">
        <v>0</v>
      </c>
      <c r="AN49" s="16">
        <v>1</v>
      </c>
      <c r="AO49" s="16">
        <v>0</v>
      </c>
      <c r="AP49" s="16">
        <v>0</v>
      </c>
      <c r="AQ49" s="16">
        <v>0</v>
      </c>
      <c r="AR49" s="16">
        <v>0</v>
      </c>
      <c r="AS49" s="16">
        <f t="shared" si="18"/>
        <v>0</v>
      </c>
      <c r="AT49" s="16">
        <f t="shared" si="19"/>
        <v>0</v>
      </c>
      <c r="AU49" s="16">
        <f t="shared" si="20"/>
        <v>0</v>
      </c>
      <c r="AV49" s="16">
        <v>300</v>
      </c>
      <c r="AW49" s="16">
        <f t="shared" si="21"/>
        <v>300</v>
      </c>
      <c r="AX49" s="16">
        <v>0</v>
      </c>
      <c r="AY49" s="16">
        <f t="shared" si="22"/>
        <v>0</v>
      </c>
      <c r="AZ49" s="16">
        <f t="shared" si="23"/>
        <v>0</v>
      </c>
      <c r="BA49" s="16">
        <f t="shared" si="24"/>
        <v>0</v>
      </c>
      <c r="BB49" s="16">
        <f t="shared" si="25"/>
        <v>0</v>
      </c>
      <c r="BC49" s="16">
        <f t="shared" si="26"/>
        <v>0</v>
      </c>
      <c r="BD49" s="16">
        <f t="shared" si="27"/>
        <v>0</v>
      </c>
      <c r="BE49" s="16">
        <f t="shared" si="28"/>
        <v>0</v>
      </c>
      <c r="BF49" s="16">
        <f t="shared" si="29"/>
        <v>300</v>
      </c>
    </row>
    <row r="50" spans="1:58">
      <c r="A50" s="19" t="s">
        <v>299</v>
      </c>
      <c r="B50" s="14" t="s">
        <v>300</v>
      </c>
      <c r="C50" s="17">
        <v>0</v>
      </c>
      <c r="D50" s="17">
        <v>0</v>
      </c>
      <c r="E50" s="17">
        <v>0</v>
      </c>
      <c r="F50" s="17">
        <v>0</v>
      </c>
      <c r="G50" s="17">
        <v>600</v>
      </c>
      <c r="H50" s="17">
        <v>0</v>
      </c>
      <c r="I50" s="17">
        <v>600</v>
      </c>
      <c r="J50" s="17">
        <v>0</v>
      </c>
      <c r="K50" s="17">
        <v>900</v>
      </c>
      <c r="L50" s="17">
        <v>-300</v>
      </c>
      <c r="M50" s="17">
        <v>0</v>
      </c>
      <c r="N50" s="17">
        <v>1800</v>
      </c>
      <c r="O50" s="27"/>
      <c r="P50" s="17">
        <f t="shared" si="30"/>
        <v>-300</v>
      </c>
      <c r="Q50" s="17">
        <f t="shared" si="31"/>
        <v>-1800</v>
      </c>
      <c r="S50" s="15">
        <v>4</v>
      </c>
      <c r="W50" s="16">
        <v>5972</v>
      </c>
      <c r="X50" s="14" t="s">
        <v>301</v>
      </c>
      <c r="Y50" s="14" t="s">
        <v>302</v>
      </c>
      <c r="Z50" s="14" t="s">
        <v>302</v>
      </c>
      <c r="AA50" s="14" t="s">
        <v>303</v>
      </c>
      <c r="AB50" s="14" t="s">
        <v>304</v>
      </c>
      <c r="AC50" s="14" t="s">
        <v>305</v>
      </c>
      <c r="AD50" s="16">
        <v>1</v>
      </c>
      <c r="AE50" s="16">
        <v>800435</v>
      </c>
      <c r="AF50" s="16">
        <v>43</v>
      </c>
      <c r="AG50" s="14" t="s">
        <v>306</v>
      </c>
      <c r="AH50" s="16">
        <v>4</v>
      </c>
      <c r="AI50" s="16">
        <v>1</v>
      </c>
      <c r="AJ50" s="16">
        <v>131253</v>
      </c>
      <c r="AK50" s="16">
        <v>4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f t="shared" si="18"/>
        <v>0</v>
      </c>
      <c r="AT50" s="16">
        <f t="shared" si="19"/>
        <v>0</v>
      </c>
      <c r="AU50" s="16">
        <f t="shared" si="20"/>
        <v>0</v>
      </c>
      <c r="AV50" s="16">
        <v>0</v>
      </c>
      <c r="AW50" s="16">
        <f t="shared" si="21"/>
        <v>0</v>
      </c>
      <c r="AX50" s="16">
        <v>600</v>
      </c>
      <c r="AY50" s="16">
        <f t="shared" si="22"/>
        <v>600</v>
      </c>
      <c r="AZ50" s="16">
        <f t="shared" si="23"/>
        <v>0</v>
      </c>
      <c r="BA50" s="16">
        <f t="shared" si="24"/>
        <v>600</v>
      </c>
      <c r="BB50" s="16">
        <f t="shared" si="25"/>
        <v>0</v>
      </c>
      <c r="BC50" s="16">
        <f t="shared" si="26"/>
        <v>900</v>
      </c>
      <c r="BD50" s="16">
        <f t="shared" si="27"/>
        <v>-300</v>
      </c>
      <c r="BE50" s="16">
        <f t="shared" si="28"/>
        <v>0</v>
      </c>
      <c r="BF50" s="16">
        <f t="shared" si="29"/>
        <v>1800</v>
      </c>
    </row>
    <row r="51" spans="1:58">
      <c r="A51" s="19" t="s">
        <v>307</v>
      </c>
      <c r="B51" s="14" t="s">
        <v>308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10966</v>
      </c>
      <c r="L51" s="17">
        <v>2298</v>
      </c>
      <c r="M51" s="17">
        <v>2558</v>
      </c>
      <c r="N51" s="17">
        <v>15822</v>
      </c>
      <c r="O51" s="27"/>
      <c r="P51" s="17">
        <f t="shared" si="30"/>
        <v>4856</v>
      </c>
      <c r="Q51" s="17">
        <f t="shared" si="31"/>
        <v>29136</v>
      </c>
      <c r="S51" s="15">
        <v>4</v>
      </c>
      <c r="W51" s="16">
        <v>5972</v>
      </c>
      <c r="X51" s="14" t="s">
        <v>309</v>
      </c>
      <c r="Y51" s="14" t="s">
        <v>310</v>
      </c>
      <c r="Z51" s="14" t="s">
        <v>310</v>
      </c>
      <c r="AA51" s="14" t="s">
        <v>311</v>
      </c>
      <c r="AB51" s="14" t="s">
        <v>312</v>
      </c>
      <c r="AC51" s="14" t="s">
        <v>313</v>
      </c>
      <c r="AD51" s="16">
        <v>1</v>
      </c>
      <c r="AE51" s="16">
        <v>2007104</v>
      </c>
      <c r="AF51" s="16">
        <v>47</v>
      </c>
      <c r="AG51" s="14" t="s">
        <v>314</v>
      </c>
      <c r="AH51" s="16">
        <v>4</v>
      </c>
      <c r="AI51" s="16">
        <v>1</v>
      </c>
      <c r="AJ51" s="16">
        <v>131253</v>
      </c>
      <c r="AK51" s="16">
        <v>3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2558</v>
      </c>
      <c r="AS51" s="16">
        <f t="shared" si="18"/>
        <v>0</v>
      </c>
      <c r="AT51" s="16">
        <f t="shared" si="19"/>
        <v>0</v>
      </c>
      <c r="AU51" s="16">
        <f t="shared" si="20"/>
        <v>0</v>
      </c>
      <c r="AV51" s="16">
        <v>0</v>
      </c>
      <c r="AW51" s="16">
        <f t="shared" si="21"/>
        <v>0</v>
      </c>
      <c r="AX51" s="16">
        <v>0</v>
      </c>
      <c r="AY51" s="16">
        <f t="shared" si="22"/>
        <v>0</v>
      </c>
      <c r="AZ51" s="16">
        <f t="shared" si="23"/>
        <v>0</v>
      </c>
      <c r="BA51" s="16">
        <f t="shared" si="24"/>
        <v>0</v>
      </c>
      <c r="BB51" s="16">
        <f t="shared" si="25"/>
        <v>0</v>
      </c>
      <c r="BC51" s="16">
        <f t="shared" si="26"/>
        <v>10966</v>
      </c>
      <c r="BD51" s="16">
        <f t="shared" si="27"/>
        <v>2298</v>
      </c>
      <c r="BE51" s="16">
        <f t="shared" si="28"/>
        <v>2558</v>
      </c>
      <c r="BF51" s="16">
        <f t="shared" si="29"/>
        <v>15822</v>
      </c>
    </row>
    <row r="52" spans="1:58">
      <c r="A52" s="19" t="s">
        <v>315</v>
      </c>
      <c r="B52" s="14" t="s">
        <v>316</v>
      </c>
      <c r="C52" s="17">
        <v>0</v>
      </c>
      <c r="D52" s="17">
        <v>0</v>
      </c>
      <c r="E52" s="17">
        <v>-350</v>
      </c>
      <c r="F52" s="17">
        <v>-100</v>
      </c>
      <c r="G52" s="17">
        <v>0</v>
      </c>
      <c r="H52" s="17">
        <v>0</v>
      </c>
      <c r="I52" s="17">
        <v>0</v>
      </c>
      <c r="J52" s="17">
        <v>350</v>
      </c>
      <c r="K52" s="17">
        <v>250</v>
      </c>
      <c r="L52" s="17">
        <v>0</v>
      </c>
      <c r="M52" s="17">
        <v>0</v>
      </c>
      <c r="N52" s="17">
        <v>150</v>
      </c>
      <c r="O52" s="27"/>
      <c r="P52" s="17" t="str">
        <f t="shared" si="30"/>
        <v/>
      </c>
      <c r="Q52" s="17" t="str">
        <f t="shared" si="31"/>
        <v/>
      </c>
      <c r="S52" s="15">
        <v>4</v>
      </c>
      <c r="W52" s="16">
        <v>5972</v>
      </c>
      <c r="X52" s="14" t="s">
        <v>317</v>
      </c>
      <c r="Y52" s="14" t="s">
        <v>318</v>
      </c>
      <c r="Z52" s="14" t="s">
        <v>318</v>
      </c>
      <c r="AA52" s="14" t="s">
        <v>319</v>
      </c>
      <c r="AB52" s="14" t="s">
        <v>320</v>
      </c>
      <c r="AC52" s="14" t="s">
        <v>321</v>
      </c>
      <c r="AD52" s="16">
        <v>1</v>
      </c>
      <c r="AE52" s="16">
        <v>800406</v>
      </c>
      <c r="AF52" s="16">
        <v>56</v>
      </c>
      <c r="AG52" s="14" t="s">
        <v>322</v>
      </c>
      <c r="AH52" s="16">
        <v>4</v>
      </c>
      <c r="AI52" s="16">
        <v>1</v>
      </c>
      <c r="AJ52" s="16">
        <v>131253</v>
      </c>
      <c r="AK52" s="16">
        <v>4</v>
      </c>
      <c r="AL52" s="16">
        <v>0</v>
      </c>
      <c r="AM52" s="16">
        <v>1</v>
      </c>
      <c r="AN52" s="16">
        <v>1</v>
      </c>
      <c r="AO52" s="16">
        <v>0</v>
      </c>
      <c r="AP52" s="16">
        <v>350</v>
      </c>
      <c r="AQ52" s="16">
        <v>1</v>
      </c>
      <c r="AR52" s="16">
        <v>0</v>
      </c>
      <c r="AS52" s="16">
        <f t="shared" si="18"/>
        <v>0</v>
      </c>
      <c r="AT52" s="16">
        <f t="shared" si="19"/>
        <v>0</v>
      </c>
      <c r="AU52" s="16">
        <f t="shared" si="20"/>
        <v>-350</v>
      </c>
      <c r="AV52" s="16">
        <v>-100</v>
      </c>
      <c r="AW52" s="16">
        <f t="shared" si="21"/>
        <v>-100</v>
      </c>
      <c r="AX52" s="16">
        <v>0</v>
      </c>
      <c r="AY52" s="16">
        <f t="shared" si="22"/>
        <v>0</v>
      </c>
      <c r="AZ52" s="16">
        <f t="shared" si="23"/>
        <v>0</v>
      </c>
      <c r="BA52" s="16">
        <f t="shared" si="24"/>
        <v>0</v>
      </c>
      <c r="BB52" s="16">
        <f t="shared" si="25"/>
        <v>350</v>
      </c>
      <c r="BC52" s="16">
        <f t="shared" si="26"/>
        <v>250</v>
      </c>
      <c r="BD52" s="16">
        <f t="shared" si="27"/>
        <v>0</v>
      </c>
      <c r="BE52" s="16">
        <f t="shared" si="28"/>
        <v>0</v>
      </c>
      <c r="BF52" s="16">
        <f t="shared" si="29"/>
        <v>150</v>
      </c>
    </row>
    <row r="53" spans="1:58">
      <c r="A53" s="19" t="s">
        <v>323</v>
      </c>
      <c r="B53" s="14" t="s">
        <v>324</v>
      </c>
      <c r="C53" s="17">
        <v>0</v>
      </c>
      <c r="D53" s="17">
        <v>0</v>
      </c>
      <c r="E53" s="17">
        <v>420.08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420.08</v>
      </c>
      <c r="O53" s="27"/>
      <c r="P53" s="17" t="str">
        <f t="shared" si="30"/>
        <v/>
      </c>
      <c r="Q53" s="17" t="str">
        <f t="shared" si="31"/>
        <v/>
      </c>
      <c r="S53" s="15">
        <v>4</v>
      </c>
      <c r="W53" s="16">
        <v>5972</v>
      </c>
      <c r="X53" s="14" t="s">
        <v>325</v>
      </c>
      <c r="Y53" s="14" t="s">
        <v>326</v>
      </c>
      <c r="Z53" s="14" t="s">
        <v>326</v>
      </c>
      <c r="AA53" s="14" t="s">
        <v>327</v>
      </c>
      <c r="AB53" s="14" t="s">
        <v>328</v>
      </c>
      <c r="AC53" s="14" t="s">
        <v>329</v>
      </c>
      <c r="AD53" s="16">
        <v>1</v>
      </c>
      <c r="AE53" s="16">
        <v>800407</v>
      </c>
      <c r="AF53" s="16">
        <v>57</v>
      </c>
      <c r="AG53" s="14" t="s">
        <v>330</v>
      </c>
      <c r="AH53" s="16">
        <v>4</v>
      </c>
      <c r="AI53" s="16">
        <v>1</v>
      </c>
      <c r="AJ53" s="16">
        <v>131253</v>
      </c>
      <c r="AK53" s="16">
        <v>1</v>
      </c>
      <c r="AL53" s="16">
        <v>0</v>
      </c>
      <c r="AM53" s="16">
        <v>1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f t="shared" si="18"/>
        <v>0</v>
      </c>
      <c r="AT53" s="16">
        <f t="shared" si="19"/>
        <v>0</v>
      </c>
      <c r="AU53" s="16">
        <f t="shared" si="20"/>
        <v>420.08</v>
      </c>
      <c r="AV53" s="16">
        <v>0</v>
      </c>
      <c r="AW53" s="16">
        <f t="shared" si="21"/>
        <v>0</v>
      </c>
      <c r="AX53" s="16">
        <v>0</v>
      </c>
      <c r="AY53" s="16">
        <f t="shared" si="22"/>
        <v>0</v>
      </c>
      <c r="AZ53" s="16">
        <f t="shared" si="23"/>
        <v>0</v>
      </c>
      <c r="BA53" s="16">
        <f t="shared" si="24"/>
        <v>0</v>
      </c>
      <c r="BB53" s="16">
        <f t="shared" si="25"/>
        <v>0</v>
      </c>
      <c r="BC53" s="16">
        <f t="shared" si="26"/>
        <v>0</v>
      </c>
      <c r="BD53" s="16">
        <f t="shared" si="27"/>
        <v>0</v>
      </c>
      <c r="BE53" s="16">
        <f t="shared" si="28"/>
        <v>0</v>
      </c>
      <c r="BF53" s="16">
        <f t="shared" si="29"/>
        <v>420.08</v>
      </c>
    </row>
    <row r="54" spans="1:58">
      <c r="A54" s="19" t="s">
        <v>331</v>
      </c>
      <c r="B54" s="14" t="s">
        <v>332</v>
      </c>
      <c r="C54" s="17">
        <v>0</v>
      </c>
      <c r="D54" s="17">
        <v>0</v>
      </c>
      <c r="E54" s="17">
        <v>250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250</v>
      </c>
      <c r="O54" s="27"/>
      <c r="P54" s="17" t="str">
        <f t="shared" si="30"/>
        <v/>
      </c>
      <c r="Q54" s="17" t="str">
        <f t="shared" si="31"/>
        <v/>
      </c>
      <c r="S54" s="15">
        <v>4</v>
      </c>
      <c r="W54" s="16">
        <v>5972</v>
      </c>
      <c r="X54" s="14" t="s">
        <v>333</v>
      </c>
      <c r="Y54" s="14" t="s">
        <v>334</v>
      </c>
      <c r="Z54" s="14" t="s">
        <v>334</v>
      </c>
      <c r="AA54" s="14" t="s">
        <v>335</v>
      </c>
      <c r="AB54" s="14" t="s">
        <v>336</v>
      </c>
      <c r="AC54" s="14" t="s">
        <v>337</v>
      </c>
      <c r="AD54" s="16">
        <v>1</v>
      </c>
      <c r="AE54" s="16">
        <v>2007003</v>
      </c>
      <c r="AF54" s="16">
        <v>64</v>
      </c>
      <c r="AG54" s="14" t="s">
        <v>338</v>
      </c>
      <c r="AH54" s="16">
        <v>4</v>
      </c>
      <c r="AI54" s="16">
        <v>1</v>
      </c>
      <c r="AJ54" s="16">
        <v>131253</v>
      </c>
      <c r="AK54" s="16">
        <v>1</v>
      </c>
      <c r="AL54" s="16">
        <v>0</v>
      </c>
      <c r="AM54" s="16">
        <v>1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f t="shared" si="18"/>
        <v>0</v>
      </c>
      <c r="AT54" s="16">
        <f t="shared" si="19"/>
        <v>0</v>
      </c>
      <c r="AU54" s="16">
        <f t="shared" si="20"/>
        <v>250</v>
      </c>
      <c r="AV54" s="16">
        <v>0</v>
      </c>
      <c r="AW54" s="16">
        <f t="shared" si="21"/>
        <v>0</v>
      </c>
      <c r="AX54" s="16">
        <v>0</v>
      </c>
      <c r="AY54" s="16">
        <f t="shared" si="22"/>
        <v>0</v>
      </c>
      <c r="AZ54" s="16">
        <f t="shared" si="23"/>
        <v>0</v>
      </c>
      <c r="BA54" s="16">
        <f t="shared" si="24"/>
        <v>0</v>
      </c>
      <c r="BB54" s="16">
        <f t="shared" si="25"/>
        <v>0</v>
      </c>
      <c r="BC54" s="16">
        <f t="shared" si="26"/>
        <v>0</v>
      </c>
      <c r="BD54" s="16">
        <f t="shared" si="27"/>
        <v>0</v>
      </c>
      <c r="BE54" s="16">
        <f t="shared" si="28"/>
        <v>0</v>
      </c>
      <c r="BF54" s="16">
        <f t="shared" si="29"/>
        <v>250</v>
      </c>
    </row>
    <row r="55" spans="1:58">
      <c r="A55" s="19" t="s">
        <v>339</v>
      </c>
      <c r="B55" s="14" t="s">
        <v>340</v>
      </c>
      <c r="C55" s="17">
        <v>0</v>
      </c>
      <c r="D55" s="17">
        <v>-45.8</v>
      </c>
      <c r="E55" s="17">
        <v>-6731.28</v>
      </c>
      <c r="F55" s="17">
        <v>-7047.33</v>
      </c>
      <c r="G55" s="17">
        <v>-3570.93</v>
      </c>
      <c r="H55" s="17">
        <v>-1502.11</v>
      </c>
      <c r="I55" s="17">
        <v>-2198.5500000000002</v>
      </c>
      <c r="J55" s="17">
        <v>-20.25</v>
      </c>
      <c r="K55" s="17">
        <v>30.8</v>
      </c>
      <c r="L55" s="17">
        <v>-98.87</v>
      </c>
      <c r="M55" s="17">
        <v>-100</v>
      </c>
      <c r="N55" s="17">
        <v>-21284.32</v>
      </c>
      <c r="O55" s="27"/>
      <c r="P55" s="17">
        <f t="shared" si="30"/>
        <v>-198.87</v>
      </c>
      <c r="Q55" s="17">
        <f t="shared" si="31"/>
        <v>-1193.22</v>
      </c>
      <c r="S55" s="15">
        <v>4</v>
      </c>
      <c r="W55" s="16">
        <v>5972</v>
      </c>
      <c r="X55" s="14" t="s">
        <v>341</v>
      </c>
      <c r="Y55" s="14" t="s">
        <v>342</v>
      </c>
      <c r="Z55" s="14" t="s">
        <v>342</v>
      </c>
      <c r="AA55" s="14" t="s">
        <v>343</v>
      </c>
      <c r="AB55" s="14" t="s">
        <v>344</v>
      </c>
      <c r="AC55" s="14" t="s">
        <v>345</v>
      </c>
      <c r="AD55" s="16">
        <v>1</v>
      </c>
      <c r="AE55" s="16">
        <v>800418</v>
      </c>
      <c r="AF55" s="16">
        <v>65</v>
      </c>
      <c r="AG55" s="14" t="s">
        <v>346</v>
      </c>
      <c r="AH55" s="16">
        <v>4</v>
      </c>
      <c r="AI55" s="16">
        <v>1</v>
      </c>
      <c r="AJ55" s="16">
        <v>131253</v>
      </c>
      <c r="AK55" s="16">
        <v>10</v>
      </c>
      <c r="AL55" s="16">
        <v>-45.8</v>
      </c>
      <c r="AM55" s="16">
        <v>1</v>
      </c>
      <c r="AN55" s="16">
        <v>1</v>
      </c>
      <c r="AO55" s="16">
        <v>1</v>
      </c>
      <c r="AP55" s="16">
        <v>-20.25</v>
      </c>
      <c r="AQ55" s="16">
        <v>1</v>
      </c>
      <c r="AR55" s="16">
        <v>-100</v>
      </c>
      <c r="AS55" s="16">
        <f t="shared" si="18"/>
        <v>0</v>
      </c>
      <c r="AT55" s="16">
        <f t="shared" si="19"/>
        <v>-45.8</v>
      </c>
      <c r="AU55" s="16">
        <f t="shared" si="20"/>
        <v>-6731.28</v>
      </c>
      <c r="AV55" s="16">
        <v>-7047.33</v>
      </c>
      <c r="AW55" s="16">
        <f t="shared" si="21"/>
        <v>-7047.33</v>
      </c>
      <c r="AX55" s="16">
        <v>-3570.93</v>
      </c>
      <c r="AY55" s="16">
        <f t="shared" si="22"/>
        <v>-3570.93</v>
      </c>
      <c r="AZ55" s="16">
        <f t="shared" si="23"/>
        <v>-1502.11</v>
      </c>
      <c r="BA55" s="16">
        <f t="shared" si="24"/>
        <v>-2198.5500000000002</v>
      </c>
      <c r="BB55" s="16">
        <f t="shared" si="25"/>
        <v>-20.25</v>
      </c>
      <c r="BC55" s="16">
        <f t="shared" si="26"/>
        <v>30.8</v>
      </c>
      <c r="BD55" s="16">
        <f t="shared" si="27"/>
        <v>-98.87</v>
      </c>
      <c r="BE55" s="16">
        <f t="shared" si="28"/>
        <v>-100</v>
      </c>
      <c r="BF55" s="16">
        <f t="shared" si="29"/>
        <v>-21284.32</v>
      </c>
    </row>
    <row r="56" spans="1:58">
      <c r="A56" s="19" t="s">
        <v>347</v>
      </c>
      <c r="B56" s="14" t="s">
        <v>348</v>
      </c>
      <c r="C56" s="17">
        <v>0</v>
      </c>
      <c r="D56" s="17">
        <v>0</v>
      </c>
      <c r="E56" s="17">
        <v>61.15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61.15</v>
      </c>
      <c r="O56" s="27"/>
      <c r="P56" s="17" t="str">
        <f t="shared" si="30"/>
        <v/>
      </c>
      <c r="Q56" s="17" t="str">
        <f t="shared" si="31"/>
        <v/>
      </c>
      <c r="S56" s="15">
        <v>4</v>
      </c>
      <c r="W56" s="16">
        <v>5972</v>
      </c>
      <c r="X56" s="14" t="s">
        <v>349</v>
      </c>
      <c r="Y56" s="14" t="s">
        <v>350</v>
      </c>
      <c r="Z56" s="14" t="s">
        <v>350</v>
      </c>
      <c r="AA56" s="14" t="s">
        <v>351</v>
      </c>
      <c r="AB56" s="14" t="s">
        <v>352</v>
      </c>
      <c r="AC56" s="14" t="s">
        <v>353</v>
      </c>
      <c r="AD56" s="16">
        <v>1</v>
      </c>
      <c r="AE56" s="16">
        <v>800419</v>
      </c>
      <c r="AF56" s="16">
        <v>66</v>
      </c>
      <c r="AG56" s="14" t="s">
        <v>354</v>
      </c>
      <c r="AH56" s="16">
        <v>4</v>
      </c>
      <c r="AI56" s="16">
        <v>1</v>
      </c>
      <c r="AJ56" s="16">
        <v>131253</v>
      </c>
      <c r="AK56" s="16">
        <v>2</v>
      </c>
      <c r="AL56" s="16">
        <v>0</v>
      </c>
      <c r="AM56" s="16">
        <v>1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f t="shared" si="18"/>
        <v>0</v>
      </c>
      <c r="AT56" s="16">
        <f t="shared" si="19"/>
        <v>0</v>
      </c>
      <c r="AU56" s="16">
        <f t="shared" si="20"/>
        <v>61.15</v>
      </c>
      <c r="AV56" s="16">
        <v>0</v>
      </c>
      <c r="AW56" s="16">
        <f t="shared" si="21"/>
        <v>0</v>
      </c>
      <c r="AX56" s="16">
        <v>0</v>
      </c>
      <c r="AY56" s="16">
        <f t="shared" si="22"/>
        <v>0</v>
      </c>
      <c r="AZ56" s="16">
        <f t="shared" si="23"/>
        <v>0</v>
      </c>
      <c r="BA56" s="16">
        <f t="shared" si="24"/>
        <v>0</v>
      </c>
      <c r="BB56" s="16">
        <f t="shared" si="25"/>
        <v>0</v>
      </c>
      <c r="BC56" s="16">
        <f t="shared" si="26"/>
        <v>0</v>
      </c>
      <c r="BD56" s="16">
        <f t="shared" si="27"/>
        <v>0</v>
      </c>
      <c r="BE56" s="16">
        <f t="shared" si="28"/>
        <v>0</v>
      </c>
      <c r="BF56" s="16">
        <f t="shared" si="29"/>
        <v>61.15</v>
      </c>
    </row>
    <row r="57" spans="1:58">
      <c r="B57" s="12" t="s">
        <v>355</v>
      </c>
      <c r="C57" s="11">
        <f>IF(5 = S57, AS57 * -1, AS57)</f>
        <v>0</v>
      </c>
      <c r="D57" s="11">
        <f>IF(5 = S57, AT57 * -1, AT57)</f>
        <v>-12946.119999999999</v>
      </c>
      <c r="E57" s="11">
        <f>IF(5 = S57, AU57 * -1, AU57)</f>
        <v>24047.640000000007</v>
      </c>
      <c r="F57" s="11">
        <f>IF(5 = S57, AW57 * -1, AW57)</f>
        <v>30799.65</v>
      </c>
      <c r="G57" s="11">
        <f>IF(5 = S57, AY57 * -1, AY57)</f>
        <v>34157.29</v>
      </c>
      <c r="H57" s="11">
        <f>IF(5 = S57, AZ57 * -1, AZ57)</f>
        <v>39530.439999999995</v>
      </c>
      <c r="I57" s="11">
        <f>IF(5 = S57, BA57 * -1, BA57)</f>
        <v>39051.229999999996</v>
      </c>
      <c r="J57" s="11">
        <f>IF(5 = S57, BB57 * -1, BB57)</f>
        <v>44778.400000000001</v>
      </c>
      <c r="K57" s="11">
        <f>IF(5 = S57, BC57 * -1, BC57)</f>
        <v>55987.79</v>
      </c>
      <c r="L57" s="11">
        <f>IF(5 = S57, BD57 * -1, BD57)</f>
        <v>46364.35</v>
      </c>
      <c r="M57" s="11">
        <f>IF(5 = S57, BE57 * -1, BE57)</f>
        <v>49421.599999999999</v>
      </c>
      <c r="N57" s="11">
        <f>IF(5 = S57, BF57 * -1, BF57)</f>
        <v>351192.27</v>
      </c>
      <c r="O57" s="29"/>
      <c r="P57" s="11">
        <f t="shared" si="30"/>
        <v>95785.95</v>
      </c>
      <c r="Q57" s="11">
        <f t="shared" si="31"/>
        <v>574715.69999999995</v>
      </c>
      <c r="S57" s="9">
        <v>4</v>
      </c>
      <c r="T57" s="8">
        <f>T56</f>
        <v>0</v>
      </c>
      <c r="U57" s="8">
        <f>U56</f>
        <v>0</v>
      </c>
      <c r="V57" s="9">
        <f>V56</f>
        <v>0</v>
      </c>
      <c r="AS57" s="10">
        <f>SUM(AS32:AS56)</f>
        <v>0</v>
      </c>
      <c r="AT57" s="10">
        <f>SUM(AT32:AT56)</f>
        <v>-12946.119999999999</v>
      </c>
      <c r="AU57" s="10">
        <f>SUM(AU32:AU56)</f>
        <v>24047.640000000007</v>
      </c>
      <c r="AW57" s="10">
        <f>SUM(AW32:AW56)</f>
        <v>30799.65</v>
      </c>
      <c r="AY57" s="10">
        <f t="shared" ref="AY57:BF57" si="32">SUM(AY32:AY56)</f>
        <v>34157.29</v>
      </c>
      <c r="AZ57" s="10">
        <f t="shared" si="32"/>
        <v>39530.439999999995</v>
      </c>
      <c r="BA57" s="10">
        <f t="shared" si="32"/>
        <v>39051.229999999996</v>
      </c>
      <c r="BB57" s="10">
        <f t="shared" si="32"/>
        <v>44778.400000000001</v>
      </c>
      <c r="BC57" s="10">
        <f t="shared" si="32"/>
        <v>55987.79</v>
      </c>
      <c r="BD57" s="10">
        <f t="shared" si="32"/>
        <v>46364.35</v>
      </c>
      <c r="BE57" s="10">
        <f t="shared" si="32"/>
        <v>49421.599999999999</v>
      </c>
      <c r="BF57" s="10">
        <f t="shared" si="32"/>
        <v>351192.27</v>
      </c>
    </row>
    <row r="58" spans="1:58">
      <c r="P58" t="str">
        <f t="shared" si="30"/>
        <v/>
      </c>
      <c r="Q58" t="str">
        <f t="shared" si="31"/>
        <v/>
      </c>
    </row>
    <row r="59" spans="1:58">
      <c r="A59" s="13" t="s">
        <v>356</v>
      </c>
      <c r="P59" t="str">
        <f t="shared" si="30"/>
        <v/>
      </c>
      <c r="Q59" t="str">
        <f t="shared" si="31"/>
        <v/>
      </c>
    </row>
    <row r="60" spans="1:58">
      <c r="A60" s="19" t="s">
        <v>357</v>
      </c>
      <c r="B60" s="14" t="s">
        <v>358</v>
      </c>
      <c r="C60" s="17">
        <v>0</v>
      </c>
      <c r="D60" s="17">
        <v>0</v>
      </c>
      <c r="E60" s="17">
        <v>0</v>
      </c>
      <c r="F60" s="17">
        <v>-28120</v>
      </c>
      <c r="G60" s="17">
        <v>0</v>
      </c>
      <c r="H60" s="17">
        <v>28120</v>
      </c>
      <c r="I60" s="17">
        <v>0</v>
      </c>
      <c r="J60" s="17">
        <v>0</v>
      </c>
      <c r="K60" s="17">
        <v>40</v>
      </c>
      <c r="L60" s="17">
        <v>0</v>
      </c>
      <c r="M60" s="17">
        <v>0</v>
      </c>
      <c r="N60" s="17">
        <v>40</v>
      </c>
      <c r="O60" s="27"/>
      <c r="P60" s="17" t="str">
        <f t="shared" si="30"/>
        <v/>
      </c>
      <c r="Q60" s="17" t="str">
        <f t="shared" si="31"/>
        <v/>
      </c>
      <c r="S60" s="15">
        <v>4</v>
      </c>
      <c r="W60" s="16">
        <v>5972</v>
      </c>
      <c r="X60" s="14" t="s">
        <v>359</v>
      </c>
      <c r="Y60" s="14" t="s">
        <v>360</v>
      </c>
      <c r="Z60" s="14" t="s">
        <v>360</v>
      </c>
      <c r="AA60" s="14" t="s">
        <v>361</v>
      </c>
      <c r="AB60" s="14" t="s">
        <v>362</v>
      </c>
      <c r="AC60" s="14" t="s">
        <v>363</v>
      </c>
      <c r="AD60" s="16">
        <v>1</v>
      </c>
      <c r="AE60" s="16">
        <v>800367</v>
      </c>
      <c r="AF60" s="16">
        <v>2</v>
      </c>
      <c r="AG60" s="14" t="s">
        <v>364</v>
      </c>
      <c r="AH60" s="16">
        <v>4</v>
      </c>
      <c r="AI60" s="16">
        <v>1</v>
      </c>
      <c r="AJ60" s="16">
        <v>56062</v>
      </c>
      <c r="AK60" s="16">
        <v>4</v>
      </c>
      <c r="AL60" s="16">
        <v>0</v>
      </c>
      <c r="AM60" s="16">
        <v>0</v>
      </c>
      <c r="AN60" s="16">
        <v>1</v>
      </c>
      <c r="AO60" s="16">
        <v>2</v>
      </c>
      <c r="AP60" s="16">
        <v>0</v>
      </c>
      <c r="AQ60" s="16">
        <v>0</v>
      </c>
      <c r="AR60" s="16">
        <v>0</v>
      </c>
      <c r="AS60" s="16">
        <f>IF(5 = S60, C60 * -1, C60)</f>
        <v>0</v>
      </c>
      <c r="AT60" s="16">
        <f>IF(5 = S60, D60 * -1, D60)</f>
        <v>0</v>
      </c>
      <c r="AU60" s="16">
        <f>IF(5 = S60, E60 * -1, E60)</f>
        <v>0</v>
      </c>
      <c r="AV60" s="16">
        <v>-28120</v>
      </c>
      <c r="AW60" s="16">
        <f>IF(5 = S60, F60 * -1, F60)</f>
        <v>-28120</v>
      </c>
      <c r="AX60" s="16">
        <v>0</v>
      </c>
      <c r="AY60" s="16">
        <f>IF(5 = S60, G60 * -1, G60)</f>
        <v>0</v>
      </c>
      <c r="AZ60" s="16">
        <f>IF(5 = S60, H60 * -1, H60)</f>
        <v>28120</v>
      </c>
      <c r="BA60" s="16">
        <f>IF(5 = S60, I60 * -1, I60)</f>
        <v>0</v>
      </c>
      <c r="BB60" s="16">
        <f>IF(5 = S60, J60 * -1, J60)</f>
        <v>0</v>
      </c>
      <c r="BC60" s="16">
        <f>IF(5 = S60, K60 * -1, K60)</f>
        <v>40</v>
      </c>
      <c r="BD60" s="16">
        <f>IF(5 = S60, L60 * -1, L60)</f>
        <v>0</v>
      </c>
      <c r="BE60" s="16">
        <f>IF(5 = S60, M60 * -1, M60)</f>
        <v>0</v>
      </c>
      <c r="BF60" s="16">
        <f>IF(5 = S60, N60 * -1, N60)</f>
        <v>40</v>
      </c>
    </row>
    <row r="61" spans="1:58">
      <c r="A61" s="19" t="s">
        <v>365</v>
      </c>
      <c r="B61" s="14" t="s">
        <v>366</v>
      </c>
      <c r="C61" s="17">
        <v>0</v>
      </c>
      <c r="D61" s="17">
        <v>0</v>
      </c>
      <c r="E61" s="17">
        <v>-2413.8000000000002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-2413.8000000000002</v>
      </c>
      <c r="O61" s="27"/>
      <c r="P61" s="17" t="str">
        <f t="shared" si="30"/>
        <v/>
      </c>
      <c r="Q61" s="17" t="str">
        <f t="shared" si="31"/>
        <v/>
      </c>
      <c r="S61" s="15">
        <v>4</v>
      </c>
      <c r="W61" s="16">
        <v>5972</v>
      </c>
      <c r="X61" s="14" t="s">
        <v>367</v>
      </c>
      <c r="Y61" s="14" t="s">
        <v>368</v>
      </c>
      <c r="Z61" s="14" t="s">
        <v>368</v>
      </c>
      <c r="AA61" s="14" t="s">
        <v>369</v>
      </c>
      <c r="AB61" s="14" t="s">
        <v>370</v>
      </c>
      <c r="AC61" s="14" t="s">
        <v>371</v>
      </c>
      <c r="AD61" s="16">
        <v>1</v>
      </c>
      <c r="AE61" s="16">
        <v>800375</v>
      </c>
      <c r="AF61" s="16">
        <v>10</v>
      </c>
      <c r="AG61" s="14" t="s">
        <v>372</v>
      </c>
      <c r="AH61" s="16">
        <v>4</v>
      </c>
      <c r="AI61" s="16">
        <v>1</v>
      </c>
      <c r="AJ61" s="16">
        <v>56062</v>
      </c>
      <c r="AK61" s="16">
        <v>1</v>
      </c>
      <c r="AL61" s="16">
        <v>0</v>
      </c>
      <c r="AM61" s="16">
        <v>1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f>IF(5 = S61, C61 * -1, C61)</f>
        <v>0</v>
      </c>
      <c r="AT61" s="16">
        <f>IF(5 = S61, D61 * -1, D61)</f>
        <v>0</v>
      </c>
      <c r="AU61" s="16">
        <f>IF(5 = S61, E61 * -1, E61)</f>
        <v>-2413.8000000000002</v>
      </c>
      <c r="AV61" s="16">
        <v>0</v>
      </c>
      <c r="AW61" s="16">
        <f>IF(5 = S61, F61 * -1, F61)</f>
        <v>0</v>
      </c>
      <c r="AX61" s="16">
        <v>0</v>
      </c>
      <c r="AY61" s="16">
        <f>IF(5 = S61, G61 * -1, G61)</f>
        <v>0</v>
      </c>
      <c r="AZ61" s="16">
        <f>IF(5 = S61, H61 * -1, H61)</f>
        <v>0</v>
      </c>
      <c r="BA61" s="16">
        <f>IF(5 = S61, I61 * -1, I61)</f>
        <v>0</v>
      </c>
      <c r="BB61" s="16">
        <f>IF(5 = S61, J61 * -1, J61)</f>
        <v>0</v>
      </c>
      <c r="BC61" s="16">
        <f>IF(5 = S61, K61 * -1, K61)</f>
        <v>0</v>
      </c>
      <c r="BD61" s="16">
        <f>IF(5 = S61, L61 * -1, L61)</f>
        <v>0</v>
      </c>
      <c r="BE61" s="16">
        <f>IF(5 = S61, M61 * -1, M61)</f>
        <v>0</v>
      </c>
      <c r="BF61" s="16">
        <f>IF(5 = S61, N61 * -1, N61)</f>
        <v>-2413.8000000000002</v>
      </c>
    </row>
    <row r="62" spans="1:58">
      <c r="A62" s="19" t="s">
        <v>373</v>
      </c>
      <c r="B62" s="14" t="s">
        <v>374</v>
      </c>
      <c r="C62" s="17">
        <v>0</v>
      </c>
      <c r="D62" s="17">
        <v>0</v>
      </c>
      <c r="E62" s="17">
        <v>0</v>
      </c>
      <c r="F62" s="17">
        <v>-8250.24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-8250.24</v>
      </c>
      <c r="O62" s="27"/>
      <c r="P62" s="17" t="str">
        <f t="shared" si="30"/>
        <v/>
      </c>
      <c r="Q62" s="17" t="str">
        <f t="shared" si="31"/>
        <v/>
      </c>
      <c r="S62" s="15">
        <v>4</v>
      </c>
      <c r="W62" s="16">
        <v>5972</v>
      </c>
      <c r="X62" s="14" t="s">
        <v>375</v>
      </c>
      <c r="Y62" s="14" t="s">
        <v>376</v>
      </c>
      <c r="Z62" s="14" t="s">
        <v>376</v>
      </c>
      <c r="AA62" s="14" t="s">
        <v>377</v>
      </c>
      <c r="AB62" s="14" t="s">
        <v>378</v>
      </c>
      <c r="AC62" s="14" t="s">
        <v>379</v>
      </c>
      <c r="AD62" s="16">
        <v>1</v>
      </c>
      <c r="AE62" s="16">
        <v>800376</v>
      </c>
      <c r="AF62" s="16">
        <v>11</v>
      </c>
      <c r="AG62" s="14" t="s">
        <v>380</v>
      </c>
      <c r="AH62" s="16">
        <v>4</v>
      </c>
      <c r="AI62" s="16">
        <v>1</v>
      </c>
      <c r="AJ62" s="16">
        <v>56062</v>
      </c>
      <c r="AK62" s="16">
        <v>3</v>
      </c>
      <c r="AL62" s="16">
        <v>0</v>
      </c>
      <c r="AM62" s="16">
        <v>0</v>
      </c>
      <c r="AN62" s="16">
        <v>1</v>
      </c>
      <c r="AO62" s="16">
        <v>0</v>
      </c>
      <c r="AP62" s="16">
        <v>0</v>
      </c>
      <c r="AQ62" s="16">
        <v>0</v>
      </c>
      <c r="AR62" s="16">
        <v>0</v>
      </c>
      <c r="AS62" s="16">
        <f>IF(5 = S62, C62 * -1, C62)</f>
        <v>0</v>
      </c>
      <c r="AT62" s="16">
        <f>IF(5 = S62, D62 * -1, D62)</f>
        <v>0</v>
      </c>
      <c r="AU62" s="16">
        <f>IF(5 = S62, E62 * -1, E62)</f>
        <v>0</v>
      </c>
      <c r="AV62" s="16">
        <v>-8250.24</v>
      </c>
      <c r="AW62" s="16">
        <f>IF(5 = S62, F62 * -1, F62)</f>
        <v>-8250.24</v>
      </c>
      <c r="AX62" s="16">
        <v>0</v>
      </c>
      <c r="AY62" s="16">
        <f>IF(5 = S62, G62 * -1, G62)</f>
        <v>0</v>
      </c>
      <c r="AZ62" s="16">
        <f>IF(5 = S62, H62 * -1, H62)</f>
        <v>0</v>
      </c>
      <c r="BA62" s="16">
        <f>IF(5 = S62, I62 * -1, I62)</f>
        <v>0</v>
      </c>
      <c r="BB62" s="16">
        <f>IF(5 = S62, J62 * -1, J62)</f>
        <v>0</v>
      </c>
      <c r="BC62" s="16">
        <f>IF(5 = S62, K62 * -1, K62)</f>
        <v>0</v>
      </c>
      <c r="BD62" s="16">
        <f>IF(5 = S62, L62 * -1, L62)</f>
        <v>0</v>
      </c>
      <c r="BE62" s="16">
        <f>IF(5 = S62, M62 * -1, M62)</f>
        <v>0</v>
      </c>
      <c r="BF62" s="16">
        <f>IF(5 = S62, N62 * -1, N62)</f>
        <v>-8250.24</v>
      </c>
    </row>
    <row r="63" spans="1:58">
      <c r="B63" s="12" t="s">
        <v>381</v>
      </c>
      <c r="C63" s="11">
        <f>IF(5 = S63, AS63 * -1, AS63)</f>
        <v>0</v>
      </c>
      <c r="D63" s="11">
        <f>IF(5 = S63, AT63 * -1, AT63)</f>
        <v>0</v>
      </c>
      <c r="E63" s="11">
        <f>IF(5 = S63, AU63 * -1, AU63)</f>
        <v>-2413.8000000000002</v>
      </c>
      <c r="F63" s="11">
        <f>IF(5 = S63, AW63 * -1, AW63)</f>
        <v>-36370.239999999998</v>
      </c>
      <c r="G63" s="11">
        <f>IF(5 = S63, AY63 * -1, AY63)</f>
        <v>0</v>
      </c>
      <c r="H63" s="11">
        <f>IF(5 = S63, AZ63 * -1, AZ63)</f>
        <v>28120</v>
      </c>
      <c r="I63" s="11">
        <f>IF(5 = S63, BA63 * -1, BA63)</f>
        <v>0</v>
      </c>
      <c r="J63" s="11">
        <f>IF(5 = S63, BB63 * -1, BB63)</f>
        <v>0</v>
      </c>
      <c r="K63" s="11">
        <f>IF(5 = S63, BC63 * -1, BC63)</f>
        <v>40</v>
      </c>
      <c r="L63" s="11">
        <f>IF(5 = S63, BD63 * -1, BD63)</f>
        <v>0</v>
      </c>
      <c r="M63" s="11">
        <f>IF(5 = S63, BE63 * -1, BE63)</f>
        <v>0</v>
      </c>
      <c r="N63" s="11">
        <f>IF(5 = S63, BF63 * -1, BF63)</f>
        <v>-10624.04</v>
      </c>
      <c r="O63" s="29"/>
      <c r="P63" s="11" t="str">
        <f t="shared" si="30"/>
        <v/>
      </c>
      <c r="Q63" s="11">
        <v>0</v>
      </c>
      <c r="S63" s="9">
        <v>4</v>
      </c>
      <c r="T63" s="8">
        <f>T62</f>
        <v>0</v>
      </c>
      <c r="U63" s="8">
        <f>U62</f>
        <v>0</v>
      </c>
      <c r="V63" s="9">
        <f>V62</f>
        <v>0</v>
      </c>
      <c r="AS63" s="10">
        <f>SUM(AS60:AS62)</f>
        <v>0</v>
      </c>
      <c r="AT63" s="10">
        <f>SUM(AT60:AT62)</f>
        <v>0</v>
      </c>
      <c r="AU63" s="10">
        <f>SUM(AU60:AU62)</f>
        <v>-2413.8000000000002</v>
      </c>
      <c r="AW63" s="10">
        <f>SUM(AW60:AW62)</f>
        <v>-36370.239999999998</v>
      </c>
      <c r="AY63" s="10">
        <f t="shared" ref="AY63:BF63" si="33">SUM(AY60:AY62)</f>
        <v>0</v>
      </c>
      <c r="AZ63" s="10">
        <f t="shared" si="33"/>
        <v>28120</v>
      </c>
      <c r="BA63" s="10">
        <f t="shared" si="33"/>
        <v>0</v>
      </c>
      <c r="BB63" s="10">
        <f t="shared" si="33"/>
        <v>0</v>
      </c>
      <c r="BC63" s="10">
        <f t="shared" si="33"/>
        <v>40</v>
      </c>
      <c r="BD63" s="10">
        <f t="shared" si="33"/>
        <v>0</v>
      </c>
      <c r="BE63" s="10">
        <f t="shared" si="33"/>
        <v>0</v>
      </c>
      <c r="BF63" s="10">
        <f t="shared" si="33"/>
        <v>-10624.04</v>
      </c>
    </row>
    <row r="64" spans="1:58">
      <c r="P64" t="str">
        <f t="shared" si="30"/>
        <v/>
      </c>
      <c r="Q64" t="str">
        <f t="shared" si="31"/>
        <v/>
      </c>
    </row>
    <row r="65" spans="1:58">
      <c r="A65" s="13" t="s">
        <v>382</v>
      </c>
      <c r="P65" t="str">
        <f t="shared" si="30"/>
        <v/>
      </c>
      <c r="Q65" t="str">
        <f t="shared" si="31"/>
        <v/>
      </c>
    </row>
    <row r="66" spans="1:58">
      <c r="A66" s="19" t="s">
        <v>383</v>
      </c>
      <c r="B66" s="14" t="s">
        <v>384</v>
      </c>
      <c r="C66" s="17">
        <v>0</v>
      </c>
      <c r="D66" s="17">
        <v>0</v>
      </c>
      <c r="E66" s="17">
        <v>-18000</v>
      </c>
      <c r="F66" s="17">
        <v>0</v>
      </c>
      <c r="G66" s="17">
        <v>0</v>
      </c>
      <c r="H66" s="17">
        <v>0</v>
      </c>
      <c r="I66" s="17">
        <v>18000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27"/>
      <c r="P66" s="17" t="str">
        <f t="shared" si="30"/>
        <v/>
      </c>
      <c r="Q66" s="17" t="str">
        <f t="shared" si="31"/>
        <v/>
      </c>
      <c r="S66" s="15">
        <v>4</v>
      </c>
      <c r="W66" s="16">
        <v>5972</v>
      </c>
      <c r="X66" s="14" t="s">
        <v>385</v>
      </c>
      <c r="Y66" s="14" t="s">
        <v>386</v>
      </c>
      <c r="Z66" s="14" t="s">
        <v>386</v>
      </c>
      <c r="AA66" s="14" t="s">
        <v>387</v>
      </c>
      <c r="AB66" s="14" t="s">
        <v>388</v>
      </c>
      <c r="AC66" s="14" t="s">
        <v>389</v>
      </c>
      <c r="AD66" s="16">
        <v>1</v>
      </c>
      <c r="AE66" s="16">
        <v>800437</v>
      </c>
      <c r="AF66" s="16">
        <v>1</v>
      </c>
      <c r="AG66" s="14" t="s">
        <v>390</v>
      </c>
      <c r="AH66" s="16">
        <v>4</v>
      </c>
      <c r="AI66" s="16">
        <v>1</v>
      </c>
      <c r="AJ66" s="16">
        <v>131254</v>
      </c>
      <c r="AK66" s="16">
        <v>2</v>
      </c>
      <c r="AL66" s="16">
        <v>0</v>
      </c>
      <c r="AM66" s="16">
        <v>1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f>IF(5 = S66, C66 * -1, C66)</f>
        <v>0</v>
      </c>
      <c r="AT66" s="16">
        <f>IF(5 = S66, D66 * -1, D66)</f>
        <v>0</v>
      </c>
      <c r="AU66" s="16">
        <f>IF(5 = S66, E66 * -1, E66)</f>
        <v>-18000</v>
      </c>
      <c r="AV66" s="16">
        <v>0</v>
      </c>
      <c r="AW66" s="16">
        <f>IF(5 = S66, F66 * -1, F66)</f>
        <v>0</v>
      </c>
      <c r="AX66" s="16">
        <v>0</v>
      </c>
      <c r="AY66" s="16">
        <f>IF(5 = S66, G66 * -1, G66)</f>
        <v>0</v>
      </c>
      <c r="AZ66" s="16">
        <f>IF(5 = S66, H66 * -1, H66)</f>
        <v>0</v>
      </c>
      <c r="BA66" s="16">
        <f>IF(5 = S66, I66 * -1, I66)</f>
        <v>18000</v>
      </c>
      <c r="BB66" s="16">
        <f>IF(5 = S66, J66 * -1, J66)</f>
        <v>0</v>
      </c>
      <c r="BC66" s="16">
        <f>IF(5 = S66, K66 * -1, K66)</f>
        <v>0</v>
      </c>
      <c r="BD66" s="16">
        <f>IF(5 = S66, L66 * -1, L66)</f>
        <v>0</v>
      </c>
      <c r="BE66" s="16">
        <f>IF(5 = S66, M66 * -1, M66)</f>
        <v>0</v>
      </c>
      <c r="BF66" s="16">
        <f>IF(5 = S66, N66 * -1, N66)</f>
        <v>0</v>
      </c>
    </row>
    <row r="67" spans="1:58">
      <c r="A67" s="19" t="s">
        <v>391</v>
      </c>
      <c r="B67" s="14" t="s">
        <v>392</v>
      </c>
      <c r="C67" s="17">
        <v>0</v>
      </c>
      <c r="D67" s="17">
        <v>0</v>
      </c>
      <c r="E67" s="17">
        <v>50</v>
      </c>
      <c r="F67" s="17">
        <v>-17975</v>
      </c>
      <c r="G67" s="17">
        <v>0</v>
      </c>
      <c r="H67" s="17">
        <v>0</v>
      </c>
      <c r="I67" s="17">
        <v>17925</v>
      </c>
      <c r="J67" s="17">
        <v>-25</v>
      </c>
      <c r="K67" s="17">
        <v>0</v>
      </c>
      <c r="L67" s="17">
        <v>75</v>
      </c>
      <c r="M67" s="17">
        <v>105</v>
      </c>
      <c r="N67" s="17">
        <v>155</v>
      </c>
      <c r="O67" s="27"/>
      <c r="P67" s="17">
        <f t="shared" si="30"/>
        <v>180</v>
      </c>
      <c r="Q67" s="17">
        <f t="shared" si="31"/>
        <v>1080</v>
      </c>
      <c r="S67" s="15">
        <v>4</v>
      </c>
      <c r="W67" s="16">
        <v>5972</v>
      </c>
      <c r="X67" s="14" t="s">
        <v>393</v>
      </c>
      <c r="Y67" s="14" t="s">
        <v>394</v>
      </c>
      <c r="Z67" s="14" t="s">
        <v>394</v>
      </c>
      <c r="AA67" s="14" t="s">
        <v>395</v>
      </c>
      <c r="AB67" s="14" t="s">
        <v>396</v>
      </c>
      <c r="AC67" s="14" t="s">
        <v>397</v>
      </c>
      <c r="AD67" s="16">
        <v>1</v>
      </c>
      <c r="AE67" s="16">
        <v>800438</v>
      </c>
      <c r="AF67" s="16">
        <v>2</v>
      </c>
      <c r="AG67" s="14" t="s">
        <v>398</v>
      </c>
      <c r="AH67" s="16">
        <v>4</v>
      </c>
      <c r="AI67" s="16">
        <v>1</v>
      </c>
      <c r="AJ67" s="16">
        <v>131254</v>
      </c>
      <c r="AK67" s="16">
        <v>9</v>
      </c>
      <c r="AL67" s="16">
        <v>0</v>
      </c>
      <c r="AM67" s="16">
        <v>1</v>
      </c>
      <c r="AN67" s="16">
        <v>1</v>
      </c>
      <c r="AO67" s="16">
        <v>0</v>
      </c>
      <c r="AP67" s="16">
        <v>-25</v>
      </c>
      <c r="AQ67" s="16">
        <v>1</v>
      </c>
      <c r="AR67" s="16">
        <v>105</v>
      </c>
      <c r="AS67" s="16">
        <f>IF(5 = S67, C67 * -1, C67)</f>
        <v>0</v>
      </c>
      <c r="AT67" s="16">
        <f>IF(5 = S67, D67 * -1, D67)</f>
        <v>0</v>
      </c>
      <c r="AU67" s="16">
        <f>IF(5 = S67, E67 * -1, E67)</f>
        <v>50</v>
      </c>
      <c r="AV67" s="16">
        <v>-17975</v>
      </c>
      <c r="AW67" s="16">
        <f>IF(5 = S67, F67 * -1, F67)</f>
        <v>-17975</v>
      </c>
      <c r="AX67" s="16">
        <v>0</v>
      </c>
      <c r="AY67" s="16">
        <f>IF(5 = S67, G67 * -1, G67)</f>
        <v>0</v>
      </c>
      <c r="AZ67" s="16">
        <f>IF(5 = S67, H67 * -1, H67)</f>
        <v>0</v>
      </c>
      <c r="BA67" s="16">
        <f>IF(5 = S67, I67 * -1, I67)</f>
        <v>17925</v>
      </c>
      <c r="BB67" s="16">
        <f>IF(5 = S67, J67 * -1, J67)</f>
        <v>-25</v>
      </c>
      <c r="BC67" s="16">
        <f>IF(5 = S67, K67 * -1, K67)</f>
        <v>0</v>
      </c>
      <c r="BD67" s="16">
        <f>IF(5 = S67, L67 * -1, L67)</f>
        <v>75</v>
      </c>
      <c r="BE67" s="16">
        <f>IF(5 = S67, M67 * -1, M67)</f>
        <v>105</v>
      </c>
      <c r="BF67" s="16">
        <f>IF(5 = S67, N67 * -1, N67)</f>
        <v>155</v>
      </c>
    </row>
    <row r="68" spans="1:58">
      <c r="B68" s="12" t="s">
        <v>399</v>
      </c>
      <c r="C68" s="11">
        <f>IF(5 = S68, AS68 * -1, AS68)</f>
        <v>0</v>
      </c>
      <c r="D68" s="11">
        <f>IF(5 = S68, AT68 * -1, AT68)</f>
        <v>0</v>
      </c>
      <c r="E68" s="11">
        <f>IF(5 = S68, AU68 * -1, AU68)</f>
        <v>-17950</v>
      </c>
      <c r="F68" s="11">
        <f>IF(5 = S68, AW68 * -1, AW68)</f>
        <v>-17975</v>
      </c>
      <c r="G68" s="11">
        <f>IF(5 = S68, AY68 * -1, AY68)</f>
        <v>0</v>
      </c>
      <c r="H68" s="11">
        <f>IF(5 = S68, AZ68 * -1, AZ68)</f>
        <v>0</v>
      </c>
      <c r="I68" s="11">
        <f>IF(5 = S68, BA68 * -1, BA68)</f>
        <v>35925</v>
      </c>
      <c r="J68" s="11">
        <f>IF(5 = S68, BB68 * -1, BB68)</f>
        <v>-25</v>
      </c>
      <c r="K68" s="11">
        <f>IF(5 = S68, BC68 * -1, BC68)</f>
        <v>0</v>
      </c>
      <c r="L68" s="11">
        <f>IF(5 = S68, BD68 * -1, BD68)</f>
        <v>75</v>
      </c>
      <c r="M68" s="11">
        <f>IF(5 = S68, BE68 * -1, BE68)</f>
        <v>105</v>
      </c>
      <c r="N68" s="11">
        <f>IF(5 = S68, BF68 * -1, BF68)</f>
        <v>155</v>
      </c>
      <c r="O68" s="29"/>
      <c r="P68" s="11">
        <f t="shared" si="30"/>
        <v>180</v>
      </c>
      <c r="Q68" s="11">
        <f t="shared" si="31"/>
        <v>1080</v>
      </c>
      <c r="S68" s="9">
        <v>4</v>
      </c>
      <c r="T68" s="8">
        <f>T67</f>
        <v>0</v>
      </c>
      <c r="U68" s="8">
        <f>U67</f>
        <v>0</v>
      </c>
      <c r="V68" s="9">
        <f>V67</f>
        <v>0</v>
      </c>
      <c r="AS68" s="10">
        <f>SUM(AS66:AS67)</f>
        <v>0</v>
      </c>
      <c r="AT68" s="10">
        <f>SUM(AT66:AT67)</f>
        <v>0</v>
      </c>
      <c r="AU68" s="10">
        <f>SUM(AU66:AU67)</f>
        <v>-17950</v>
      </c>
      <c r="AW68" s="10">
        <f>SUM(AW66:AW67)</f>
        <v>-17975</v>
      </c>
      <c r="AY68" s="10">
        <f t="shared" ref="AY68:BF68" si="34">SUM(AY66:AY67)</f>
        <v>0</v>
      </c>
      <c r="AZ68" s="10">
        <f t="shared" si="34"/>
        <v>0</v>
      </c>
      <c r="BA68" s="10">
        <f t="shared" si="34"/>
        <v>35925</v>
      </c>
      <c r="BB68" s="10">
        <f t="shared" si="34"/>
        <v>-25</v>
      </c>
      <c r="BC68" s="10">
        <f t="shared" si="34"/>
        <v>0</v>
      </c>
      <c r="BD68" s="10">
        <f t="shared" si="34"/>
        <v>75</v>
      </c>
      <c r="BE68" s="10">
        <f t="shared" si="34"/>
        <v>105</v>
      </c>
      <c r="BF68" s="10">
        <f t="shared" si="34"/>
        <v>155</v>
      </c>
    </row>
    <row r="69" spans="1:58">
      <c r="P69" t="str">
        <f t="shared" si="30"/>
        <v/>
      </c>
      <c r="Q69" t="str">
        <f t="shared" si="31"/>
        <v/>
      </c>
    </row>
    <row r="70" spans="1:58">
      <c r="A70" s="13" t="s">
        <v>400</v>
      </c>
      <c r="P70" t="str">
        <f t="shared" si="30"/>
        <v/>
      </c>
      <c r="Q70" t="str">
        <f t="shared" si="31"/>
        <v/>
      </c>
    </row>
    <row r="71" spans="1:58">
      <c r="A71" s="19" t="s">
        <v>401</v>
      </c>
      <c r="B71" s="14" t="s">
        <v>402</v>
      </c>
      <c r="C71" s="17">
        <v>0</v>
      </c>
      <c r="D71" s="17">
        <v>0</v>
      </c>
      <c r="E71" s="17">
        <v>10330.75</v>
      </c>
      <c r="F71" s="17">
        <v>18771.7</v>
      </c>
      <c r="G71" s="17">
        <v>10943.51</v>
      </c>
      <c r="H71" s="17">
        <v>11399.03</v>
      </c>
      <c r="I71" s="17">
        <v>18468.95</v>
      </c>
      <c r="J71" s="17">
        <v>18468.95</v>
      </c>
      <c r="K71" s="17">
        <v>18468.95</v>
      </c>
      <c r="L71" s="17">
        <v>18468.95</v>
      </c>
      <c r="M71" s="17">
        <v>18468.95</v>
      </c>
      <c r="N71" s="17">
        <v>143789.74</v>
      </c>
      <c r="O71" s="27"/>
      <c r="P71" s="17">
        <f t="shared" si="30"/>
        <v>36937.9</v>
      </c>
      <c r="Q71" s="17">
        <f t="shared" si="31"/>
        <v>221627.40000000002</v>
      </c>
      <c r="S71" s="15">
        <v>4</v>
      </c>
      <c r="W71" s="16">
        <v>5972</v>
      </c>
      <c r="X71" s="14" t="s">
        <v>403</v>
      </c>
      <c r="Y71" s="14" t="s">
        <v>404</v>
      </c>
      <c r="Z71" s="14" t="s">
        <v>404</v>
      </c>
      <c r="AA71" s="14" t="s">
        <v>405</v>
      </c>
      <c r="AB71" s="14" t="s">
        <v>406</v>
      </c>
      <c r="AC71" s="14" t="s">
        <v>407</v>
      </c>
      <c r="AD71" s="16">
        <v>1</v>
      </c>
      <c r="AE71" s="16">
        <v>2006834</v>
      </c>
      <c r="AF71" s="16">
        <v>1</v>
      </c>
      <c r="AG71" s="14" t="s">
        <v>408</v>
      </c>
      <c r="AH71" s="16">
        <v>4</v>
      </c>
      <c r="AI71" s="16">
        <v>1</v>
      </c>
      <c r="AJ71" s="16">
        <v>131255</v>
      </c>
      <c r="AK71" s="16">
        <v>9</v>
      </c>
      <c r="AL71" s="16">
        <v>0</v>
      </c>
      <c r="AM71" s="16">
        <v>1</v>
      </c>
      <c r="AN71" s="16">
        <v>1</v>
      </c>
      <c r="AO71" s="16">
        <v>1</v>
      </c>
      <c r="AP71" s="16">
        <v>18468.95</v>
      </c>
      <c r="AQ71" s="16">
        <v>1</v>
      </c>
      <c r="AR71" s="16">
        <v>18468.95</v>
      </c>
      <c r="AS71" s="16">
        <f t="shared" ref="AS71:AS77" si="35">IF(5 = S71, C71 * -1, C71)</f>
        <v>0</v>
      </c>
      <c r="AT71" s="16">
        <f t="shared" ref="AT71:AT77" si="36">IF(5 = S71, D71 * -1, D71)</f>
        <v>0</v>
      </c>
      <c r="AU71" s="16">
        <f t="shared" ref="AU71:AU77" si="37">IF(5 = S71, E71 * -1, E71)</f>
        <v>10330.75</v>
      </c>
      <c r="AV71" s="16">
        <v>18771.7</v>
      </c>
      <c r="AW71" s="16">
        <f t="shared" ref="AW71:AW77" si="38">IF(5 = S71, F71 * -1, F71)</f>
        <v>18771.7</v>
      </c>
      <c r="AX71" s="16">
        <v>10943.51</v>
      </c>
      <c r="AY71" s="16">
        <f t="shared" ref="AY71:AY77" si="39">IF(5 = S71, G71 * -1, G71)</f>
        <v>10943.51</v>
      </c>
      <c r="AZ71" s="16">
        <f t="shared" ref="AZ71:AZ77" si="40">IF(5 = S71, H71 * -1, H71)</f>
        <v>11399.03</v>
      </c>
      <c r="BA71" s="16">
        <f t="shared" ref="BA71:BA77" si="41">IF(5 = S71, I71 * -1, I71)</f>
        <v>18468.95</v>
      </c>
      <c r="BB71" s="16">
        <f t="shared" ref="BB71:BB77" si="42">IF(5 = S71, J71 * -1, J71)</f>
        <v>18468.95</v>
      </c>
      <c r="BC71" s="16">
        <f t="shared" ref="BC71:BC77" si="43">IF(5 = S71, K71 * -1, K71)</f>
        <v>18468.95</v>
      </c>
      <c r="BD71" s="16">
        <f t="shared" ref="BD71:BD77" si="44">IF(5 = S71, L71 * -1, L71)</f>
        <v>18468.95</v>
      </c>
      <c r="BE71" s="16">
        <f t="shared" ref="BE71:BE77" si="45">IF(5 = S71, M71 * -1, M71)</f>
        <v>18468.95</v>
      </c>
      <c r="BF71" s="16">
        <f t="shared" ref="BF71:BF77" si="46">IF(5 = S71, N71 * -1, N71)</f>
        <v>143789.74</v>
      </c>
    </row>
    <row r="72" spans="1:58">
      <c r="A72" s="19" t="s">
        <v>409</v>
      </c>
      <c r="B72" s="14" t="s">
        <v>410</v>
      </c>
      <c r="C72" s="17">
        <v>0</v>
      </c>
      <c r="D72" s="17">
        <v>0</v>
      </c>
      <c r="E72" s="17">
        <v>0</v>
      </c>
      <c r="F72" s="17">
        <v>3264.36</v>
      </c>
      <c r="G72" s="17">
        <v>1632.18</v>
      </c>
      <c r="H72" s="17">
        <v>2487.37</v>
      </c>
      <c r="I72" s="17">
        <v>2686.46</v>
      </c>
      <c r="J72" s="17">
        <v>2686.46</v>
      </c>
      <c r="K72" s="17">
        <v>2686.46</v>
      </c>
      <c r="L72" s="17">
        <v>2686.46</v>
      </c>
      <c r="M72" s="17">
        <v>2686.46</v>
      </c>
      <c r="N72" s="17">
        <v>20816.21</v>
      </c>
      <c r="O72" s="27"/>
      <c r="P72" s="17">
        <f t="shared" si="30"/>
        <v>5372.92</v>
      </c>
      <c r="Q72" s="17">
        <f t="shared" si="31"/>
        <v>32237.52</v>
      </c>
      <c r="S72" s="15">
        <v>4</v>
      </c>
      <c r="W72" s="16">
        <v>5972</v>
      </c>
      <c r="X72" s="14" t="s">
        <v>411</v>
      </c>
      <c r="Y72" s="14" t="s">
        <v>412</v>
      </c>
      <c r="Z72" s="14" t="s">
        <v>412</v>
      </c>
      <c r="AA72" s="14" t="s">
        <v>413</v>
      </c>
      <c r="AB72" s="14" t="s">
        <v>414</v>
      </c>
      <c r="AC72" s="14" t="s">
        <v>415</v>
      </c>
      <c r="AD72" s="16">
        <v>1</v>
      </c>
      <c r="AE72" s="16">
        <v>800441</v>
      </c>
      <c r="AF72" s="16">
        <v>2</v>
      </c>
      <c r="AG72" s="14" t="s">
        <v>416</v>
      </c>
      <c r="AH72" s="16">
        <v>4</v>
      </c>
      <c r="AI72" s="16">
        <v>1</v>
      </c>
      <c r="AJ72" s="16">
        <v>131255</v>
      </c>
      <c r="AK72" s="16">
        <v>9</v>
      </c>
      <c r="AL72" s="16">
        <v>0</v>
      </c>
      <c r="AM72" s="16">
        <v>1</v>
      </c>
      <c r="AN72" s="16">
        <v>1</v>
      </c>
      <c r="AO72" s="16">
        <v>1</v>
      </c>
      <c r="AP72" s="16">
        <v>2686.46</v>
      </c>
      <c r="AQ72" s="16">
        <v>1</v>
      </c>
      <c r="AR72" s="16">
        <v>2686.46</v>
      </c>
      <c r="AS72" s="16">
        <f t="shared" si="35"/>
        <v>0</v>
      </c>
      <c r="AT72" s="16">
        <f t="shared" si="36"/>
        <v>0</v>
      </c>
      <c r="AU72" s="16">
        <f t="shared" si="37"/>
        <v>0</v>
      </c>
      <c r="AV72" s="16">
        <v>3264.36</v>
      </c>
      <c r="AW72" s="16">
        <f t="shared" si="38"/>
        <v>3264.36</v>
      </c>
      <c r="AX72" s="16">
        <v>1632.18</v>
      </c>
      <c r="AY72" s="16">
        <f t="shared" si="39"/>
        <v>1632.18</v>
      </c>
      <c r="AZ72" s="16">
        <f t="shared" si="40"/>
        <v>2487.37</v>
      </c>
      <c r="BA72" s="16">
        <f t="shared" si="41"/>
        <v>2686.46</v>
      </c>
      <c r="BB72" s="16">
        <f t="shared" si="42"/>
        <v>2686.46</v>
      </c>
      <c r="BC72" s="16">
        <f t="shared" si="43"/>
        <v>2686.46</v>
      </c>
      <c r="BD72" s="16">
        <f t="shared" si="44"/>
        <v>2686.46</v>
      </c>
      <c r="BE72" s="16">
        <f t="shared" si="45"/>
        <v>2686.46</v>
      </c>
      <c r="BF72" s="16">
        <f t="shared" si="46"/>
        <v>20816.21</v>
      </c>
    </row>
    <row r="73" spans="1:58">
      <c r="A73" s="19" t="s">
        <v>417</v>
      </c>
      <c r="B73" s="14" t="s">
        <v>418</v>
      </c>
      <c r="C73" s="17">
        <v>0</v>
      </c>
      <c r="D73" s="17">
        <v>0</v>
      </c>
      <c r="E73" s="17">
        <v>0</v>
      </c>
      <c r="F73" s="17">
        <v>138.76</v>
      </c>
      <c r="G73" s="17">
        <v>69.38</v>
      </c>
      <c r="H73" s="17">
        <v>0</v>
      </c>
      <c r="I73" s="17">
        <v>69.38</v>
      </c>
      <c r="J73" s="17">
        <v>69.38</v>
      </c>
      <c r="K73" s="17">
        <v>69.38</v>
      </c>
      <c r="L73" s="17">
        <v>69.38</v>
      </c>
      <c r="M73" s="17">
        <v>69.38</v>
      </c>
      <c r="N73" s="17">
        <v>555.04</v>
      </c>
      <c r="O73" s="27"/>
      <c r="P73" s="17">
        <f t="shared" si="30"/>
        <v>138.76</v>
      </c>
      <c r="Q73" s="17">
        <f t="shared" si="31"/>
        <v>832.56</v>
      </c>
      <c r="S73" s="15">
        <v>4</v>
      </c>
      <c r="W73" s="16">
        <v>5972</v>
      </c>
      <c r="X73" s="14" t="s">
        <v>419</v>
      </c>
      <c r="Y73" s="14" t="s">
        <v>420</v>
      </c>
      <c r="Z73" s="14" t="s">
        <v>420</v>
      </c>
      <c r="AA73" s="14" t="s">
        <v>421</v>
      </c>
      <c r="AB73" s="14" t="s">
        <v>422</v>
      </c>
      <c r="AC73" s="14" t="s">
        <v>423</v>
      </c>
      <c r="AD73" s="16">
        <v>1</v>
      </c>
      <c r="AE73" s="16">
        <v>800442</v>
      </c>
      <c r="AF73" s="16">
        <v>4</v>
      </c>
      <c r="AG73" s="14" t="s">
        <v>424</v>
      </c>
      <c r="AH73" s="16">
        <v>4</v>
      </c>
      <c r="AI73" s="16">
        <v>1</v>
      </c>
      <c r="AJ73" s="16">
        <v>131255</v>
      </c>
      <c r="AK73" s="16">
        <v>8</v>
      </c>
      <c r="AL73" s="16">
        <v>0</v>
      </c>
      <c r="AM73" s="16">
        <v>0</v>
      </c>
      <c r="AN73" s="16">
        <v>1</v>
      </c>
      <c r="AO73" s="16">
        <v>1</v>
      </c>
      <c r="AP73" s="16">
        <v>69.38</v>
      </c>
      <c r="AQ73" s="16">
        <v>1</v>
      </c>
      <c r="AR73" s="16">
        <v>69.38</v>
      </c>
      <c r="AS73" s="16">
        <f t="shared" si="35"/>
        <v>0</v>
      </c>
      <c r="AT73" s="16">
        <f t="shared" si="36"/>
        <v>0</v>
      </c>
      <c r="AU73" s="16">
        <f t="shared" si="37"/>
        <v>0</v>
      </c>
      <c r="AV73" s="16">
        <v>138.76</v>
      </c>
      <c r="AW73" s="16">
        <f t="shared" si="38"/>
        <v>138.76</v>
      </c>
      <c r="AX73" s="16">
        <v>69.38</v>
      </c>
      <c r="AY73" s="16">
        <f t="shared" si="39"/>
        <v>69.38</v>
      </c>
      <c r="AZ73" s="16">
        <f t="shared" si="40"/>
        <v>0</v>
      </c>
      <c r="BA73" s="16">
        <f t="shared" si="41"/>
        <v>69.38</v>
      </c>
      <c r="BB73" s="16">
        <f t="shared" si="42"/>
        <v>69.38</v>
      </c>
      <c r="BC73" s="16">
        <f t="shared" si="43"/>
        <v>69.38</v>
      </c>
      <c r="BD73" s="16">
        <f t="shared" si="44"/>
        <v>69.38</v>
      </c>
      <c r="BE73" s="16">
        <f t="shared" si="45"/>
        <v>69.38</v>
      </c>
      <c r="BF73" s="16">
        <f t="shared" si="46"/>
        <v>555.04</v>
      </c>
    </row>
    <row r="74" spans="1:58">
      <c r="A74" s="19" t="s">
        <v>425</v>
      </c>
      <c r="B74" s="14" t="s">
        <v>426</v>
      </c>
      <c r="C74" s="17">
        <v>0</v>
      </c>
      <c r="D74" s="17">
        <v>0</v>
      </c>
      <c r="E74" s="17">
        <v>0</v>
      </c>
      <c r="F74" s="17">
        <v>578.32000000000005</v>
      </c>
      <c r="G74" s="17">
        <v>289.16000000000003</v>
      </c>
      <c r="H74" s="17">
        <v>0</v>
      </c>
      <c r="I74" s="17">
        <v>289.16000000000003</v>
      </c>
      <c r="J74" s="17">
        <v>289.16000000000003</v>
      </c>
      <c r="K74" s="17">
        <v>289.16000000000003</v>
      </c>
      <c r="L74" s="17">
        <v>289.16000000000003</v>
      </c>
      <c r="M74" s="17">
        <v>289.16000000000003</v>
      </c>
      <c r="N74" s="17">
        <v>2313.2800000000002</v>
      </c>
      <c r="O74" s="27"/>
      <c r="P74" s="17">
        <f t="shared" ref="P74:P105" si="47">IF(SUM(L74:M74)&lt;&gt;0,SUM(L74:M74),"")</f>
        <v>578.32000000000005</v>
      </c>
      <c r="Q74" s="17">
        <f t="shared" ref="Q74:Q105" si="48">IF(P74&lt;&gt;"",P74*6,"")</f>
        <v>3469.92</v>
      </c>
      <c r="S74" s="15">
        <v>4</v>
      </c>
      <c r="W74" s="16">
        <v>5972</v>
      </c>
      <c r="X74" s="14" t="s">
        <v>427</v>
      </c>
      <c r="Y74" s="14" t="s">
        <v>428</v>
      </c>
      <c r="Z74" s="14" t="s">
        <v>428</v>
      </c>
      <c r="AA74" s="14" t="s">
        <v>429</v>
      </c>
      <c r="AB74" s="14" t="s">
        <v>430</v>
      </c>
      <c r="AC74" s="14" t="s">
        <v>431</v>
      </c>
      <c r="AD74" s="16">
        <v>1</v>
      </c>
      <c r="AE74" s="16">
        <v>800443</v>
      </c>
      <c r="AF74" s="16">
        <v>6</v>
      </c>
      <c r="AG74" s="14" t="s">
        <v>432</v>
      </c>
      <c r="AH74" s="16">
        <v>4</v>
      </c>
      <c r="AI74" s="16">
        <v>1</v>
      </c>
      <c r="AJ74" s="16">
        <v>131255</v>
      </c>
      <c r="AK74" s="16">
        <v>8</v>
      </c>
      <c r="AL74" s="16">
        <v>0</v>
      </c>
      <c r="AM74" s="16">
        <v>0</v>
      </c>
      <c r="AN74" s="16">
        <v>1</v>
      </c>
      <c r="AO74" s="16">
        <v>1</v>
      </c>
      <c r="AP74" s="16">
        <v>289.16000000000003</v>
      </c>
      <c r="AQ74" s="16">
        <v>1</v>
      </c>
      <c r="AR74" s="16">
        <v>289.16000000000003</v>
      </c>
      <c r="AS74" s="16">
        <f t="shared" si="35"/>
        <v>0</v>
      </c>
      <c r="AT74" s="16">
        <f t="shared" si="36"/>
        <v>0</v>
      </c>
      <c r="AU74" s="16">
        <f t="shared" si="37"/>
        <v>0</v>
      </c>
      <c r="AV74" s="16">
        <v>578.32000000000005</v>
      </c>
      <c r="AW74" s="16">
        <f t="shared" si="38"/>
        <v>578.32000000000005</v>
      </c>
      <c r="AX74" s="16">
        <v>289.16000000000003</v>
      </c>
      <c r="AY74" s="16">
        <f t="shared" si="39"/>
        <v>289.16000000000003</v>
      </c>
      <c r="AZ74" s="16">
        <f t="shared" si="40"/>
        <v>0</v>
      </c>
      <c r="BA74" s="16">
        <f t="shared" si="41"/>
        <v>289.16000000000003</v>
      </c>
      <c r="BB74" s="16">
        <f t="shared" si="42"/>
        <v>289.16000000000003</v>
      </c>
      <c r="BC74" s="16">
        <f t="shared" si="43"/>
        <v>289.16000000000003</v>
      </c>
      <c r="BD74" s="16">
        <f t="shared" si="44"/>
        <v>289.16000000000003</v>
      </c>
      <c r="BE74" s="16">
        <f t="shared" si="45"/>
        <v>289.16000000000003</v>
      </c>
      <c r="BF74" s="16">
        <f t="shared" si="46"/>
        <v>2313.2800000000002</v>
      </c>
    </row>
    <row r="75" spans="1:58">
      <c r="A75" s="19" t="s">
        <v>433</v>
      </c>
      <c r="B75" s="14" t="s">
        <v>434</v>
      </c>
      <c r="C75" s="17">
        <v>0</v>
      </c>
      <c r="D75" s="17">
        <v>0</v>
      </c>
      <c r="E75" s="17">
        <v>0</v>
      </c>
      <c r="F75" s="17">
        <v>686.84</v>
      </c>
      <c r="G75" s="17">
        <v>343.42</v>
      </c>
      <c r="H75" s="17">
        <v>0</v>
      </c>
      <c r="I75" s="17">
        <v>343.42</v>
      </c>
      <c r="J75" s="17">
        <v>343.42</v>
      </c>
      <c r="K75" s="17">
        <v>343.42</v>
      </c>
      <c r="L75" s="17">
        <v>343.42</v>
      </c>
      <c r="M75" s="17">
        <v>343.42</v>
      </c>
      <c r="N75" s="17">
        <v>2747.36</v>
      </c>
      <c r="O75" s="27"/>
      <c r="P75" s="17">
        <f t="shared" si="47"/>
        <v>686.84</v>
      </c>
      <c r="Q75" s="17">
        <f t="shared" si="48"/>
        <v>4121.04</v>
      </c>
      <c r="S75" s="15">
        <v>4</v>
      </c>
      <c r="W75" s="16">
        <v>5972</v>
      </c>
      <c r="X75" s="14" t="s">
        <v>435</v>
      </c>
      <c r="Y75" s="14" t="s">
        <v>436</v>
      </c>
      <c r="Z75" s="14" t="s">
        <v>436</v>
      </c>
      <c r="AA75" s="14" t="s">
        <v>437</v>
      </c>
      <c r="AB75" s="14" t="s">
        <v>438</v>
      </c>
      <c r="AC75" s="14" t="s">
        <v>439</v>
      </c>
      <c r="AD75" s="16">
        <v>1</v>
      </c>
      <c r="AE75" s="16">
        <v>800447</v>
      </c>
      <c r="AF75" s="16">
        <v>9</v>
      </c>
      <c r="AG75" s="14" t="s">
        <v>440</v>
      </c>
      <c r="AH75" s="16">
        <v>4</v>
      </c>
      <c r="AI75" s="16">
        <v>1</v>
      </c>
      <c r="AJ75" s="16">
        <v>131255</v>
      </c>
      <c r="AK75" s="16">
        <v>8</v>
      </c>
      <c r="AL75" s="16">
        <v>0</v>
      </c>
      <c r="AM75" s="16">
        <v>0</v>
      </c>
      <c r="AN75" s="16">
        <v>1</v>
      </c>
      <c r="AO75" s="16">
        <v>1</v>
      </c>
      <c r="AP75" s="16">
        <v>343.42</v>
      </c>
      <c r="AQ75" s="16">
        <v>1</v>
      </c>
      <c r="AR75" s="16">
        <v>343.42</v>
      </c>
      <c r="AS75" s="16">
        <f t="shared" si="35"/>
        <v>0</v>
      </c>
      <c r="AT75" s="16">
        <f t="shared" si="36"/>
        <v>0</v>
      </c>
      <c r="AU75" s="16">
        <f t="shared" si="37"/>
        <v>0</v>
      </c>
      <c r="AV75" s="16">
        <v>686.84</v>
      </c>
      <c r="AW75" s="16">
        <f t="shared" si="38"/>
        <v>686.84</v>
      </c>
      <c r="AX75" s="16">
        <v>343.42</v>
      </c>
      <c r="AY75" s="16">
        <f t="shared" si="39"/>
        <v>343.42</v>
      </c>
      <c r="AZ75" s="16">
        <f t="shared" si="40"/>
        <v>0</v>
      </c>
      <c r="BA75" s="16">
        <f t="shared" si="41"/>
        <v>343.42</v>
      </c>
      <c r="BB75" s="16">
        <f t="shared" si="42"/>
        <v>343.42</v>
      </c>
      <c r="BC75" s="16">
        <f t="shared" si="43"/>
        <v>343.42</v>
      </c>
      <c r="BD75" s="16">
        <f t="shared" si="44"/>
        <v>343.42</v>
      </c>
      <c r="BE75" s="16">
        <f t="shared" si="45"/>
        <v>343.42</v>
      </c>
      <c r="BF75" s="16">
        <f t="shared" si="46"/>
        <v>2747.36</v>
      </c>
    </row>
    <row r="76" spans="1:58">
      <c r="A76" s="19" t="s">
        <v>441</v>
      </c>
      <c r="B76" s="14" t="s">
        <v>442</v>
      </c>
      <c r="C76" s="17">
        <v>0</v>
      </c>
      <c r="D76" s="17">
        <v>0</v>
      </c>
      <c r="E76" s="17">
        <v>0</v>
      </c>
      <c r="F76" s="17">
        <v>766.6</v>
      </c>
      <c r="G76" s="17">
        <v>383.3</v>
      </c>
      <c r="H76" s="17">
        <v>0</v>
      </c>
      <c r="I76" s="17">
        <v>383.3</v>
      </c>
      <c r="J76" s="17">
        <v>383.3</v>
      </c>
      <c r="K76" s="17">
        <v>383.3</v>
      </c>
      <c r="L76" s="17">
        <v>383.3</v>
      </c>
      <c r="M76" s="17">
        <v>383.3</v>
      </c>
      <c r="N76" s="17">
        <v>3066.4</v>
      </c>
      <c r="O76" s="27"/>
      <c r="P76" s="17">
        <f t="shared" si="47"/>
        <v>766.6</v>
      </c>
      <c r="Q76" s="17">
        <f t="shared" si="48"/>
        <v>4599.6000000000004</v>
      </c>
      <c r="S76" s="15">
        <v>4</v>
      </c>
      <c r="W76" s="16">
        <v>5972</v>
      </c>
      <c r="X76" s="14" t="s">
        <v>443</v>
      </c>
      <c r="Y76" s="14" t="s">
        <v>444</v>
      </c>
      <c r="Z76" s="14" t="s">
        <v>444</v>
      </c>
      <c r="AA76" s="14" t="s">
        <v>445</v>
      </c>
      <c r="AB76" s="14" t="s">
        <v>446</v>
      </c>
      <c r="AC76" s="14" t="s">
        <v>447</v>
      </c>
      <c r="AD76" s="16">
        <v>1</v>
      </c>
      <c r="AE76" s="16">
        <v>800455</v>
      </c>
      <c r="AF76" s="16">
        <v>18</v>
      </c>
      <c r="AG76" s="14" t="s">
        <v>448</v>
      </c>
      <c r="AH76" s="16">
        <v>4</v>
      </c>
      <c r="AI76" s="16">
        <v>1</v>
      </c>
      <c r="AJ76" s="16">
        <v>131255</v>
      </c>
      <c r="AK76" s="16">
        <v>8</v>
      </c>
      <c r="AL76" s="16">
        <v>0</v>
      </c>
      <c r="AM76" s="16">
        <v>0</v>
      </c>
      <c r="AN76" s="16">
        <v>1</v>
      </c>
      <c r="AO76" s="16">
        <v>1</v>
      </c>
      <c r="AP76" s="16">
        <v>383.3</v>
      </c>
      <c r="AQ76" s="16">
        <v>1</v>
      </c>
      <c r="AR76" s="16">
        <v>383.3</v>
      </c>
      <c r="AS76" s="16">
        <f t="shared" si="35"/>
        <v>0</v>
      </c>
      <c r="AT76" s="16">
        <f t="shared" si="36"/>
        <v>0</v>
      </c>
      <c r="AU76" s="16">
        <f t="shared" si="37"/>
        <v>0</v>
      </c>
      <c r="AV76" s="16">
        <v>766.6</v>
      </c>
      <c r="AW76" s="16">
        <f t="shared" si="38"/>
        <v>766.6</v>
      </c>
      <c r="AX76" s="16">
        <v>383.3</v>
      </c>
      <c r="AY76" s="16">
        <f t="shared" si="39"/>
        <v>383.3</v>
      </c>
      <c r="AZ76" s="16">
        <f t="shared" si="40"/>
        <v>0</v>
      </c>
      <c r="BA76" s="16">
        <f t="shared" si="41"/>
        <v>383.3</v>
      </c>
      <c r="BB76" s="16">
        <f t="shared" si="42"/>
        <v>383.3</v>
      </c>
      <c r="BC76" s="16">
        <f t="shared" si="43"/>
        <v>383.3</v>
      </c>
      <c r="BD76" s="16">
        <f t="shared" si="44"/>
        <v>383.3</v>
      </c>
      <c r="BE76" s="16">
        <f t="shared" si="45"/>
        <v>383.3</v>
      </c>
      <c r="BF76" s="16">
        <f t="shared" si="46"/>
        <v>3066.4</v>
      </c>
    </row>
    <row r="77" spans="1:58">
      <c r="A77" s="19" t="s">
        <v>449</v>
      </c>
      <c r="B77" s="14" t="s">
        <v>450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-300</v>
      </c>
      <c r="J77" s="17">
        <v>0</v>
      </c>
      <c r="K77" s="17">
        <v>0</v>
      </c>
      <c r="L77" s="17">
        <v>0</v>
      </c>
      <c r="M77" s="17">
        <v>0</v>
      </c>
      <c r="N77" s="17">
        <v>-300</v>
      </c>
      <c r="O77" s="27"/>
      <c r="P77" s="17" t="str">
        <f t="shared" si="47"/>
        <v/>
      </c>
      <c r="Q77" s="17" t="str">
        <f t="shared" si="48"/>
        <v/>
      </c>
      <c r="S77" s="15">
        <v>4</v>
      </c>
      <c r="W77" s="16">
        <v>5972</v>
      </c>
      <c r="X77" s="14" t="s">
        <v>451</v>
      </c>
      <c r="Y77" s="14" t="s">
        <v>452</v>
      </c>
      <c r="Z77" s="14" t="s">
        <v>452</v>
      </c>
      <c r="AA77" s="14" t="s">
        <v>453</v>
      </c>
      <c r="AB77" s="14" t="s">
        <v>454</v>
      </c>
      <c r="AC77" s="14" t="s">
        <v>455</v>
      </c>
      <c r="AD77" s="16">
        <v>1</v>
      </c>
      <c r="AE77" s="16">
        <v>800457</v>
      </c>
      <c r="AF77" s="16">
        <v>19</v>
      </c>
      <c r="AG77" s="14" t="s">
        <v>456</v>
      </c>
      <c r="AH77" s="16">
        <v>4</v>
      </c>
      <c r="AI77" s="16">
        <v>1</v>
      </c>
      <c r="AJ77" s="16">
        <v>131255</v>
      </c>
      <c r="AK77" s="16">
        <v>1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f t="shared" si="35"/>
        <v>0</v>
      </c>
      <c r="AT77" s="16">
        <f t="shared" si="36"/>
        <v>0</v>
      </c>
      <c r="AU77" s="16">
        <f t="shared" si="37"/>
        <v>0</v>
      </c>
      <c r="AV77" s="16">
        <v>0</v>
      </c>
      <c r="AW77" s="16">
        <f t="shared" si="38"/>
        <v>0</v>
      </c>
      <c r="AX77" s="16">
        <v>0</v>
      </c>
      <c r="AY77" s="16">
        <f t="shared" si="39"/>
        <v>0</v>
      </c>
      <c r="AZ77" s="16">
        <f t="shared" si="40"/>
        <v>0</v>
      </c>
      <c r="BA77" s="16">
        <f t="shared" si="41"/>
        <v>-300</v>
      </c>
      <c r="BB77" s="16">
        <f t="shared" si="42"/>
        <v>0</v>
      </c>
      <c r="BC77" s="16">
        <f t="shared" si="43"/>
        <v>0</v>
      </c>
      <c r="BD77" s="16">
        <f t="shared" si="44"/>
        <v>0</v>
      </c>
      <c r="BE77" s="16">
        <f t="shared" si="45"/>
        <v>0</v>
      </c>
      <c r="BF77" s="16">
        <f t="shared" si="46"/>
        <v>-300</v>
      </c>
    </row>
    <row r="78" spans="1:58">
      <c r="B78" s="12" t="s">
        <v>457</v>
      </c>
      <c r="C78" s="11">
        <f>IF(5 = S78, AS78 * -1, AS78)</f>
        <v>0</v>
      </c>
      <c r="D78" s="11">
        <f>IF(5 = S78, AT78 * -1, AT78)</f>
        <v>0</v>
      </c>
      <c r="E78" s="11">
        <f>IF(5 = S78, AU78 * -1, AU78)</f>
        <v>10330.75</v>
      </c>
      <c r="F78" s="11">
        <f>IF(5 = S78, AW78 * -1, AW78)</f>
        <v>24206.579999999998</v>
      </c>
      <c r="G78" s="11">
        <f>IF(5 = S78, AY78 * -1, AY78)</f>
        <v>13660.949999999999</v>
      </c>
      <c r="H78" s="11">
        <f>IF(5 = S78, AZ78 * -1, AZ78)</f>
        <v>13886.400000000001</v>
      </c>
      <c r="I78" s="11">
        <f>IF(5 = S78, BA78 * -1, BA78)</f>
        <v>21940.67</v>
      </c>
      <c r="J78" s="11">
        <f>IF(5 = S78, BB78 * -1, BB78)</f>
        <v>22240.67</v>
      </c>
      <c r="K78" s="11">
        <f>IF(5 = S78, BC78 * -1, BC78)</f>
        <v>22240.67</v>
      </c>
      <c r="L78" s="11">
        <f>IF(5 = S78, BD78 * -1, BD78)</f>
        <v>22240.67</v>
      </c>
      <c r="M78" s="11">
        <f>IF(5 = S78, BE78 * -1, BE78)</f>
        <v>22240.67</v>
      </c>
      <c r="N78" s="11">
        <f>IF(5 = S78, BF78 * -1, BF78)</f>
        <v>172988.02999999997</v>
      </c>
      <c r="O78" s="29"/>
      <c r="P78" s="11">
        <f t="shared" si="47"/>
        <v>44481.34</v>
      </c>
      <c r="Q78" s="11">
        <f t="shared" si="48"/>
        <v>266888.03999999998</v>
      </c>
      <c r="S78" s="9">
        <v>4</v>
      </c>
      <c r="T78" s="8">
        <f>T77</f>
        <v>0</v>
      </c>
      <c r="U78" s="8">
        <f>U77</f>
        <v>0</v>
      </c>
      <c r="V78" s="9">
        <f>V77</f>
        <v>0</v>
      </c>
      <c r="AS78" s="10">
        <f>SUM(AS71:AS77)</f>
        <v>0</v>
      </c>
      <c r="AT78" s="10">
        <f>SUM(AT71:AT77)</f>
        <v>0</v>
      </c>
      <c r="AU78" s="10">
        <f>SUM(AU71:AU77)</f>
        <v>10330.75</v>
      </c>
      <c r="AW78" s="10">
        <f>SUM(AW71:AW77)</f>
        <v>24206.579999999998</v>
      </c>
      <c r="AY78" s="10">
        <f t="shared" ref="AY78:BF78" si="49">SUM(AY71:AY77)</f>
        <v>13660.949999999999</v>
      </c>
      <c r="AZ78" s="10">
        <f t="shared" si="49"/>
        <v>13886.400000000001</v>
      </c>
      <c r="BA78" s="10">
        <f t="shared" si="49"/>
        <v>21940.67</v>
      </c>
      <c r="BB78" s="10">
        <f t="shared" si="49"/>
        <v>22240.67</v>
      </c>
      <c r="BC78" s="10">
        <f t="shared" si="49"/>
        <v>22240.67</v>
      </c>
      <c r="BD78" s="10">
        <f t="shared" si="49"/>
        <v>22240.67</v>
      </c>
      <c r="BE78" s="10">
        <f t="shared" si="49"/>
        <v>22240.67</v>
      </c>
      <c r="BF78" s="10">
        <f t="shared" si="49"/>
        <v>172988.02999999997</v>
      </c>
    </row>
    <row r="79" spans="1:58">
      <c r="P79" t="str">
        <f t="shared" si="47"/>
        <v/>
      </c>
      <c r="Q79" t="str">
        <f t="shared" si="48"/>
        <v/>
      </c>
    </row>
    <row r="80" spans="1:58">
      <c r="B80" s="12" t="s">
        <v>458</v>
      </c>
      <c r="C80" s="11">
        <f>IF(5 = S80, AS80 * -1, AS80)</f>
        <v>0</v>
      </c>
      <c r="D80" s="11">
        <f>IF(5 = S80, AT80 * -1, AT80)</f>
        <v>277597.87000000005</v>
      </c>
      <c r="E80" s="11">
        <f>IF(5 = S80, AU80 * -1, AU80)</f>
        <v>188768.63000000003</v>
      </c>
      <c r="F80" s="11">
        <f>IF(5 = S80, AW80 * -1, AW80)</f>
        <v>154770.70999999996</v>
      </c>
      <c r="G80" s="11">
        <f>IF(5 = S80, AY80 * -1, AY80)</f>
        <v>165629.52000000002</v>
      </c>
      <c r="H80" s="11">
        <f>IF(5 = S80, AZ80 * -1, AZ80)</f>
        <v>235817.9</v>
      </c>
      <c r="I80" s="11">
        <f>IF(5 = S80, BA80 * -1, BA80)</f>
        <v>171673.15999999997</v>
      </c>
      <c r="J80" s="11">
        <f>IF(5 = S80, BB80 * -1, BB80)</f>
        <v>222050.85000000003</v>
      </c>
      <c r="K80" s="11">
        <f>IF(5 = S80, BC80 * -1, BC80)</f>
        <v>213997.67000000004</v>
      </c>
      <c r="L80" s="11">
        <f>IF(5 = S80, BD80 * -1, BD80)</f>
        <v>229841.7</v>
      </c>
      <c r="M80" s="11">
        <f>IF(5 = S80, BE80 * -1, BE80)</f>
        <v>228760.86000000004</v>
      </c>
      <c r="N80" s="11">
        <f>IF(5 = S80, BF80 * -1, BF80)</f>
        <v>2088908.8699999999</v>
      </c>
      <c r="O80" s="29"/>
      <c r="P80" s="11">
        <f t="shared" si="47"/>
        <v>458602.56000000006</v>
      </c>
      <c r="Q80" s="11">
        <f>Q78+Q68+Q57+Q63+Q29+Q24</f>
        <v>2820413.8200000003</v>
      </c>
      <c r="S80" s="9">
        <v>4</v>
      </c>
      <c r="T80" s="8">
        <f>T77</f>
        <v>0</v>
      </c>
      <c r="U80" s="8">
        <f>U77</f>
        <v>0</v>
      </c>
      <c r="V80" s="9">
        <f>V77</f>
        <v>0</v>
      </c>
      <c r="AS80" s="10">
        <f>SUM(AS10:AS12)+SUM(AS16:AS21)+SUM(AS27:AS28)+SUM(AS32:AS56)+SUM(AS60:AS62)+SUM(AS66:AS67)+SUM(AS71:AS77)</f>
        <v>0</v>
      </c>
      <c r="AT80" s="10">
        <f>SUM(AT10:AT12)+SUM(AT16:AT21)+SUM(AT27:AT28)+SUM(AT32:AT56)+SUM(AT60:AT62)+SUM(AT66:AT67)+SUM(AT71:AT77)</f>
        <v>277597.87000000005</v>
      </c>
      <c r="AU80" s="10">
        <f>SUM(AU10:AU12)+SUM(AU16:AU21)+SUM(AU27:AU28)+SUM(AU32:AU56)+SUM(AU60:AU62)+SUM(AU66:AU67)+SUM(AU71:AU77)</f>
        <v>188768.63000000003</v>
      </c>
      <c r="AW80" s="10">
        <f>SUM(AW10:AW12)+SUM(AW16:AW21)+SUM(AW27:AW28)+SUM(AW32:AW56)+SUM(AW60:AW62)+SUM(AW66:AW67)+SUM(AW71:AW77)</f>
        <v>154770.70999999996</v>
      </c>
      <c r="AY80" s="10">
        <f t="shared" ref="AY80:BF80" si="50">SUM(AY10:AY12)+SUM(AY16:AY21)+SUM(AY27:AY28)+SUM(AY32:AY56)+SUM(AY60:AY62)+SUM(AY66:AY67)+SUM(AY71:AY77)</f>
        <v>165629.52000000002</v>
      </c>
      <c r="AZ80" s="10">
        <f t="shared" si="50"/>
        <v>235817.9</v>
      </c>
      <c r="BA80" s="10">
        <f t="shared" si="50"/>
        <v>171673.15999999997</v>
      </c>
      <c r="BB80" s="10">
        <f t="shared" si="50"/>
        <v>222050.85000000003</v>
      </c>
      <c r="BC80" s="10">
        <f t="shared" si="50"/>
        <v>213997.67000000004</v>
      </c>
      <c r="BD80" s="10">
        <f t="shared" si="50"/>
        <v>229841.7</v>
      </c>
      <c r="BE80" s="10">
        <f t="shared" si="50"/>
        <v>228760.86000000004</v>
      </c>
      <c r="BF80" s="10">
        <f t="shared" si="50"/>
        <v>2088908.8699999999</v>
      </c>
    </row>
    <row r="81" spans="1:58">
      <c r="P81" t="str">
        <f t="shared" si="47"/>
        <v/>
      </c>
      <c r="Q81" t="str">
        <f t="shared" si="48"/>
        <v/>
      </c>
    </row>
    <row r="82" spans="1:58">
      <c r="A82" s="13" t="s">
        <v>459</v>
      </c>
      <c r="P82" t="str">
        <f t="shared" si="47"/>
        <v/>
      </c>
      <c r="Q82" t="str">
        <f t="shared" si="48"/>
        <v/>
      </c>
    </row>
    <row r="83" spans="1:58">
      <c r="A83" s="18" t="s">
        <v>460</v>
      </c>
      <c r="P83" t="str">
        <f t="shared" si="47"/>
        <v/>
      </c>
      <c r="Q83" t="str">
        <f t="shared" si="48"/>
        <v/>
      </c>
    </row>
    <row r="84" spans="1:58">
      <c r="A84" s="20" t="s">
        <v>461</v>
      </c>
      <c r="P84" t="str">
        <f t="shared" si="47"/>
        <v/>
      </c>
      <c r="Q84" t="str">
        <f t="shared" si="48"/>
        <v/>
      </c>
    </row>
    <row r="85" spans="1:58">
      <c r="A85" s="22" t="s">
        <v>462</v>
      </c>
      <c r="B85" s="14" t="s">
        <v>463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625</v>
      </c>
      <c r="J85" s="17">
        <v>0</v>
      </c>
      <c r="K85" s="17">
        <v>0</v>
      </c>
      <c r="L85" s="17">
        <v>0</v>
      </c>
      <c r="M85" s="17">
        <v>1415.46</v>
      </c>
      <c r="N85" s="17">
        <v>2040.46</v>
      </c>
      <c r="O85" s="27"/>
      <c r="P85" s="17">
        <f t="shared" si="47"/>
        <v>1415.46</v>
      </c>
      <c r="Q85" s="17">
        <f t="shared" si="48"/>
        <v>8492.76</v>
      </c>
      <c r="S85" s="15">
        <v>5</v>
      </c>
      <c r="W85" s="16">
        <v>5972</v>
      </c>
      <c r="X85" s="14" t="s">
        <v>464</v>
      </c>
      <c r="Y85" s="14" t="s">
        <v>465</v>
      </c>
      <c r="Z85" s="14" t="s">
        <v>465</v>
      </c>
      <c r="AA85" s="14" t="s">
        <v>466</v>
      </c>
      <c r="AB85" s="14" t="s">
        <v>467</v>
      </c>
      <c r="AC85" s="14" t="s">
        <v>468</v>
      </c>
      <c r="AD85" s="16">
        <v>1</v>
      </c>
      <c r="AE85" s="16">
        <v>800458</v>
      </c>
      <c r="AF85" s="16">
        <v>0</v>
      </c>
      <c r="AG85" s="14" t="s">
        <v>469</v>
      </c>
      <c r="AH85" s="16">
        <v>5</v>
      </c>
      <c r="AI85" s="16">
        <v>-1</v>
      </c>
      <c r="AJ85" s="16">
        <v>131256</v>
      </c>
      <c r="AK85" s="16">
        <v>2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1415.46</v>
      </c>
      <c r="AS85" s="16">
        <f t="shared" ref="AS85:AS99" si="51">IF(5 = S85, C85 * -1, C85)</f>
        <v>0</v>
      </c>
      <c r="AT85" s="16">
        <f t="shared" ref="AT85:AT99" si="52">IF(5 = S85, D85 * -1, D85)</f>
        <v>0</v>
      </c>
      <c r="AU85" s="16">
        <f t="shared" ref="AU85:AU99" si="53">IF(5 = S85, E85 * -1, E85)</f>
        <v>0</v>
      </c>
      <c r="AV85" s="16">
        <v>0</v>
      </c>
      <c r="AW85" s="16">
        <f t="shared" ref="AW85:AW99" si="54">IF(5 = S85, F85 * -1, F85)</f>
        <v>0</v>
      </c>
      <c r="AX85" s="16">
        <v>0</v>
      </c>
      <c r="AY85" s="16">
        <f t="shared" ref="AY85:AY99" si="55">IF(5 = S85, G85 * -1, G85)</f>
        <v>0</v>
      </c>
      <c r="AZ85" s="16">
        <f t="shared" ref="AZ85:AZ99" si="56">IF(5 = S85, H85 * -1, H85)</f>
        <v>0</v>
      </c>
      <c r="BA85" s="16">
        <f t="shared" ref="BA85:BA99" si="57">IF(5 = S85, I85 * -1, I85)</f>
        <v>-625</v>
      </c>
      <c r="BB85" s="16">
        <f t="shared" ref="BB85:BB99" si="58">IF(5 = S85, J85 * -1, J85)</f>
        <v>0</v>
      </c>
      <c r="BC85" s="16">
        <f t="shared" ref="BC85:BC99" si="59">IF(5 = S85, K85 * -1, K85)</f>
        <v>0</v>
      </c>
      <c r="BD85" s="16">
        <f t="shared" ref="BD85:BD99" si="60">IF(5 = S85, L85 * -1, L85)</f>
        <v>0</v>
      </c>
      <c r="BE85" s="16">
        <f t="shared" ref="BE85:BE99" si="61">IF(5 = S85, M85 * -1, M85)</f>
        <v>-1415.46</v>
      </c>
      <c r="BF85" s="16">
        <f t="shared" ref="BF85:BF99" si="62">IF(5 = S85, N85 * -1, N85)</f>
        <v>-2040.46</v>
      </c>
    </row>
    <row r="86" spans="1:58">
      <c r="A86" s="22" t="s">
        <v>470</v>
      </c>
      <c r="B86" s="14" t="s">
        <v>471</v>
      </c>
      <c r="C86" s="17">
        <v>0</v>
      </c>
      <c r="D86" s="17">
        <v>0</v>
      </c>
      <c r="E86" s="17">
        <v>189.71</v>
      </c>
      <c r="F86" s="17">
        <v>109.69</v>
      </c>
      <c r="G86" s="17">
        <v>123.99</v>
      </c>
      <c r="H86" s="17">
        <v>114.55</v>
      </c>
      <c r="I86" s="17">
        <v>291.27999999999997</v>
      </c>
      <c r="J86" s="17">
        <v>307.10000000000002</v>
      </c>
      <c r="K86" s="17">
        <v>295.51</v>
      </c>
      <c r="L86" s="17">
        <v>-155.88</v>
      </c>
      <c r="M86" s="17">
        <v>212.73</v>
      </c>
      <c r="N86" s="17">
        <v>1488.68</v>
      </c>
      <c r="O86" s="27"/>
      <c r="P86" s="17">
        <f t="shared" si="47"/>
        <v>56.849999999999994</v>
      </c>
      <c r="Q86" s="17">
        <f t="shared" si="48"/>
        <v>341.09999999999997</v>
      </c>
      <c r="S86" s="15">
        <v>5</v>
      </c>
      <c r="W86" s="16">
        <v>5972</v>
      </c>
      <c r="X86" s="14" t="s">
        <v>472</v>
      </c>
      <c r="Y86" s="14" t="s">
        <v>473</v>
      </c>
      <c r="Z86" s="14" t="s">
        <v>473</v>
      </c>
      <c r="AA86" s="14" t="s">
        <v>474</v>
      </c>
      <c r="AB86" s="14" t="s">
        <v>475</v>
      </c>
      <c r="AC86" s="14" t="s">
        <v>476</v>
      </c>
      <c r="AD86" s="16">
        <v>1</v>
      </c>
      <c r="AE86" s="16">
        <v>800463</v>
      </c>
      <c r="AF86" s="16">
        <v>5</v>
      </c>
      <c r="AG86" s="14" t="s">
        <v>477</v>
      </c>
      <c r="AH86" s="16">
        <v>5</v>
      </c>
      <c r="AI86" s="16">
        <v>-1</v>
      </c>
      <c r="AJ86" s="16">
        <v>131256</v>
      </c>
      <c r="AK86" s="16">
        <v>12</v>
      </c>
      <c r="AL86" s="16">
        <v>0</v>
      </c>
      <c r="AM86" s="16">
        <v>1</v>
      </c>
      <c r="AN86" s="16">
        <v>1</v>
      </c>
      <c r="AO86" s="16">
        <v>1</v>
      </c>
      <c r="AP86" s="16">
        <v>307.10000000000002</v>
      </c>
      <c r="AQ86" s="16">
        <v>1</v>
      </c>
      <c r="AR86" s="16">
        <v>212.73</v>
      </c>
      <c r="AS86" s="16">
        <f t="shared" si="51"/>
        <v>0</v>
      </c>
      <c r="AT86" s="16">
        <f t="shared" si="52"/>
        <v>0</v>
      </c>
      <c r="AU86" s="16">
        <f t="shared" si="53"/>
        <v>-189.71</v>
      </c>
      <c r="AV86" s="16">
        <v>-109.69</v>
      </c>
      <c r="AW86" s="16">
        <f t="shared" si="54"/>
        <v>-109.69</v>
      </c>
      <c r="AX86" s="16">
        <v>-123.99</v>
      </c>
      <c r="AY86" s="16">
        <f t="shared" si="55"/>
        <v>-123.99</v>
      </c>
      <c r="AZ86" s="16">
        <f t="shared" si="56"/>
        <v>-114.55</v>
      </c>
      <c r="BA86" s="16">
        <f t="shared" si="57"/>
        <v>-291.27999999999997</v>
      </c>
      <c r="BB86" s="16">
        <f t="shared" si="58"/>
        <v>-307.10000000000002</v>
      </c>
      <c r="BC86" s="16">
        <f t="shared" si="59"/>
        <v>-295.51</v>
      </c>
      <c r="BD86" s="16">
        <f t="shared" si="60"/>
        <v>155.88</v>
      </c>
      <c r="BE86" s="16">
        <f t="shared" si="61"/>
        <v>-212.73</v>
      </c>
      <c r="BF86" s="16">
        <f t="shared" si="62"/>
        <v>-1488.68</v>
      </c>
    </row>
    <row r="87" spans="1:58">
      <c r="A87" s="22" t="s">
        <v>478</v>
      </c>
      <c r="B87" s="14" t="s">
        <v>479</v>
      </c>
      <c r="C87" s="17">
        <v>0</v>
      </c>
      <c r="D87" s="17">
        <v>0</v>
      </c>
      <c r="E87" s="17">
        <v>15.52</v>
      </c>
      <c r="F87" s="17">
        <v>19.739999999999998</v>
      </c>
      <c r="G87" s="17">
        <v>48.63</v>
      </c>
      <c r="H87" s="17">
        <v>19.2</v>
      </c>
      <c r="I87" s="17">
        <v>110.37</v>
      </c>
      <c r="J87" s="17">
        <v>23.8</v>
      </c>
      <c r="K87" s="17">
        <v>52.51</v>
      </c>
      <c r="L87" s="17">
        <v>15.1</v>
      </c>
      <c r="M87" s="17">
        <v>47.01</v>
      </c>
      <c r="N87" s="17">
        <v>351.88</v>
      </c>
      <c r="O87" s="27"/>
      <c r="P87" s="17">
        <f t="shared" si="47"/>
        <v>62.11</v>
      </c>
      <c r="Q87" s="17">
        <f t="shared" si="48"/>
        <v>372.65999999999997</v>
      </c>
      <c r="S87" s="15">
        <v>5</v>
      </c>
      <c r="W87" s="16">
        <v>5972</v>
      </c>
      <c r="X87" s="14" t="s">
        <v>480</v>
      </c>
      <c r="Y87" s="14" t="s">
        <v>481</v>
      </c>
      <c r="Z87" s="14" t="s">
        <v>481</v>
      </c>
      <c r="AA87" s="14" t="s">
        <v>482</v>
      </c>
      <c r="AB87" s="14" t="s">
        <v>483</v>
      </c>
      <c r="AC87" s="14" t="s">
        <v>484</v>
      </c>
      <c r="AD87" s="16">
        <v>1</v>
      </c>
      <c r="AE87" s="16">
        <v>800464</v>
      </c>
      <c r="AF87" s="16">
        <v>6</v>
      </c>
      <c r="AG87" s="14" t="s">
        <v>485</v>
      </c>
      <c r="AH87" s="16">
        <v>5</v>
      </c>
      <c r="AI87" s="16">
        <v>-1</v>
      </c>
      <c r="AJ87" s="16">
        <v>131256</v>
      </c>
      <c r="AK87" s="16">
        <v>9</v>
      </c>
      <c r="AL87" s="16">
        <v>0</v>
      </c>
      <c r="AM87" s="16">
        <v>1</v>
      </c>
      <c r="AN87" s="16">
        <v>1</v>
      </c>
      <c r="AO87" s="16">
        <v>1</v>
      </c>
      <c r="AP87" s="16">
        <v>23.8</v>
      </c>
      <c r="AQ87" s="16">
        <v>1</v>
      </c>
      <c r="AR87" s="16">
        <v>47.01</v>
      </c>
      <c r="AS87" s="16">
        <f t="shared" si="51"/>
        <v>0</v>
      </c>
      <c r="AT87" s="16">
        <f t="shared" si="52"/>
        <v>0</v>
      </c>
      <c r="AU87" s="16">
        <f t="shared" si="53"/>
        <v>-15.52</v>
      </c>
      <c r="AV87" s="16">
        <v>-19.739999999999998</v>
      </c>
      <c r="AW87" s="16">
        <f t="shared" si="54"/>
        <v>-19.739999999999998</v>
      </c>
      <c r="AX87" s="16">
        <v>-48.63</v>
      </c>
      <c r="AY87" s="16">
        <f t="shared" si="55"/>
        <v>-48.63</v>
      </c>
      <c r="AZ87" s="16">
        <f t="shared" si="56"/>
        <v>-19.2</v>
      </c>
      <c r="BA87" s="16">
        <f t="shared" si="57"/>
        <v>-110.37</v>
      </c>
      <c r="BB87" s="16">
        <f t="shared" si="58"/>
        <v>-23.8</v>
      </c>
      <c r="BC87" s="16">
        <f t="shared" si="59"/>
        <v>-52.51</v>
      </c>
      <c r="BD87" s="16">
        <f t="shared" si="60"/>
        <v>-15.1</v>
      </c>
      <c r="BE87" s="16">
        <f t="shared" si="61"/>
        <v>-47.01</v>
      </c>
      <c r="BF87" s="16">
        <f t="shared" si="62"/>
        <v>-351.88</v>
      </c>
    </row>
    <row r="88" spans="1:58">
      <c r="A88" s="22" t="s">
        <v>486</v>
      </c>
      <c r="B88" s="14" t="s">
        <v>487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21.21</v>
      </c>
      <c r="L88" s="17">
        <v>0</v>
      </c>
      <c r="M88" s="17">
        <v>0</v>
      </c>
      <c r="N88" s="17">
        <v>21.21</v>
      </c>
      <c r="O88" s="27"/>
      <c r="P88" s="17" t="str">
        <f t="shared" si="47"/>
        <v/>
      </c>
      <c r="Q88" s="17" t="str">
        <f t="shared" si="48"/>
        <v/>
      </c>
      <c r="S88" s="15">
        <v>5</v>
      </c>
      <c r="W88" s="16">
        <v>5972</v>
      </c>
      <c r="X88" s="14" t="s">
        <v>488</v>
      </c>
      <c r="Y88" s="14" t="s">
        <v>489</v>
      </c>
      <c r="Z88" s="14" t="s">
        <v>489</v>
      </c>
      <c r="AA88" s="14" t="s">
        <v>490</v>
      </c>
      <c r="AB88" s="14" t="s">
        <v>491</v>
      </c>
      <c r="AC88" s="14" t="s">
        <v>492</v>
      </c>
      <c r="AD88" s="16">
        <v>1</v>
      </c>
      <c r="AE88" s="16">
        <v>800465</v>
      </c>
      <c r="AF88" s="16">
        <v>7</v>
      </c>
      <c r="AG88" s="14" t="s">
        <v>493</v>
      </c>
      <c r="AH88" s="16">
        <v>5</v>
      </c>
      <c r="AI88" s="16">
        <v>-1</v>
      </c>
      <c r="AJ88" s="16">
        <v>131256</v>
      </c>
      <c r="AK88" s="16">
        <v>1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f t="shared" si="51"/>
        <v>0</v>
      </c>
      <c r="AT88" s="16">
        <f t="shared" si="52"/>
        <v>0</v>
      </c>
      <c r="AU88" s="16">
        <f t="shared" si="53"/>
        <v>0</v>
      </c>
      <c r="AV88" s="16">
        <v>0</v>
      </c>
      <c r="AW88" s="16">
        <f t="shared" si="54"/>
        <v>0</v>
      </c>
      <c r="AX88" s="16">
        <v>0</v>
      </c>
      <c r="AY88" s="16">
        <f t="shared" si="55"/>
        <v>0</v>
      </c>
      <c r="AZ88" s="16">
        <f t="shared" si="56"/>
        <v>0</v>
      </c>
      <c r="BA88" s="16">
        <f t="shared" si="57"/>
        <v>0</v>
      </c>
      <c r="BB88" s="16">
        <f t="shared" si="58"/>
        <v>0</v>
      </c>
      <c r="BC88" s="16">
        <f t="shared" si="59"/>
        <v>-21.21</v>
      </c>
      <c r="BD88" s="16">
        <f t="shared" si="60"/>
        <v>0</v>
      </c>
      <c r="BE88" s="16">
        <f t="shared" si="61"/>
        <v>0</v>
      </c>
      <c r="BF88" s="16">
        <f t="shared" si="62"/>
        <v>-21.21</v>
      </c>
    </row>
    <row r="89" spans="1:58">
      <c r="A89" s="22" t="s">
        <v>494</v>
      </c>
      <c r="B89" s="14" t="s">
        <v>495</v>
      </c>
      <c r="C89" s="17">
        <v>0</v>
      </c>
      <c r="D89" s="17">
        <v>0</v>
      </c>
      <c r="E89" s="17">
        <v>736.76</v>
      </c>
      <c r="F89" s="17">
        <v>378.56</v>
      </c>
      <c r="G89" s="17">
        <v>438.31</v>
      </c>
      <c r="H89" s="17">
        <v>5651.24</v>
      </c>
      <c r="I89" s="17">
        <v>1703.51</v>
      </c>
      <c r="J89" s="17">
        <v>1461.3</v>
      </c>
      <c r="K89" s="17">
        <v>851.24</v>
      </c>
      <c r="L89" s="17">
        <v>5552.51</v>
      </c>
      <c r="M89" s="17">
        <v>2104.4299999999998</v>
      </c>
      <c r="N89" s="17">
        <v>18877.86</v>
      </c>
      <c r="O89" s="27"/>
      <c r="P89" s="17">
        <f t="shared" si="47"/>
        <v>7656.9400000000005</v>
      </c>
      <c r="Q89" s="17">
        <f t="shared" si="48"/>
        <v>45941.64</v>
      </c>
      <c r="S89" s="15">
        <v>5</v>
      </c>
      <c r="W89" s="16">
        <v>5972</v>
      </c>
      <c r="X89" s="14" t="s">
        <v>496</v>
      </c>
      <c r="Y89" s="14" t="s">
        <v>497</v>
      </c>
      <c r="Z89" s="14" t="s">
        <v>497</v>
      </c>
      <c r="AA89" s="14" t="s">
        <v>498</v>
      </c>
      <c r="AB89" s="14" t="s">
        <v>499</v>
      </c>
      <c r="AC89" s="14" t="s">
        <v>500</v>
      </c>
      <c r="AD89" s="16">
        <v>1</v>
      </c>
      <c r="AE89" s="16">
        <v>800467</v>
      </c>
      <c r="AF89" s="16">
        <v>9</v>
      </c>
      <c r="AG89" s="14" t="s">
        <v>501</v>
      </c>
      <c r="AH89" s="16">
        <v>5</v>
      </c>
      <c r="AI89" s="16">
        <v>-1</v>
      </c>
      <c r="AJ89" s="16">
        <v>131256</v>
      </c>
      <c r="AK89" s="16">
        <v>19</v>
      </c>
      <c r="AL89" s="16">
        <v>0</v>
      </c>
      <c r="AM89" s="16">
        <v>2</v>
      </c>
      <c r="AN89" s="16">
        <v>2</v>
      </c>
      <c r="AO89" s="16">
        <v>2</v>
      </c>
      <c r="AP89" s="16">
        <v>1461.3</v>
      </c>
      <c r="AQ89" s="16">
        <v>2</v>
      </c>
      <c r="AR89" s="16">
        <v>2104.4299999999998</v>
      </c>
      <c r="AS89" s="16">
        <f t="shared" si="51"/>
        <v>0</v>
      </c>
      <c r="AT89" s="16">
        <f t="shared" si="52"/>
        <v>0</v>
      </c>
      <c r="AU89" s="16">
        <f t="shared" si="53"/>
        <v>-736.76</v>
      </c>
      <c r="AV89" s="16">
        <v>-378.56</v>
      </c>
      <c r="AW89" s="16">
        <f t="shared" si="54"/>
        <v>-378.56</v>
      </c>
      <c r="AX89" s="16">
        <v>-438.31</v>
      </c>
      <c r="AY89" s="16">
        <f t="shared" si="55"/>
        <v>-438.31</v>
      </c>
      <c r="AZ89" s="16">
        <f t="shared" si="56"/>
        <v>-5651.24</v>
      </c>
      <c r="BA89" s="16">
        <f t="shared" si="57"/>
        <v>-1703.51</v>
      </c>
      <c r="BB89" s="16">
        <f t="shared" si="58"/>
        <v>-1461.3</v>
      </c>
      <c r="BC89" s="16">
        <f t="shared" si="59"/>
        <v>-851.24</v>
      </c>
      <c r="BD89" s="16">
        <f t="shared" si="60"/>
        <v>-5552.51</v>
      </c>
      <c r="BE89" s="16">
        <f t="shared" si="61"/>
        <v>-2104.4299999999998</v>
      </c>
      <c r="BF89" s="16">
        <f t="shared" si="62"/>
        <v>-18877.86</v>
      </c>
    </row>
    <row r="90" spans="1:58">
      <c r="A90" s="22" t="s">
        <v>502</v>
      </c>
      <c r="B90" s="14" t="s">
        <v>503</v>
      </c>
      <c r="C90" s="17">
        <v>0</v>
      </c>
      <c r="D90" s="17">
        <v>0</v>
      </c>
      <c r="E90" s="17">
        <v>978.2</v>
      </c>
      <c r="F90" s="17">
        <v>0</v>
      </c>
      <c r="G90" s="17">
        <v>0</v>
      </c>
      <c r="H90" s="17">
        <v>0</v>
      </c>
      <c r="I90" s="17">
        <v>0</v>
      </c>
      <c r="J90" s="17">
        <v>222.4</v>
      </c>
      <c r="K90" s="17">
        <v>0</v>
      </c>
      <c r="L90" s="17">
        <v>72.930000000000007</v>
      </c>
      <c r="M90" s="17">
        <v>0</v>
      </c>
      <c r="N90" s="17">
        <v>1273.53</v>
      </c>
      <c r="O90" s="27"/>
      <c r="P90" s="17">
        <f t="shared" si="47"/>
        <v>72.930000000000007</v>
      </c>
      <c r="Q90" s="17">
        <f t="shared" si="48"/>
        <v>437.58000000000004</v>
      </c>
      <c r="S90" s="15">
        <v>5</v>
      </c>
      <c r="W90" s="16">
        <v>5972</v>
      </c>
      <c r="X90" s="14" t="s">
        <v>504</v>
      </c>
      <c r="Y90" s="14" t="s">
        <v>505</v>
      </c>
      <c r="Z90" s="14" t="s">
        <v>505</v>
      </c>
      <c r="AA90" s="14" t="s">
        <v>506</v>
      </c>
      <c r="AB90" s="14" t="s">
        <v>507</v>
      </c>
      <c r="AC90" s="14" t="s">
        <v>508</v>
      </c>
      <c r="AD90" s="16">
        <v>1</v>
      </c>
      <c r="AE90" s="16">
        <v>800468</v>
      </c>
      <c r="AF90" s="16">
        <v>10</v>
      </c>
      <c r="AG90" s="14" t="s">
        <v>509</v>
      </c>
      <c r="AH90" s="16">
        <v>5</v>
      </c>
      <c r="AI90" s="16">
        <v>-1</v>
      </c>
      <c r="AJ90" s="16">
        <v>131256</v>
      </c>
      <c r="AK90" s="16">
        <v>3</v>
      </c>
      <c r="AL90" s="16">
        <v>0</v>
      </c>
      <c r="AM90" s="16">
        <v>1</v>
      </c>
      <c r="AN90" s="16">
        <v>0</v>
      </c>
      <c r="AO90" s="16">
        <v>0</v>
      </c>
      <c r="AP90" s="16">
        <v>222.4</v>
      </c>
      <c r="AQ90" s="16">
        <v>1</v>
      </c>
      <c r="AR90" s="16">
        <v>0</v>
      </c>
      <c r="AS90" s="16">
        <f t="shared" si="51"/>
        <v>0</v>
      </c>
      <c r="AT90" s="16">
        <f t="shared" si="52"/>
        <v>0</v>
      </c>
      <c r="AU90" s="16">
        <f t="shared" si="53"/>
        <v>-978.2</v>
      </c>
      <c r="AV90" s="16">
        <v>0</v>
      </c>
      <c r="AW90" s="16">
        <f t="shared" si="54"/>
        <v>0</v>
      </c>
      <c r="AX90" s="16">
        <v>0</v>
      </c>
      <c r="AY90" s="16">
        <f t="shared" si="55"/>
        <v>0</v>
      </c>
      <c r="AZ90" s="16">
        <f t="shared" si="56"/>
        <v>0</v>
      </c>
      <c r="BA90" s="16">
        <f t="shared" si="57"/>
        <v>0</v>
      </c>
      <c r="BB90" s="16">
        <f t="shared" si="58"/>
        <v>-222.4</v>
      </c>
      <c r="BC90" s="16">
        <f t="shared" si="59"/>
        <v>0</v>
      </c>
      <c r="BD90" s="16">
        <f t="shared" si="60"/>
        <v>-72.930000000000007</v>
      </c>
      <c r="BE90" s="16">
        <f t="shared" si="61"/>
        <v>0</v>
      </c>
      <c r="BF90" s="16">
        <f t="shared" si="62"/>
        <v>-1273.53</v>
      </c>
    </row>
    <row r="91" spans="1:58">
      <c r="A91" s="22" t="s">
        <v>510</v>
      </c>
      <c r="B91" s="14" t="s">
        <v>511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96</v>
      </c>
      <c r="M91" s="17">
        <v>0</v>
      </c>
      <c r="N91" s="17">
        <v>96</v>
      </c>
      <c r="O91" s="27"/>
      <c r="P91" s="17">
        <f t="shared" si="47"/>
        <v>96</v>
      </c>
      <c r="Q91" s="17">
        <f t="shared" si="48"/>
        <v>576</v>
      </c>
      <c r="S91" s="15">
        <v>5</v>
      </c>
      <c r="W91" s="16">
        <v>5972</v>
      </c>
      <c r="X91" s="14" t="s">
        <v>512</v>
      </c>
      <c r="Y91" s="14" t="s">
        <v>513</v>
      </c>
      <c r="Z91" s="14" t="s">
        <v>513</v>
      </c>
      <c r="AA91" s="14" t="s">
        <v>514</v>
      </c>
      <c r="AB91" s="14" t="s">
        <v>515</v>
      </c>
      <c r="AC91" s="14" t="s">
        <v>516</v>
      </c>
      <c r="AD91" s="16">
        <v>1</v>
      </c>
      <c r="AE91" s="16">
        <v>800469</v>
      </c>
      <c r="AF91" s="16">
        <v>11</v>
      </c>
      <c r="AG91" s="14" t="s">
        <v>517</v>
      </c>
      <c r="AH91" s="16">
        <v>5</v>
      </c>
      <c r="AI91" s="16">
        <v>-1</v>
      </c>
      <c r="AJ91" s="16">
        <v>131256</v>
      </c>
      <c r="AK91" s="16">
        <v>1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f t="shared" si="51"/>
        <v>0</v>
      </c>
      <c r="AT91" s="16">
        <f t="shared" si="52"/>
        <v>0</v>
      </c>
      <c r="AU91" s="16">
        <f t="shared" si="53"/>
        <v>0</v>
      </c>
      <c r="AV91" s="16">
        <v>0</v>
      </c>
      <c r="AW91" s="16">
        <f t="shared" si="54"/>
        <v>0</v>
      </c>
      <c r="AX91" s="16">
        <v>0</v>
      </c>
      <c r="AY91" s="16">
        <f t="shared" si="55"/>
        <v>0</v>
      </c>
      <c r="AZ91" s="16">
        <f t="shared" si="56"/>
        <v>0</v>
      </c>
      <c r="BA91" s="16">
        <f t="shared" si="57"/>
        <v>0</v>
      </c>
      <c r="BB91" s="16">
        <f t="shared" si="58"/>
        <v>0</v>
      </c>
      <c r="BC91" s="16">
        <f t="shared" si="59"/>
        <v>0</v>
      </c>
      <c r="BD91" s="16">
        <f t="shared" si="60"/>
        <v>-96</v>
      </c>
      <c r="BE91" s="16">
        <f t="shared" si="61"/>
        <v>0</v>
      </c>
      <c r="BF91" s="16">
        <f t="shared" si="62"/>
        <v>-96</v>
      </c>
    </row>
    <row r="92" spans="1:58">
      <c r="A92" s="22" t="s">
        <v>518</v>
      </c>
      <c r="B92" s="14" t="s">
        <v>519</v>
      </c>
      <c r="C92" s="17">
        <v>0</v>
      </c>
      <c r="D92" s="17">
        <v>0</v>
      </c>
      <c r="E92" s="17">
        <v>0</v>
      </c>
      <c r="F92" s="17">
        <v>1000</v>
      </c>
      <c r="G92" s="17">
        <v>0</v>
      </c>
      <c r="H92" s="17">
        <v>0</v>
      </c>
      <c r="I92" s="17">
        <v>330.31</v>
      </c>
      <c r="J92" s="17">
        <v>0</v>
      </c>
      <c r="K92" s="17">
        <v>0</v>
      </c>
      <c r="L92" s="17">
        <v>0</v>
      </c>
      <c r="M92" s="17">
        <v>0</v>
      </c>
      <c r="N92" s="17">
        <v>1330.31</v>
      </c>
      <c r="O92" s="27"/>
      <c r="P92" s="17" t="str">
        <f t="shared" si="47"/>
        <v/>
      </c>
      <c r="Q92" s="17" t="str">
        <f t="shared" si="48"/>
        <v/>
      </c>
      <c r="S92" s="15">
        <v>5</v>
      </c>
      <c r="W92" s="16">
        <v>5972</v>
      </c>
      <c r="X92" s="14" t="s">
        <v>520</v>
      </c>
      <c r="Y92" s="14" t="s">
        <v>521</v>
      </c>
      <c r="Z92" s="14" t="s">
        <v>521</v>
      </c>
      <c r="AA92" s="14" t="s">
        <v>522</v>
      </c>
      <c r="AB92" s="14" t="s">
        <v>523</v>
      </c>
      <c r="AC92" s="14" t="s">
        <v>524</v>
      </c>
      <c r="AD92" s="16">
        <v>1</v>
      </c>
      <c r="AE92" s="16">
        <v>800473</v>
      </c>
      <c r="AF92" s="16">
        <v>15</v>
      </c>
      <c r="AG92" s="14" t="s">
        <v>525</v>
      </c>
      <c r="AH92" s="16">
        <v>5</v>
      </c>
      <c r="AI92" s="16">
        <v>-1</v>
      </c>
      <c r="AJ92" s="16">
        <v>131256</v>
      </c>
      <c r="AK92" s="16">
        <v>2</v>
      </c>
      <c r="AL92" s="16">
        <v>0</v>
      </c>
      <c r="AM92" s="16">
        <v>0</v>
      </c>
      <c r="AN92" s="16">
        <v>1</v>
      </c>
      <c r="AO92" s="16">
        <v>0</v>
      </c>
      <c r="AP92" s="16">
        <v>0</v>
      </c>
      <c r="AQ92" s="16">
        <v>0</v>
      </c>
      <c r="AR92" s="16">
        <v>0</v>
      </c>
      <c r="AS92" s="16">
        <f t="shared" si="51"/>
        <v>0</v>
      </c>
      <c r="AT92" s="16">
        <f t="shared" si="52"/>
        <v>0</v>
      </c>
      <c r="AU92" s="16">
        <f t="shared" si="53"/>
        <v>0</v>
      </c>
      <c r="AV92" s="16">
        <v>-1000</v>
      </c>
      <c r="AW92" s="16">
        <f t="shared" si="54"/>
        <v>-1000</v>
      </c>
      <c r="AX92" s="16">
        <v>0</v>
      </c>
      <c r="AY92" s="16">
        <f t="shared" si="55"/>
        <v>0</v>
      </c>
      <c r="AZ92" s="16">
        <f t="shared" si="56"/>
        <v>0</v>
      </c>
      <c r="BA92" s="16">
        <f t="shared" si="57"/>
        <v>-330.31</v>
      </c>
      <c r="BB92" s="16">
        <f t="shared" si="58"/>
        <v>0</v>
      </c>
      <c r="BC92" s="16">
        <f t="shared" si="59"/>
        <v>0</v>
      </c>
      <c r="BD92" s="16">
        <f t="shared" si="60"/>
        <v>0</v>
      </c>
      <c r="BE92" s="16">
        <f t="shared" si="61"/>
        <v>0</v>
      </c>
      <c r="BF92" s="16">
        <f t="shared" si="62"/>
        <v>-1330.31</v>
      </c>
    </row>
    <row r="93" spans="1:58">
      <c r="A93" s="22" t="s">
        <v>526</v>
      </c>
      <c r="B93" s="14" t="s">
        <v>527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227.05</v>
      </c>
      <c r="J93" s="17">
        <v>0</v>
      </c>
      <c r="K93" s="17">
        <v>0</v>
      </c>
      <c r="L93" s="17">
        <v>0</v>
      </c>
      <c r="M93" s="17">
        <v>0</v>
      </c>
      <c r="N93" s="17">
        <v>227.05</v>
      </c>
      <c r="O93" s="27"/>
      <c r="P93" s="17" t="str">
        <f t="shared" si="47"/>
        <v/>
      </c>
      <c r="Q93" s="17" t="str">
        <f t="shared" si="48"/>
        <v/>
      </c>
      <c r="S93" s="15">
        <v>5</v>
      </c>
      <c r="W93" s="16">
        <v>5972</v>
      </c>
      <c r="X93" s="14" t="s">
        <v>528</v>
      </c>
      <c r="Y93" s="14" t="s">
        <v>529</v>
      </c>
      <c r="Z93" s="14" t="s">
        <v>529</v>
      </c>
      <c r="AA93" s="14" t="s">
        <v>530</v>
      </c>
      <c r="AB93" s="14" t="s">
        <v>531</v>
      </c>
      <c r="AC93" s="14" t="s">
        <v>532</v>
      </c>
      <c r="AD93" s="16">
        <v>1</v>
      </c>
      <c r="AE93" s="16">
        <v>800474</v>
      </c>
      <c r="AF93" s="16">
        <v>16</v>
      </c>
      <c r="AG93" s="14" t="s">
        <v>533</v>
      </c>
      <c r="AH93" s="16">
        <v>5</v>
      </c>
      <c r="AI93" s="16">
        <v>-1</v>
      </c>
      <c r="AJ93" s="16">
        <v>131256</v>
      </c>
      <c r="AK93" s="16">
        <v>1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f t="shared" si="51"/>
        <v>0</v>
      </c>
      <c r="AT93" s="16">
        <f t="shared" si="52"/>
        <v>0</v>
      </c>
      <c r="AU93" s="16">
        <f t="shared" si="53"/>
        <v>0</v>
      </c>
      <c r="AV93" s="16">
        <v>0</v>
      </c>
      <c r="AW93" s="16">
        <f t="shared" si="54"/>
        <v>0</v>
      </c>
      <c r="AX93" s="16">
        <v>0</v>
      </c>
      <c r="AY93" s="16">
        <f t="shared" si="55"/>
        <v>0</v>
      </c>
      <c r="AZ93" s="16">
        <f t="shared" si="56"/>
        <v>0</v>
      </c>
      <c r="BA93" s="16">
        <f t="shared" si="57"/>
        <v>-227.05</v>
      </c>
      <c r="BB93" s="16">
        <f t="shared" si="58"/>
        <v>0</v>
      </c>
      <c r="BC93" s="16">
        <f t="shared" si="59"/>
        <v>0</v>
      </c>
      <c r="BD93" s="16">
        <f t="shared" si="60"/>
        <v>0</v>
      </c>
      <c r="BE93" s="16">
        <f t="shared" si="61"/>
        <v>0</v>
      </c>
      <c r="BF93" s="16">
        <f t="shared" si="62"/>
        <v>-227.05</v>
      </c>
    </row>
    <row r="94" spans="1:58">
      <c r="A94" s="22" t="s">
        <v>534</v>
      </c>
      <c r="B94" s="14" t="s">
        <v>535</v>
      </c>
      <c r="C94" s="17">
        <v>0</v>
      </c>
      <c r="D94" s="17">
        <v>0</v>
      </c>
      <c r="E94" s="17">
        <v>197.23</v>
      </c>
      <c r="F94" s="17">
        <v>128.94999999999999</v>
      </c>
      <c r="G94" s="17">
        <v>181.64</v>
      </c>
      <c r="H94" s="17">
        <v>0</v>
      </c>
      <c r="I94" s="17">
        <v>46.79</v>
      </c>
      <c r="J94" s="17">
        <v>46.79</v>
      </c>
      <c r="K94" s="17">
        <v>649.09</v>
      </c>
      <c r="L94" s="17">
        <v>0</v>
      </c>
      <c r="M94" s="17">
        <v>552.12</v>
      </c>
      <c r="N94" s="17">
        <v>1802.61</v>
      </c>
      <c r="O94" s="27"/>
      <c r="P94" s="17">
        <f t="shared" si="47"/>
        <v>552.12</v>
      </c>
      <c r="Q94" s="17">
        <f t="shared" si="48"/>
        <v>3312.7200000000003</v>
      </c>
      <c r="S94" s="15">
        <v>5</v>
      </c>
      <c r="W94" s="16">
        <v>5972</v>
      </c>
      <c r="X94" s="14" t="s">
        <v>536</v>
      </c>
      <c r="Y94" s="14" t="s">
        <v>537</v>
      </c>
      <c r="Z94" s="14" t="s">
        <v>537</v>
      </c>
      <c r="AA94" s="14" t="s">
        <v>538</v>
      </c>
      <c r="AB94" s="14" t="s">
        <v>539</v>
      </c>
      <c r="AC94" s="14" t="s">
        <v>540</v>
      </c>
      <c r="AD94" s="16">
        <v>1</v>
      </c>
      <c r="AE94" s="16">
        <v>800476</v>
      </c>
      <c r="AF94" s="16">
        <v>18</v>
      </c>
      <c r="AG94" s="14" t="s">
        <v>541</v>
      </c>
      <c r="AH94" s="16">
        <v>5</v>
      </c>
      <c r="AI94" s="16">
        <v>-1</v>
      </c>
      <c r="AJ94" s="16">
        <v>131256</v>
      </c>
      <c r="AK94" s="16">
        <v>7</v>
      </c>
      <c r="AL94" s="16">
        <v>0</v>
      </c>
      <c r="AM94" s="16">
        <v>1</v>
      </c>
      <c r="AN94" s="16">
        <v>1</v>
      </c>
      <c r="AO94" s="16">
        <v>0</v>
      </c>
      <c r="AP94" s="16">
        <v>46.79</v>
      </c>
      <c r="AQ94" s="16">
        <v>1</v>
      </c>
      <c r="AR94" s="16">
        <v>552.12</v>
      </c>
      <c r="AS94" s="16">
        <f t="shared" si="51"/>
        <v>0</v>
      </c>
      <c r="AT94" s="16">
        <f t="shared" si="52"/>
        <v>0</v>
      </c>
      <c r="AU94" s="16">
        <f t="shared" si="53"/>
        <v>-197.23</v>
      </c>
      <c r="AV94" s="16">
        <v>-128.94999999999999</v>
      </c>
      <c r="AW94" s="16">
        <f t="shared" si="54"/>
        <v>-128.94999999999999</v>
      </c>
      <c r="AX94" s="16">
        <v>-181.64</v>
      </c>
      <c r="AY94" s="16">
        <f t="shared" si="55"/>
        <v>-181.64</v>
      </c>
      <c r="AZ94" s="16">
        <f t="shared" si="56"/>
        <v>0</v>
      </c>
      <c r="BA94" s="16">
        <f t="shared" si="57"/>
        <v>-46.79</v>
      </c>
      <c r="BB94" s="16">
        <f t="shared" si="58"/>
        <v>-46.79</v>
      </c>
      <c r="BC94" s="16">
        <f t="shared" si="59"/>
        <v>-649.09</v>
      </c>
      <c r="BD94" s="16">
        <f t="shared" si="60"/>
        <v>0</v>
      </c>
      <c r="BE94" s="16">
        <f t="shared" si="61"/>
        <v>-552.12</v>
      </c>
      <c r="BF94" s="16">
        <f t="shared" si="62"/>
        <v>-1802.61</v>
      </c>
    </row>
    <row r="95" spans="1:58">
      <c r="A95" s="22" t="s">
        <v>542</v>
      </c>
      <c r="B95" s="14" t="s">
        <v>543</v>
      </c>
      <c r="C95" s="17">
        <v>0</v>
      </c>
      <c r="D95" s="17">
        <v>0</v>
      </c>
      <c r="E95" s="17">
        <v>0</v>
      </c>
      <c r="F95" s="17">
        <v>0</v>
      </c>
      <c r="G95" s="17">
        <v>6.75</v>
      </c>
      <c r="H95" s="17">
        <v>4.6100000000000003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11.36</v>
      </c>
      <c r="O95" s="27"/>
      <c r="P95" s="17" t="str">
        <f t="shared" si="47"/>
        <v/>
      </c>
      <c r="Q95" s="17" t="str">
        <f t="shared" si="48"/>
        <v/>
      </c>
      <c r="S95" s="15">
        <v>5</v>
      </c>
      <c r="W95" s="16">
        <v>5972</v>
      </c>
      <c r="X95" s="14" t="s">
        <v>544</v>
      </c>
      <c r="Y95" s="14" t="s">
        <v>545</v>
      </c>
      <c r="Z95" s="14" t="s">
        <v>545</v>
      </c>
      <c r="AA95" s="14" t="s">
        <v>546</v>
      </c>
      <c r="AB95" s="14" t="s">
        <v>547</v>
      </c>
      <c r="AC95" s="14" t="s">
        <v>548</v>
      </c>
      <c r="AD95" s="16">
        <v>1</v>
      </c>
      <c r="AE95" s="16">
        <v>800483</v>
      </c>
      <c r="AF95" s="16">
        <v>25</v>
      </c>
      <c r="AG95" s="14" t="s">
        <v>549</v>
      </c>
      <c r="AH95" s="16">
        <v>5</v>
      </c>
      <c r="AI95" s="16">
        <v>-1</v>
      </c>
      <c r="AJ95" s="16">
        <v>131256</v>
      </c>
      <c r="AK95" s="16">
        <v>2</v>
      </c>
      <c r="AL95" s="16">
        <v>0</v>
      </c>
      <c r="AM95" s="16">
        <v>0</v>
      </c>
      <c r="AN95" s="16">
        <v>0</v>
      </c>
      <c r="AO95" s="16">
        <v>1</v>
      </c>
      <c r="AP95" s="16">
        <v>0</v>
      </c>
      <c r="AQ95" s="16">
        <v>0</v>
      </c>
      <c r="AR95" s="16">
        <v>0</v>
      </c>
      <c r="AS95" s="16">
        <f t="shared" si="51"/>
        <v>0</v>
      </c>
      <c r="AT95" s="16">
        <f t="shared" si="52"/>
        <v>0</v>
      </c>
      <c r="AU95" s="16">
        <f t="shared" si="53"/>
        <v>0</v>
      </c>
      <c r="AV95" s="16">
        <v>0</v>
      </c>
      <c r="AW95" s="16">
        <f t="shared" si="54"/>
        <v>0</v>
      </c>
      <c r="AX95" s="16">
        <v>-6.75</v>
      </c>
      <c r="AY95" s="16">
        <f t="shared" si="55"/>
        <v>-6.75</v>
      </c>
      <c r="AZ95" s="16">
        <f t="shared" si="56"/>
        <v>-4.6100000000000003</v>
      </c>
      <c r="BA95" s="16">
        <f t="shared" si="57"/>
        <v>0</v>
      </c>
      <c r="BB95" s="16">
        <f t="shared" si="58"/>
        <v>0</v>
      </c>
      <c r="BC95" s="16">
        <f t="shared" si="59"/>
        <v>0</v>
      </c>
      <c r="BD95" s="16">
        <f t="shared" si="60"/>
        <v>0</v>
      </c>
      <c r="BE95" s="16">
        <f t="shared" si="61"/>
        <v>0</v>
      </c>
      <c r="BF95" s="16">
        <f t="shared" si="62"/>
        <v>-11.36</v>
      </c>
    </row>
    <row r="96" spans="1:58">
      <c r="A96" s="22" t="s">
        <v>550</v>
      </c>
      <c r="B96" s="14" t="s">
        <v>551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380</v>
      </c>
      <c r="M96" s="17">
        <v>0</v>
      </c>
      <c r="N96" s="17">
        <v>380</v>
      </c>
      <c r="O96" s="27"/>
      <c r="P96" s="17">
        <f t="shared" si="47"/>
        <v>380</v>
      </c>
      <c r="Q96" s="17">
        <f t="shared" si="48"/>
        <v>2280</v>
      </c>
      <c r="S96" s="15">
        <v>5</v>
      </c>
      <c r="W96" s="16">
        <v>5972</v>
      </c>
      <c r="X96" s="14" t="s">
        <v>552</v>
      </c>
      <c r="Y96" s="14" t="s">
        <v>553</v>
      </c>
      <c r="Z96" s="14" t="s">
        <v>553</v>
      </c>
      <c r="AA96" s="14" t="s">
        <v>554</v>
      </c>
      <c r="AB96" s="14" t="s">
        <v>555</v>
      </c>
      <c r="AC96" s="14" t="s">
        <v>556</v>
      </c>
      <c r="AD96" s="16">
        <v>1</v>
      </c>
      <c r="AE96" s="16">
        <v>800486</v>
      </c>
      <c r="AF96" s="16">
        <v>28</v>
      </c>
      <c r="AG96" s="14" t="s">
        <v>557</v>
      </c>
      <c r="AH96" s="16">
        <v>5</v>
      </c>
      <c r="AI96" s="16">
        <v>-1</v>
      </c>
      <c r="AJ96" s="16">
        <v>131256</v>
      </c>
      <c r="AK96" s="16">
        <v>1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f t="shared" si="51"/>
        <v>0</v>
      </c>
      <c r="AT96" s="16">
        <f t="shared" si="52"/>
        <v>0</v>
      </c>
      <c r="AU96" s="16">
        <f t="shared" si="53"/>
        <v>0</v>
      </c>
      <c r="AV96" s="16">
        <v>0</v>
      </c>
      <c r="AW96" s="16">
        <f t="shared" si="54"/>
        <v>0</v>
      </c>
      <c r="AX96" s="16">
        <v>0</v>
      </c>
      <c r="AY96" s="16">
        <f t="shared" si="55"/>
        <v>0</v>
      </c>
      <c r="AZ96" s="16">
        <f t="shared" si="56"/>
        <v>0</v>
      </c>
      <c r="BA96" s="16">
        <f t="shared" si="57"/>
        <v>0</v>
      </c>
      <c r="BB96" s="16">
        <f t="shared" si="58"/>
        <v>0</v>
      </c>
      <c r="BC96" s="16">
        <f t="shared" si="59"/>
        <v>0</v>
      </c>
      <c r="BD96" s="16">
        <f t="shared" si="60"/>
        <v>-380</v>
      </c>
      <c r="BE96" s="16">
        <f t="shared" si="61"/>
        <v>0</v>
      </c>
      <c r="BF96" s="16">
        <f t="shared" si="62"/>
        <v>-380</v>
      </c>
    </row>
    <row r="97" spans="1:58">
      <c r="A97" s="22" t="s">
        <v>558</v>
      </c>
      <c r="B97" s="14" t="s">
        <v>559</v>
      </c>
      <c r="C97" s="17">
        <v>0</v>
      </c>
      <c r="D97" s="17">
        <v>0</v>
      </c>
      <c r="E97" s="17">
        <v>0</v>
      </c>
      <c r="F97" s="17">
        <v>8020.98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8020.98</v>
      </c>
      <c r="O97" s="27"/>
      <c r="P97" s="17" t="str">
        <f t="shared" si="47"/>
        <v/>
      </c>
      <c r="Q97" s="17" t="str">
        <f t="shared" si="48"/>
        <v/>
      </c>
      <c r="S97" s="15">
        <v>5</v>
      </c>
      <c r="W97" s="16">
        <v>5972</v>
      </c>
      <c r="X97" s="14" t="s">
        <v>560</v>
      </c>
      <c r="Y97" s="14" t="s">
        <v>561</v>
      </c>
      <c r="Z97" s="14" t="s">
        <v>561</v>
      </c>
      <c r="AA97" s="14" t="s">
        <v>562</v>
      </c>
      <c r="AB97" s="14" t="s">
        <v>563</v>
      </c>
      <c r="AC97" s="14" t="s">
        <v>564</v>
      </c>
      <c r="AD97" s="16">
        <v>1</v>
      </c>
      <c r="AE97" s="16">
        <v>800488</v>
      </c>
      <c r="AF97" s="16">
        <v>30</v>
      </c>
      <c r="AG97" s="14" t="s">
        <v>565</v>
      </c>
      <c r="AH97" s="16">
        <v>5</v>
      </c>
      <c r="AI97" s="16">
        <v>-1</v>
      </c>
      <c r="AJ97" s="16">
        <v>131256</v>
      </c>
      <c r="AK97" s="16">
        <v>1</v>
      </c>
      <c r="AL97" s="16">
        <v>0</v>
      </c>
      <c r="AM97" s="16">
        <v>0</v>
      </c>
      <c r="AN97" s="16">
        <v>1</v>
      </c>
      <c r="AO97" s="16">
        <v>0</v>
      </c>
      <c r="AP97" s="16">
        <v>0</v>
      </c>
      <c r="AQ97" s="16">
        <v>0</v>
      </c>
      <c r="AR97" s="16">
        <v>0</v>
      </c>
      <c r="AS97" s="16">
        <f t="shared" si="51"/>
        <v>0</v>
      </c>
      <c r="AT97" s="16">
        <f t="shared" si="52"/>
        <v>0</v>
      </c>
      <c r="AU97" s="16">
        <f t="shared" si="53"/>
        <v>0</v>
      </c>
      <c r="AV97" s="16">
        <v>-8020.98</v>
      </c>
      <c r="AW97" s="16">
        <f t="shared" si="54"/>
        <v>-8020.98</v>
      </c>
      <c r="AX97" s="16">
        <v>0</v>
      </c>
      <c r="AY97" s="16">
        <f t="shared" si="55"/>
        <v>0</v>
      </c>
      <c r="AZ97" s="16">
        <f t="shared" si="56"/>
        <v>0</v>
      </c>
      <c r="BA97" s="16">
        <f t="shared" si="57"/>
        <v>0</v>
      </c>
      <c r="BB97" s="16">
        <f t="shared" si="58"/>
        <v>0</v>
      </c>
      <c r="BC97" s="16">
        <f t="shared" si="59"/>
        <v>0</v>
      </c>
      <c r="BD97" s="16">
        <f t="shared" si="60"/>
        <v>0</v>
      </c>
      <c r="BE97" s="16">
        <f t="shared" si="61"/>
        <v>0</v>
      </c>
      <c r="BF97" s="16">
        <f t="shared" si="62"/>
        <v>-8020.98</v>
      </c>
    </row>
    <row r="98" spans="1:58">
      <c r="A98" s="22" t="s">
        <v>566</v>
      </c>
      <c r="B98" s="14" t="s">
        <v>567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54.92</v>
      </c>
      <c r="I98" s="17">
        <v>49.98</v>
      </c>
      <c r="J98" s="17">
        <v>59.2</v>
      </c>
      <c r="K98" s="17">
        <v>0</v>
      </c>
      <c r="L98" s="17">
        <v>0</v>
      </c>
      <c r="M98" s="17">
        <v>77.930000000000007</v>
      </c>
      <c r="N98" s="17">
        <v>242.03</v>
      </c>
      <c r="O98" s="27"/>
      <c r="P98" s="17">
        <f t="shared" si="47"/>
        <v>77.930000000000007</v>
      </c>
      <c r="Q98" s="17">
        <f t="shared" si="48"/>
        <v>467.58000000000004</v>
      </c>
      <c r="S98" s="15">
        <v>5</v>
      </c>
      <c r="W98" s="16">
        <v>5972</v>
      </c>
      <c r="X98" s="14" t="s">
        <v>568</v>
      </c>
      <c r="Y98" s="14" t="s">
        <v>569</v>
      </c>
      <c r="Z98" s="14" t="s">
        <v>569</v>
      </c>
      <c r="AA98" s="14" t="s">
        <v>570</v>
      </c>
      <c r="AB98" s="14" t="s">
        <v>571</v>
      </c>
      <c r="AC98" s="14" t="s">
        <v>572</v>
      </c>
      <c r="AD98" s="16">
        <v>1</v>
      </c>
      <c r="AE98" s="16">
        <v>2006870</v>
      </c>
      <c r="AF98" s="16">
        <v>31</v>
      </c>
      <c r="AG98" s="14" t="s">
        <v>573</v>
      </c>
      <c r="AH98" s="16">
        <v>5</v>
      </c>
      <c r="AI98" s="16">
        <v>-1</v>
      </c>
      <c r="AJ98" s="16">
        <v>131256</v>
      </c>
      <c r="AK98" s="16">
        <v>4</v>
      </c>
      <c r="AL98" s="16">
        <v>0</v>
      </c>
      <c r="AM98" s="16">
        <v>0</v>
      </c>
      <c r="AN98" s="16">
        <v>0</v>
      </c>
      <c r="AO98" s="16">
        <v>1</v>
      </c>
      <c r="AP98" s="16">
        <v>59.2</v>
      </c>
      <c r="AQ98" s="16">
        <v>1</v>
      </c>
      <c r="AR98" s="16">
        <v>77.930000000000007</v>
      </c>
      <c r="AS98" s="16">
        <f t="shared" si="51"/>
        <v>0</v>
      </c>
      <c r="AT98" s="16">
        <f t="shared" si="52"/>
        <v>0</v>
      </c>
      <c r="AU98" s="16">
        <f t="shared" si="53"/>
        <v>0</v>
      </c>
      <c r="AV98" s="16">
        <v>0</v>
      </c>
      <c r="AW98" s="16">
        <f t="shared" si="54"/>
        <v>0</v>
      </c>
      <c r="AX98" s="16">
        <v>0</v>
      </c>
      <c r="AY98" s="16">
        <f t="shared" si="55"/>
        <v>0</v>
      </c>
      <c r="AZ98" s="16">
        <f t="shared" si="56"/>
        <v>-54.92</v>
      </c>
      <c r="BA98" s="16">
        <f t="shared" si="57"/>
        <v>-49.98</v>
      </c>
      <c r="BB98" s="16">
        <f t="shared" si="58"/>
        <v>-59.2</v>
      </c>
      <c r="BC98" s="16">
        <f t="shared" si="59"/>
        <v>0</v>
      </c>
      <c r="BD98" s="16">
        <f t="shared" si="60"/>
        <v>0</v>
      </c>
      <c r="BE98" s="16">
        <f t="shared" si="61"/>
        <v>-77.930000000000007</v>
      </c>
      <c r="BF98" s="16">
        <f t="shared" si="62"/>
        <v>-242.03</v>
      </c>
    </row>
    <row r="99" spans="1:58">
      <c r="A99" s="22" t="s">
        <v>574</v>
      </c>
      <c r="B99" s="14" t="s">
        <v>575</v>
      </c>
      <c r="C99" s="17">
        <v>0</v>
      </c>
      <c r="D99" s="17">
        <v>0</v>
      </c>
      <c r="E99" s="17">
        <v>0</v>
      </c>
      <c r="F99" s="17">
        <v>0</v>
      </c>
      <c r="G99" s="17">
        <v>126</v>
      </c>
      <c r="H99" s="17">
        <v>0</v>
      </c>
      <c r="I99" s="17">
        <v>342</v>
      </c>
      <c r="J99" s="17">
        <v>252</v>
      </c>
      <c r="K99" s="17">
        <v>270</v>
      </c>
      <c r="L99" s="17">
        <v>306</v>
      </c>
      <c r="M99" s="17">
        <v>234</v>
      </c>
      <c r="N99" s="17">
        <v>1530</v>
      </c>
      <c r="O99" s="27"/>
      <c r="P99" s="17">
        <f t="shared" si="47"/>
        <v>540</v>
      </c>
      <c r="Q99" s="17">
        <f t="shared" si="48"/>
        <v>3240</v>
      </c>
      <c r="S99" s="15">
        <v>5</v>
      </c>
      <c r="W99" s="16">
        <v>5972</v>
      </c>
      <c r="X99" s="14" t="s">
        <v>576</v>
      </c>
      <c r="Y99" s="14" t="s">
        <v>577</v>
      </c>
      <c r="Z99" s="14" t="s">
        <v>577</v>
      </c>
      <c r="AA99" s="14" t="s">
        <v>578</v>
      </c>
      <c r="AB99" s="14" t="s">
        <v>579</v>
      </c>
      <c r="AC99" s="14" t="s">
        <v>580</v>
      </c>
      <c r="AD99" s="16">
        <v>1</v>
      </c>
      <c r="AE99" s="16">
        <v>800489</v>
      </c>
      <c r="AF99" s="16">
        <v>33</v>
      </c>
      <c r="AG99" s="14" t="s">
        <v>581</v>
      </c>
      <c r="AH99" s="16">
        <v>5</v>
      </c>
      <c r="AI99" s="16">
        <v>-1</v>
      </c>
      <c r="AJ99" s="16">
        <v>131256</v>
      </c>
      <c r="AK99" s="16">
        <v>6</v>
      </c>
      <c r="AL99" s="16">
        <v>0</v>
      </c>
      <c r="AM99" s="16">
        <v>0</v>
      </c>
      <c r="AN99" s="16">
        <v>0</v>
      </c>
      <c r="AO99" s="16">
        <v>0</v>
      </c>
      <c r="AP99" s="16">
        <v>252</v>
      </c>
      <c r="AQ99" s="16">
        <v>1</v>
      </c>
      <c r="AR99" s="16">
        <v>234</v>
      </c>
      <c r="AS99" s="16">
        <f t="shared" si="51"/>
        <v>0</v>
      </c>
      <c r="AT99" s="16">
        <f t="shared" si="52"/>
        <v>0</v>
      </c>
      <c r="AU99" s="16">
        <f t="shared" si="53"/>
        <v>0</v>
      </c>
      <c r="AV99" s="16">
        <v>0</v>
      </c>
      <c r="AW99" s="16">
        <f t="shared" si="54"/>
        <v>0</v>
      </c>
      <c r="AX99" s="16">
        <v>-126</v>
      </c>
      <c r="AY99" s="16">
        <f t="shared" si="55"/>
        <v>-126</v>
      </c>
      <c r="AZ99" s="16">
        <f t="shared" si="56"/>
        <v>0</v>
      </c>
      <c r="BA99" s="16">
        <f t="shared" si="57"/>
        <v>-342</v>
      </c>
      <c r="BB99" s="16">
        <f t="shared" si="58"/>
        <v>-252</v>
      </c>
      <c r="BC99" s="16">
        <f t="shared" si="59"/>
        <v>-270</v>
      </c>
      <c r="BD99" s="16">
        <f t="shared" si="60"/>
        <v>-306</v>
      </c>
      <c r="BE99" s="16">
        <f t="shared" si="61"/>
        <v>-234</v>
      </c>
      <c r="BF99" s="16">
        <f t="shared" si="62"/>
        <v>-1530</v>
      </c>
    </row>
    <row r="100" spans="1:58">
      <c r="B100" s="12" t="s">
        <v>582</v>
      </c>
      <c r="C100" s="11">
        <f>IF(5 = S100, AS100 * -1, AS100)</f>
        <v>0</v>
      </c>
      <c r="D100" s="11">
        <f>IF(5 = S100, AT100 * -1, AT100)</f>
        <v>0</v>
      </c>
      <c r="E100" s="11">
        <f>IF(5 = S100, AU100 * -1, AU100)</f>
        <v>2117.42</v>
      </c>
      <c r="F100" s="11">
        <f>IF(5 = S100, AW100 * -1, AW100)</f>
        <v>9657.92</v>
      </c>
      <c r="G100" s="11">
        <f>IF(5 = S100, AY100 * -1, AY100)</f>
        <v>925.32</v>
      </c>
      <c r="H100" s="11">
        <f>IF(5 = S100, AZ100 * -1, AZ100)</f>
        <v>5844.5199999999995</v>
      </c>
      <c r="I100" s="11">
        <f>IF(5 = S100, BA100 * -1, BA100)</f>
        <v>3726.29</v>
      </c>
      <c r="J100" s="11">
        <f>IF(5 = S100, BB100 * -1, BB100)</f>
        <v>2372.59</v>
      </c>
      <c r="K100" s="11">
        <f>IF(5 = S100, BC100 * -1, BC100)</f>
        <v>2139.56</v>
      </c>
      <c r="L100" s="11">
        <f>IF(5 = S100, BD100 * -1, BD100)</f>
        <v>6266.6600000000008</v>
      </c>
      <c r="M100" s="11">
        <f>IF(5 = S100, BE100 * -1, BE100)</f>
        <v>4643.68</v>
      </c>
      <c r="N100" s="11">
        <f>IF(5 = S100, BF100 * -1, BF100)</f>
        <v>37693.96</v>
      </c>
      <c r="O100" s="29"/>
      <c r="P100" s="11">
        <f t="shared" si="47"/>
        <v>10910.34</v>
      </c>
      <c r="Q100" s="11">
        <f t="shared" si="48"/>
        <v>65462.04</v>
      </c>
      <c r="S100" s="9">
        <v>5</v>
      </c>
      <c r="T100" s="8">
        <f>T99</f>
        <v>0</v>
      </c>
      <c r="U100" s="8">
        <f>U99</f>
        <v>0</v>
      </c>
      <c r="V100" s="9">
        <f>V99</f>
        <v>0</v>
      </c>
      <c r="AS100" s="10">
        <f>SUM(AS85:AS99)</f>
        <v>0</v>
      </c>
      <c r="AT100" s="10">
        <f>SUM(AT85:AT99)</f>
        <v>0</v>
      </c>
      <c r="AU100" s="10">
        <f>SUM(AU85:AU99)</f>
        <v>-2117.42</v>
      </c>
      <c r="AW100" s="10">
        <f>SUM(AW85:AW99)</f>
        <v>-9657.92</v>
      </c>
      <c r="AY100" s="10">
        <f t="shared" ref="AY100:BF100" si="63">SUM(AY85:AY99)</f>
        <v>-925.32</v>
      </c>
      <c r="AZ100" s="10">
        <f t="shared" si="63"/>
        <v>-5844.5199999999995</v>
      </c>
      <c r="BA100" s="10">
        <f t="shared" si="63"/>
        <v>-3726.29</v>
      </c>
      <c r="BB100" s="10">
        <f t="shared" si="63"/>
        <v>-2372.59</v>
      </c>
      <c r="BC100" s="10">
        <f t="shared" si="63"/>
        <v>-2139.56</v>
      </c>
      <c r="BD100" s="10">
        <f t="shared" si="63"/>
        <v>-6266.6600000000008</v>
      </c>
      <c r="BE100" s="10">
        <f t="shared" si="63"/>
        <v>-4643.68</v>
      </c>
      <c r="BF100" s="10">
        <f t="shared" si="63"/>
        <v>-37693.96</v>
      </c>
    </row>
    <row r="101" spans="1:58">
      <c r="P101" t="str">
        <f t="shared" si="47"/>
        <v/>
      </c>
      <c r="Q101" t="str">
        <f t="shared" si="48"/>
        <v/>
      </c>
    </row>
    <row r="102" spans="1:58">
      <c r="A102" s="20" t="s">
        <v>583</v>
      </c>
      <c r="P102" t="str">
        <f t="shared" si="47"/>
        <v/>
      </c>
      <c r="Q102" t="str">
        <f t="shared" si="48"/>
        <v/>
      </c>
    </row>
    <row r="103" spans="1:58">
      <c r="A103" s="22" t="s">
        <v>584</v>
      </c>
      <c r="B103" s="14" t="s">
        <v>585</v>
      </c>
      <c r="C103" s="17">
        <v>0</v>
      </c>
      <c r="D103" s="17">
        <v>6142.67</v>
      </c>
      <c r="E103" s="17">
        <v>4649.87</v>
      </c>
      <c r="F103" s="17">
        <v>12205.26</v>
      </c>
      <c r="G103" s="17">
        <v>4126.25</v>
      </c>
      <c r="H103" s="17">
        <v>7043.63</v>
      </c>
      <c r="I103" s="17">
        <v>7433.54</v>
      </c>
      <c r="J103" s="17">
        <v>6668.35</v>
      </c>
      <c r="K103" s="17">
        <v>6379.37</v>
      </c>
      <c r="L103" s="17">
        <v>5637.57</v>
      </c>
      <c r="M103" s="17">
        <v>7274.61</v>
      </c>
      <c r="N103" s="17">
        <v>67561.119999999995</v>
      </c>
      <c r="O103" s="27"/>
      <c r="P103" s="17">
        <f t="shared" si="47"/>
        <v>12912.18</v>
      </c>
      <c r="Q103" s="17">
        <f t="shared" si="48"/>
        <v>77473.08</v>
      </c>
      <c r="S103" s="15">
        <v>5</v>
      </c>
      <c r="W103" s="16">
        <v>5972</v>
      </c>
      <c r="X103" s="14" t="s">
        <v>586</v>
      </c>
      <c r="Y103" s="14" t="s">
        <v>587</v>
      </c>
      <c r="Z103" s="14" t="s">
        <v>587</v>
      </c>
      <c r="AA103" s="14" t="s">
        <v>588</v>
      </c>
      <c r="AB103" s="14" t="s">
        <v>589</v>
      </c>
      <c r="AC103" s="14" t="s">
        <v>590</v>
      </c>
      <c r="AD103" s="16">
        <v>1</v>
      </c>
      <c r="AE103" s="16">
        <v>90024</v>
      </c>
      <c r="AF103" s="16">
        <v>0</v>
      </c>
      <c r="AG103" s="14" t="s">
        <v>591</v>
      </c>
      <c r="AH103" s="16">
        <v>5</v>
      </c>
      <c r="AI103" s="16">
        <v>-1</v>
      </c>
      <c r="AJ103" s="16">
        <v>131257</v>
      </c>
      <c r="AK103" s="16">
        <v>19</v>
      </c>
      <c r="AL103" s="16">
        <v>6142.67</v>
      </c>
      <c r="AM103" s="16">
        <v>2</v>
      </c>
      <c r="AN103" s="16">
        <v>2</v>
      </c>
      <c r="AO103" s="16">
        <v>2</v>
      </c>
      <c r="AP103" s="16">
        <v>6668.35</v>
      </c>
      <c r="AQ103" s="16">
        <v>2</v>
      </c>
      <c r="AR103" s="16">
        <v>7274.61</v>
      </c>
      <c r="AS103" s="16">
        <f>IF(5 = S103, C103 * -1, C103)</f>
        <v>0</v>
      </c>
      <c r="AT103" s="16">
        <f>IF(5 = S103, D103 * -1, D103)</f>
        <v>-6142.67</v>
      </c>
      <c r="AU103" s="16">
        <f>IF(5 = S103, E103 * -1, E103)</f>
        <v>-4649.87</v>
      </c>
      <c r="AV103" s="16">
        <v>-12205.26</v>
      </c>
      <c r="AW103" s="16">
        <f>IF(5 = S103, F103 * -1, F103)</f>
        <v>-12205.26</v>
      </c>
      <c r="AX103" s="16">
        <v>-4126.25</v>
      </c>
      <c r="AY103" s="16">
        <f>IF(5 = S103, G103 * -1, G103)</f>
        <v>-4126.25</v>
      </c>
      <c r="AZ103" s="16">
        <f>IF(5 = S103, H103 * -1, H103)</f>
        <v>-7043.63</v>
      </c>
      <c r="BA103" s="16">
        <f>IF(5 = S103, I103 * -1, I103)</f>
        <v>-7433.54</v>
      </c>
      <c r="BB103" s="16">
        <f>IF(5 = S103, J103 * -1, J103)</f>
        <v>-6668.35</v>
      </c>
      <c r="BC103" s="16">
        <f>IF(5 = S103, K103 * -1, K103)</f>
        <v>-6379.37</v>
      </c>
      <c r="BD103" s="16">
        <f>IF(5 = S103, L103 * -1, L103)</f>
        <v>-5637.57</v>
      </c>
      <c r="BE103" s="16">
        <f>IF(5 = S103, M103 * -1, M103)</f>
        <v>-7274.61</v>
      </c>
      <c r="BF103" s="16">
        <f>IF(5 = S103, N103 * -1, N103)</f>
        <v>-67561.119999999995</v>
      </c>
    </row>
    <row r="104" spans="1:58">
      <c r="B104" s="12" t="s">
        <v>592</v>
      </c>
      <c r="C104" s="11">
        <f>IF(5 = S104, AS104 * -1, AS104)</f>
        <v>0</v>
      </c>
      <c r="D104" s="11">
        <f>IF(5 = S104, AT104 * -1, AT104)</f>
        <v>6142.67</v>
      </c>
      <c r="E104" s="11">
        <f>IF(5 = S104, AU104 * -1, AU104)</f>
        <v>4649.87</v>
      </c>
      <c r="F104" s="11">
        <f>IF(5 = S104, AW104 * -1, AW104)</f>
        <v>12205.26</v>
      </c>
      <c r="G104" s="11">
        <f>IF(5 = S104, AY104 * -1, AY104)</f>
        <v>4126.25</v>
      </c>
      <c r="H104" s="11">
        <f>IF(5 = S104, AZ104 * -1, AZ104)</f>
        <v>7043.63</v>
      </c>
      <c r="I104" s="11">
        <f>IF(5 = S104, BA104 * -1, BA104)</f>
        <v>7433.54</v>
      </c>
      <c r="J104" s="11">
        <f>IF(5 = S104, BB104 * -1, BB104)</f>
        <v>6668.35</v>
      </c>
      <c r="K104" s="11">
        <f>IF(5 = S104, BC104 * -1, BC104)</f>
        <v>6379.37</v>
      </c>
      <c r="L104" s="11">
        <f>IF(5 = S104, BD104 * -1, BD104)</f>
        <v>5637.57</v>
      </c>
      <c r="M104" s="11">
        <f>IF(5 = S104, BE104 * -1, BE104)</f>
        <v>7274.61</v>
      </c>
      <c r="N104" s="11">
        <f>IF(5 = S104, BF104 * -1, BF104)</f>
        <v>67561.119999999995</v>
      </c>
      <c r="O104" s="29"/>
      <c r="P104" s="11">
        <f t="shared" si="47"/>
        <v>12912.18</v>
      </c>
      <c r="Q104" s="11">
        <f t="shared" si="48"/>
        <v>77473.08</v>
      </c>
      <c r="S104" s="9">
        <v>5</v>
      </c>
      <c r="T104" s="8">
        <f>T103</f>
        <v>0</v>
      </c>
      <c r="U104" s="8">
        <f>U103</f>
        <v>0</v>
      </c>
      <c r="V104" s="9">
        <f>V103</f>
        <v>0</v>
      </c>
      <c r="AS104" s="10">
        <f>SUM(AS103:AS103)</f>
        <v>0</v>
      </c>
      <c r="AT104" s="10">
        <f>SUM(AT103:AT103)</f>
        <v>-6142.67</v>
      </c>
      <c r="AU104" s="10">
        <f>SUM(AU103:AU103)</f>
        <v>-4649.87</v>
      </c>
      <c r="AW104" s="10">
        <f>SUM(AW103:AW103)</f>
        <v>-12205.26</v>
      </c>
      <c r="AY104" s="10">
        <f t="shared" ref="AY104:BF104" si="64">SUM(AY103:AY103)</f>
        <v>-4126.25</v>
      </c>
      <c r="AZ104" s="10">
        <f t="shared" si="64"/>
        <v>-7043.63</v>
      </c>
      <c r="BA104" s="10">
        <f t="shared" si="64"/>
        <v>-7433.54</v>
      </c>
      <c r="BB104" s="10">
        <f t="shared" si="64"/>
        <v>-6668.35</v>
      </c>
      <c r="BC104" s="10">
        <f t="shared" si="64"/>
        <v>-6379.37</v>
      </c>
      <c r="BD104" s="10">
        <f t="shared" si="64"/>
        <v>-5637.57</v>
      </c>
      <c r="BE104" s="10">
        <f t="shared" si="64"/>
        <v>-7274.61</v>
      </c>
      <c r="BF104" s="10">
        <f t="shared" si="64"/>
        <v>-67561.119999999995</v>
      </c>
    </row>
    <row r="105" spans="1:58">
      <c r="P105" t="str">
        <f t="shared" si="47"/>
        <v/>
      </c>
      <c r="Q105" t="str">
        <f t="shared" si="48"/>
        <v/>
      </c>
    </row>
    <row r="106" spans="1:58">
      <c r="A106" s="20" t="s">
        <v>593</v>
      </c>
      <c r="P106" t="str">
        <f t="shared" ref="P106:P137" si="65">IF(SUM(L106:M106)&lt;&gt;0,SUM(L106:M106),"")</f>
        <v/>
      </c>
      <c r="Q106" t="str">
        <f t="shared" ref="Q106:Q137" si="66">IF(P106&lt;&gt;"",P106*6,"")</f>
        <v/>
      </c>
    </row>
    <row r="107" spans="1:58">
      <c r="A107" s="22" t="s">
        <v>594</v>
      </c>
      <c r="B107" s="14" t="s">
        <v>595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137.22999999999999</v>
      </c>
      <c r="J107" s="17">
        <v>0</v>
      </c>
      <c r="K107" s="17">
        <v>0</v>
      </c>
      <c r="L107" s="17">
        <v>0</v>
      </c>
      <c r="M107" s="17">
        <v>0</v>
      </c>
      <c r="N107" s="17">
        <v>137.22999999999999</v>
      </c>
      <c r="O107" s="27"/>
      <c r="P107" s="17" t="str">
        <f t="shared" si="65"/>
        <v/>
      </c>
      <c r="Q107" s="17" t="str">
        <f t="shared" si="66"/>
        <v/>
      </c>
      <c r="S107" s="15">
        <v>5</v>
      </c>
      <c r="W107" s="16">
        <v>5972</v>
      </c>
      <c r="X107" s="14" t="s">
        <v>596</v>
      </c>
      <c r="Y107" s="14" t="s">
        <v>597</v>
      </c>
      <c r="Z107" s="14" t="s">
        <v>597</v>
      </c>
      <c r="AA107" s="14" t="s">
        <v>598</v>
      </c>
      <c r="AB107" s="14" t="s">
        <v>599</v>
      </c>
      <c r="AC107" s="14" t="s">
        <v>600</v>
      </c>
      <c r="AD107" s="16">
        <v>1</v>
      </c>
      <c r="AE107" s="16">
        <v>800494</v>
      </c>
      <c r="AF107" s="16">
        <v>5</v>
      </c>
      <c r="AG107" s="14" t="s">
        <v>601</v>
      </c>
      <c r="AH107" s="16">
        <v>5</v>
      </c>
      <c r="AI107" s="16">
        <v>-1</v>
      </c>
      <c r="AJ107" s="16">
        <v>131258</v>
      </c>
      <c r="AK107" s="16">
        <v>1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f t="shared" ref="AS107:AS119" si="67">IF(5 = S107, C107 * -1, C107)</f>
        <v>0</v>
      </c>
      <c r="AT107" s="16">
        <f t="shared" ref="AT107:AT119" si="68">IF(5 = S107, D107 * -1, D107)</f>
        <v>0</v>
      </c>
      <c r="AU107" s="16">
        <f t="shared" ref="AU107:AU119" si="69">IF(5 = S107, E107 * -1, E107)</f>
        <v>0</v>
      </c>
      <c r="AV107" s="16">
        <v>0</v>
      </c>
      <c r="AW107" s="16">
        <f t="shared" ref="AW107:AW119" si="70">IF(5 = S107, F107 * -1, F107)</f>
        <v>0</v>
      </c>
      <c r="AX107" s="16">
        <v>0</v>
      </c>
      <c r="AY107" s="16">
        <f t="shared" ref="AY107:AY119" si="71">IF(5 = S107, G107 * -1, G107)</f>
        <v>0</v>
      </c>
      <c r="AZ107" s="16">
        <f t="shared" ref="AZ107:AZ119" si="72">IF(5 = S107, H107 * -1, H107)</f>
        <v>0</v>
      </c>
      <c r="BA107" s="16">
        <f t="shared" ref="BA107:BA119" si="73">IF(5 = S107, I107 * -1, I107)</f>
        <v>-137.22999999999999</v>
      </c>
      <c r="BB107" s="16">
        <f t="shared" ref="BB107:BB119" si="74">IF(5 = S107, J107 * -1, J107)</f>
        <v>0</v>
      </c>
      <c r="BC107" s="16">
        <f t="shared" ref="BC107:BC119" si="75">IF(5 = S107, K107 * -1, K107)</f>
        <v>0</v>
      </c>
      <c r="BD107" s="16">
        <f t="shared" ref="BD107:BD119" si="76">IF(5 = S107, L107 * -1, L107)</f>
        <v>0</v>
      </c>
      <c r="BE107" s="16">
        <f t="shared" ref="BE107:BE119" si="77">IF(5 = S107, M107 * -1, M107)</f>
        <v>0</v>
      </c>
      <c r="BF107" s="16">
        <f t="shared" ref="BF107:BF119" si="78">IF(5 = S107, N107 * -1, N107)</f>
        <v>-137.22999999999999</v>
      </c>
    </row>
    <row r="108" spans="1:58">
      <c r="A108" s="22" t="s">
        <v>602</v>
      </c>
      <c r="B108" s="14" t="s">
        <v>603</v>
      </c>
      <c r="C108" s="17">
        <v>0</v>
      </c>
      <c r="D108" s="17">
        <v>0</v>
      </c>
      <c r="E108" s="17">
        <v>0</v>
      </c>
      <c r="F108" s="17">
        <v>3680.5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3680.5</v>
      </c>
      <c r="O108" s="27"/>
      <c r="P108" s="17" t="str">
        <f t="shared" si="65"/>
        <v/>
      </c>
      <c r="Q108" s="17" t="str">
        <f t="shared" si="66"/>
        <v/>
      </c>
      <c r="S108" s="15">
        <v>5</v>
      </c>
      <c r="W108" s="16">
        <v>5972</v>
      </c>
      <c r="X108" s="14" t="s">
        <v>604</v>
      </c>
      <c r="Y108" s="14" t="s">
        <v>605</v>
      </c>
      <c r="Z108" s="14" t="s">
        <v>605</v>
      </c>
      <c r="AA108" s="14" t="s">
        <v>606</v>
      </c>
      <c r="AB108" s="14" t="s">
        <v>607</v>
      </c>
      <c r="AC108" s="14" t="s">
        <v>608</v>
      </c>
      <c r="AD108" s="16">
        <v>1</v>
      </c>
      <c r="AE108" s="16">
        <v>800495</v>
      </c>
      <c r="AF108" s="16">
        <v>6</v>
      </c>
      <c r="AG108" s="14" t="s">
        <v>609</v>
      </c>
      <c r="AH108" s="16">
        <v>5</v>
      </c>
      <c r="AI108" s="16">
        <v>-1</v>
      </c>
      <c r="AJ108" s="16">
        <v>131258</v>
      </c>
      <c r="AK108" s="16">
        <v>1</v>
      </c>
      <c r="AL108" s="16">
        <v>0</v>
      </c>
      <c r="AM108" s="16">
        <v>0</v>
      </c>
      <c r="AN108" s="16">
        <v>1</v>
      </c>
      <c r="AO108" s="16">
        <v>0</v>
      </c>
      <c r="AP108" s="16">
        <v>0</v>
      </c>
      <c r="AQ108" s="16">
        <v>0</v>
      </c>
      <c r="AR108" s="16">
        <v>0</v>
      </c>
      <c r="AS108" s="16">
        <f t="shared" si="67"/>
        <v>0</v>
      </c>
      <c r="AT108" s="16">
        <f t="shared" si="68"/>
        <v>0</v>
      </c>
      <c r="AU108" s="16">
        <f t="shared" si="69"/>
        <v>0</v>
      </c>
      <c r="AV108" s="16">
        <v>-3680.5</v>
      </c>
      <c r="AW108" s="16">
        <f t="shared" si="70"/>
        <v>-3680.5</v>
      </c>
      <c r="AX108" s="16">
        <v>0</v>
      </c>
      <c r="AY108" s="16">
        <f t="shared" si="71"/>
        <v>0</v>
      </c>
      <c r="AZ108" s="16">
        <f t="shared" si="72"/>
        <v>0</v>
      </c>
      <c r="BA108" s="16">
        <f t="shared" si="73"/>
        <v>0</v>
      </c>
      <c r="BB108" s="16">
        <f t="shared" si="74"/>
        <v>0</v>
      </c>
      <c r="BC108" s="16">
        <f t="shared" si="75"/>
        <v>0</v>
      </c>
      <c r="BD108" s="16">
        <f t="shared" si="76"/>
        <v>0</v>
      </c>
      <c r="BE108" s="16">
        <f t="shared" si="77"/>
        <v>0</v>
      </c>
      <c r="BF108" s="16">
        <f t="shared" si="78"/>
        <v>-3680.5</v>
      </c>
    </row>
    <row r="109" spans="1:58">
      <c r="A109" s="22" t="s">
        <v>610</v>
      </c>
      <c r="B109" s="14" t="s">
        <v>611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4320</v>
      </c>
      <c r="K109" s="17">
        <v>-3960</v>
      </c>
      <c r="L109" s="17">
        <v>360</v>
      </c>
      <c r="M109" s="17">
        <v>360</v>
      </c>
      <c r="N109" s="17">
        <v>1080</v>
      </c>
      <c r="O109" s="27"/>
      <c r="P109" s="17">
        <f t="shared" si="65"/>
        <v>720</v>
      </c>
      <c r="Q109" s="17">
        <f t="shared" si="66"/>
        <v>4320</v>
      </c>
      <c r="S109" s="15">
        <v>5</v>
      </c>
      <c r="W109" s="16">
        <v>5972</v>
      </c>
      <c r="X109" s="14" t="s">
        <v>612</v>
      </c>
      <c r="Y109" s="14" t="s">
        <v>613</v>
      </c>
      <c r="Z109" s="14" t="s">
        <v>613</v>
      </c>
      <c r="AA109" s="14" t="s">
        <v>614</v>
      </c>
      <c r="AB109" s="14" t="s">
        <v>615</v>
      </c>
      <c r="AC109" s="14" t="s">
        <v>616</v>
      </c>
      <c r="AD109" s="16">
        <v>1</v>
      </c>
      <c r="AE109" s="16">
        <v>800499</v>
      </c>
      <c r="AF109" s="16">
        <v>10</v>
      </c>
      <c r="AG109" s="14" t="s">
        <v>617</v>
      </c>
      <c r="AH109" s="16">
        <v>5</v>
      </c>
      <c r="AI109" s="16">
        <v>-1</v>
      </c>
      <c r="AJ109" s="16">
        <v>131258</v>
      </c>
      <c r="AK109" s="16">
        <v>4</v>
      </c>
      <c r="AL109" s="16">
        <v>0</v>
      </c>
      <c r="AM109" s="16">
        <v>0</v>
      </c>
      <c r="AN109" s="16">
        <v>0</v>
      </c>
      <c r="AO109" s="16">
        <v>0</v>
      </c>
      <c r="AP109" s="16">
        <v>4320</v>
      </c>
      <c r="AQ109" s="16">
        <v>1</v>
      </c>
      <c r="AR109" s="16">
        <v>360</v>
      </c>
      <c r="AS109" s="16">
        <f t="shared" si="67"/>
        <v>0</v>
      </c>
      <c r="AT109" s="16">
        <f t="shared" si="68"/>
        <v>0</v>
      </c>
      <c r="AU109" s="16">
        <f t="shared" si="69"/>
        <v>0</v>
      </c>
      <c r="AV109" s="16">
        <v>0</v>
      </c>
      <c r="AW109" s="16">
        <f t="shared" si="70"/>
        <v>0</v>
      </c>
      <c r="AX109" s="16">
        <v>0</v>
      </c>
      <c r="AY109" s="16">
        <f t="shared" si="71"/>
        <v>0</v>
      </c>
      <c r="AZ109" s="16">
        <f t="shared" si="72"/>
        <v>0</v>
      </c>
      <c r="BA109" s="16">
        <f t="shared" si="73"/>
        <v>0</v>
      </c>
      <c r="BB109" s="16">
        <f t="shared" si="74"/>
        <v>-4320</v>
      </c>
      <c r="BC109" s="16">
        <f t="shared" si="75"/>
        <v>3960</v>
      </c>
      <c r="BD109" s="16">
        <f t="shared" si="76"/>
        <v>-360</v>
      </c>
      <c r="BE109" s="16">
        <f t="shared" si="77"/>
        <v>-360</v>
      </c>
      <c r="BF109" s="16">
        <f t="shared" si="78"/>
        <v>-1080</v>
      </c>
    </row>
    <row r="110" spans="1:58">
      <c r="A110" s="22" t="s">
        <v>618</v>
      </c>
      <c r="B110" s="14" t="s">
        <v>619</v>
      </c>
      <c r="C110" s="17">
        <v>0</v>
      </c>
      <c r="D110" s="17">
        <v>0</v>
      </c>
      <c r="E110" s="17">
        <v>0</v>
      </c>
      <c r="F110" s="17">
        <v>0</v>
      </c>
      <c r="G110" s="17">
        <v>2525.75</v>
      </c>
      <c r="H110" s="17">
        <v>0</v>
      </c>
      <c r="I110" s="17">
        <v>141.49</v>
      </c>
      <c r="J110" s="17">
        <v>0</v>
      </c>
      <c r="K110" s="17">
        <v>0</v>
      </c>
      <c r="L110" s="17">
        <v>146.93</v>
      </c>
      <c r="M110" s="17">
        <v>0</v>
      </c>
      <c r="N110" s="17">
        <v>2814.17</v>
      </c>
      <c r="O110" s="27"/>
      <c r="P110" s="17">
        <f t="shared" si="65"/>
        <v>146.93</v>
      </c>
      <c r="Q110" s="17">
        <f t="shared" si="66"/>
        <v>881.58</v>
      </c>
      <c r="S110" s="15">
        <v>5</v>
      </c>
      <c r="W110" s="16">
        <v>5972</v>
      </c>
      <c r="X110" s="14" t="s">
        <v>620</v>
      </c>
      <c r="Y110" s="14" t="s">
        <v>621</v>
      </c>
      <c r="Z110" s="14" t="s">
        <v>621</v>
      </c>
      <c r="AA110" s="14" t="s">
        <v>622</v>
      </c>
      <c r="AB110" s="14" t="s">
        <v>623</v>
      </c>
      <c r="AC110" s="14" t="s">
        <v>624</v>
      </c>
      <c r="AD110" s="16">
        <v>1</v>
      </c>
      <c r="AE110" s="16">
        <v>800500</v>
      </c>
      <c r="AF110" s="16">
        <v>11</v>
      </c>
      <c r="AG110" s="14" t="s">
        <v>625</v>
      </c>
      <c r="AH110" s="16">
        <v>5</v>
      </c>
      <c r="AI110" s="16">
        <v>-1</v>
      </c>
      <c r="AJ110" s="16">
        <v>131258</v>
      </c>
      <c r="AK110" s="16">
        <v>3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f t="shared" si="67"/>
        <v>0</v>
      </c>
      <c r="AT110" s="16">
        <f t="shared" si="68"/>
        <v>0</v>
      </c>
      <c r="AU110" s="16">
        <f t="shared" si="69"/>
        <v>0</v>
      </c>
      <c r="AV110" s="16">
        <v>0</v>
      </c>
      <c r="AW110" s="16">
        <f t="shared" si="70"/>
        <v>0</v>
      </c>
      <c r="AX110" s="16">
        <v>-2525.75</v>
      </c>
      <c r="AY110" s="16">
        <f t="shared" si="71"/>
        <v>-2525.75</v>
      </c>
      <c r="AZ110" s="16">
        <f t="shared" si="72"/>
        <v>0</v>
      </c>
      <c r="BA110" s="16">
        <f t="shared" si="73"/>
        <v>-141.49</v>
      </c>
      <c r="BB110" s="16">
        <f t="shared" si="74"/>
        <v>0</v>
      </c>
      <c r="BC110" s="16">
        <f t="shared" si="75"/>
        <v>0</v>
      </c>
      <c r="BD110" s="16">
        <f t="shared" si="76"/>
        <v>-146.93</v>
      </c>
      <c r="BE110" s="16">
        <f t="shared" si="77"/>
        <v>0</v>
      </c>
      <c r="BF110" s="16">
        <f t="shared" si="78"/>
        <v>-2814.17</v>
      </c>
    </row>
    <row r="111" spans="1:58">
      <c r="A111" s="22" t="s">
        <v>626</v>
      </c>
      <c r="B111" s="14" t="s">
        <v>627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7250.13</v>
      </c>
      <c r="I111" s="17">
        <v>0</v>
      </c>
      <c r="J111" s="17">
        <v>2485</v>
      </c>
      <c r="K111" s="17">
        <v>-2389.14</v>
      </c>
      <c r="L111" s="17">
        <v>0</v>
      </c>
      <c r="M111" s="17">
        <v>11955</v>
      </c>
      <c r="N111" s="17">
        <v>19300.990000000002</v>
      </c>
      <c r="O111" s="27"/>
      <c r="P111" s="17">
        <f t="shared" si="65"/>
        <v>11955</v>
      </c>
      <c r="Q111" s="17">
        <f t="shared" si="66"/>
        <v>71730</v>
      </c>
      <c r="S111" s="15">
        <v>5</v>
      </c>
      <c r="W111" s="16">
        <v>5972</v>
      </c>
      <c r="X111" s="14" t="s">
        <v>628</v>
      </c>
      <c r="Y111" s="14" t="s">
        <v>629</v>
      </c>
      <c r="Z111" s="14" t="s">
        <v>629</v>
      </c>
      <c r="AA111" s="14" t="s">
        <v>630</v>
      </c>
      <c r="AB111" s="14" t="s">
        <v>631</v>
      </c>
      <c r="AC111" s="14" t="s">
        <v>632</v>
      </c>
      <c r="AD111" s="16">
        <v>1</v>
      </c>
      <c r="AE111" s="16">
        <v>800501</v>
      </c>
      <c r="AF111" s="16">
        <v>12</v>
      </c>
      <c r="AG111" s="14" t="s">
        <v>633</v>
      </c>
      <c r="AH111" s="16">
        <v>5</v>
      </c>
      <c r="AI111" s="16">
        <v>-1</v>
      </c>
      <c r="AJ111" s="16">
        <v>131258</v>
      </c>
      <c r="AK111" s="16">
        <v>4</v>
      </c>
      <c r="AL111" s="16">
        <v>0</v>
      </c>
      <c r="AM111" s="16">
        <v>0</v>
      </c>
      <c r="AN111" s="16">
        <v>0</v>
      </c>
      <c r="AO111" s="16">
        <v>1</v>
      </c>
      <c r="AP111" s="16">
        <v>2485</v>
      </c>
      <c r="AQ111" s="16">
        <v>1</v>
      </c>
      <c r="AR111" s="16">
        <v>11955</v>
      </c>
      <c r="AS111" s="16">
        <f t="shared" si="67"/>
        <v>0</v>
      </c>
      <c r="AT111" s="16">
        <f t="shared" si="68"/>
        <v>0</v>
      </c>
      <c r="AU111" s="16">
        <f t="shared" si="69"/>
        <v>0</v>
      </c>
      <c r="AV111" s="16">
        <v>0</v>
      </c>
      <c r="AW111" s="16">
        <f t="shared" si="70"/>
        <v>0</v>
      </c>
      <c r="AX111" s="16">
        <v>0</v>
      </c>
      <c r="AY111" s="16">
        <f t="shared" si="71"/>
        <v>0</v>
      </c>
      <c r="AZ111" s="16">
        <f t="shared" si="72"/>
        <v>-7250.13</v>
      </c>
      <c r="BA111" s="16">
        <f t="shared" si="73"/>
        <v>0</v>
      </c>
      <c r="BB111" s="16">
        <f t="shared" si="74"/>
        <v>-2485</v>
      </c>
      <c r="BC111" s="16">
        <f t="shared" si="75"/>
        <v>2389.14</v>
      </c>
      <c r="BD111" s="16">
        <f t="shared" si="76"/>
        <v>0</v>
      </c>
      <c r="BE111" s="16">
        <f t="shared" si="77"/>
        <v>-11955</v>
      </c>
      <c r="BF111" s="16">
        <f t="shared" si="78"/>
        <v>-19300.990000000002</v>
      </c>
    </row>
    <row r="112" spans="1:58">
      <c r="A112" s="22" t="s">
        <v>634</v>
      </c>
      <c r="B112" s="14" t="s">
        <v>635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655</v>
      </c>
      <c r="N112" s="17">
        <v>655</v>
      </c>
      <c r="O112" s="27"/>
      <c r="P112" s="17">
        <f t="shared" si="65"/>
        <v>655</v>
      </c>
      <c r="Q112" s="17">
        <f t="shared" si="66"/>
        <v>3930</v>
      </c>
      <c r="S112" s="15">
        <v>5</v>
      </c>
      <c r="W112" s="16">
        <v>5972</v>
      </c>
      <c r="X112" s="14" t="s">
        <v>636</v>
      </c>
      <c r="Y112" s="14" t="s">
        <v>637</v>
      </c>
      <c r="Z112" s="14" t="s">
        <v>637</v>
      </c>
      <c r="AA112" s="14" t="s">
        <v>638</v>
      </c>
      <c r="AB112" s="14" t="s">
        <v>639</v>
      </c>
      <c r="AC112" s="14" t="s">
        <v>640</v>
      </c>
      <c r="AD112" s="16">
        <v>1</v>
      </c>
      <c r="AE112" s="16">
        <v>800504</v>
      </c>
      <c r="AF112" s="16">
        <v>15</v>
      </c>
      <c r="AG112" s="14" t="s">
        <v>641</v>
      </c>
      <c r="AH112" s="16">
        <v>5</v>
      </c>
      <c r="AI112" s="16">
        <v>-1</v>
      </c>
      <c r="AJ112" s="16">
        <v>131258</v>
      </c>
      <c r="AK112" s="16">
        <v>1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655</v>
      </c>
      <c r="AS112" s="16">
        <f t="shared" si="67"/>
        <v>0</v>
      </c>
      <c r="AT112" s="16">
        <f t="shared" si="68"/>
        <v>0</v>
      </c>
      <c r="AU112" s="16">
        <f t="shared" si="69"/>
        <v>0</v>
      </c>
      <c r="AV112" s="16">
        <v>0</v>
      </c>
      <c r="AW112" s="16">
        <f t="shared" si="70"/>
        <v>0</v>
      </c>
      <c r="AX112" s="16">
        <v>0</v>
      </c>
      <c r="AY112" s="16">
        <f t="shared" si="71"/>
        <v>0</v>
      </c>
      <c r="AZ112" s="16">
        <f t="shared" si="72"/>
        <v>0</v>
      </c>
      <c r="BA112" s="16">
        <f t="shared" si="73"/>
        <v>0</v>
      </c>
      <c r="BB112" s="16">
        <f t="shared" si="74"/>
        <v>0</v>
      </c>
      <c r="BC112" s="16">
        <f t="shared" si="75"/>
        <v>0</v>
      </c>
      <c r="BD112" s="16">
        <f t="shared" si="76"/>
        <v>0</v>
      </c>
      <c r="BE112" s="16">
        <f t="shared" si="77"/>
        <v>-655</v>
      </c>
      <c r="BF112" s="16">
        <f t="shared" si="78"/>
        <v>-655</v>
      </c>
    </row>
    <row r="113" spans="1:58">
      <c r="A113" s="22" t="s">
        <v>642</v>
      </c>
      <c r="B113" s="14" t="s">
        <v>643</v>
      </c>
      <c r="C113" s="17">
        <v>0</v>
      </c>
      <c r="D113" s="17">
        <v>0</v>
      </c>
      <c r="E113" s="17">
        <v>0</v>
      </c>
      <c r="F113" s="17">
        <v>200</v>
      </c>
      <c r="G113" s="17">
        <v>200</v>
      </c>
      <c r="H113" s="17">
        <v>0</v>
      </c>
      <c r="I113" s="17">
        <v>0</v>
      </c>
      <c r="J113" s="17">
        <v>0</v>
      </c>
      <c r="K113" s="17">
        <v>200</v>
      </c>
      <c r="L113" s="17">
        <v>0</v>
      </c>
      <c r="M113" s="17">
        <v>200</v>
      </c>
      <c r="N113" s="17">
        <v>800</v>
      </c>
      <c r="O113" s="27"/>
      <c r="P113" s="17">
        <f t="shared" si="65"/>
        <v>200</v>
      </c>
      <c r="Q113" s="17">
        <f t="shared" si="66"/>
        <v>1200</v>
      </c>
      <c r="S113" s="15">
        <v>5</v>
      </c>
      <c r="W113" s="16">
        <v>5972</v>
      </c>
      <c r="X113" s="14" t="s">
        <v>644</v>
      </c>
      <c r="Y113" s="14" t="s">
        <v>645</v>
      </c>
      <c r="Z113" s="14" t="s">
        <v>645</v>
      </c>
      <c r="AA113" s="14" t="s">
        <v>646</v>
      </c>
      <c r="AB113" s="14" t="s">
        <v>647</v>
      </c>
      <c r="AC113" s="14" t="s">
        <v>648</v>
      </c>
      <c r="AD113" s="16">
        <v>1</v>
      </c>
      <c r="AE113" s="16">
        <v>800505</v>
      </c>
      <c r="AF113" s="16">
        <v>16</v>
      </c>
      <c r="AG113" s="14" t="s">
        <v>649</v>
      </c>
      <c r="AH113" s="16">
        <v>5</v>
      </c>
      <c r="AI113" s="16">
        <v>-1</v>
      </c>
      <c r="AJ113" s="16">
        <v>131258</v>
      </c>
      <c r="AK113" s="16">
        <v>4</v>
      </c>
      <c r="AL113" s="16">
        <v>0</v>
      </c>
      <c r="AM113" s="16">
        <v>0</v>
      </c>
      <c r="AN113" s="16">
        <v>1</v>
      </c>
      <c r="AO113" s="16">
        <v>0</v>
      </c>
      <c r="AP113" s="16">
        <v>0</v>
      </c>
      <c r="AQ113" s="16">
        <v>0</v>
      </c>
      <c r="AR113" s="16">
        <v>200</v>
      </c>
      <c r="AS113" s="16">
        <f t="shared" si="67"/>
        <v>0</v>
      </c>
      <c r="AT113" s="16">
        <f t="shared" si="68"/>
        <v>0</v>
      </c>
      <c r="AU113" s="16">
        <f t="shared" si="69"/>
        <v>0</v>
      </c>
      <c r="AV113" s="16">
        <v>-200</v>
      </c>
      <c r="AW113" s="16">
        <f t="shared" si="70"/>
        <v>-200</v>
      </c>
      <c r="AX113" s="16">
        <v>-200</v>
      </c>
      <c r="AY113" s="16">
        <f t="shared" si="71"/>
        <v>-200</v>
      </c>
      <c r="AZ113" s="16">
        <f t="shared" si="72"/>
        <v>0</v>
      </c>
      <c r="BA113" s="16">
        <f t="shared" si="73"/>
        <v>0</v>
      </c>
      <c r="BB113" s="16">
        <f t="shared" si="74"/>
        <v>0</v>
      </c>
      <c r="BC113" s="16">
        <f t="shared" si="75"/>
        <v>-200</v>
      </c>
      <c r="BD113" s="16">
        <f t="shared" si="76"/>
        <v>0</v>
      </c>
      <c r="BE113" s="16">
        <f t="shared" si="77"/>
        <v>-200</v>
      </c>
      <c r="BF113" s="16">
        <f t="shared" si="78"/>
        <v>-800</v>
      </c>
    </row>
    <row r="114" spans="1:58">
      <c r="A114" s="22" t="s">
        <v>650</v>
      </c>
      <c r="B114" s="14" t="s">
        <v>651</v>
      </c>
      <c r="C114" s="17">
        <v>0</v>
      </c>
      <c r="D114" s="17">
        <v>0</v>
      </c>
      <c r="E114" s="17">
        <v>0</v>
      </c>
      <c r="F114" s="17">
        <v>0</v>
      </c>
      <c r="G114" s="17">
        <v>2135</v>
      </c>
      <c r="H114" s="17">
        <v>2485</v>
      </c>
      <c r="I114" s="17">
        <v>0</v>
      </c>
      <c r="J114" s="17">
        <v>0</v>
      </c>
      <c r="K114" s="17">
        <v>1630</v>
      </c>
      <c r="L114" s="17">
        <v>0</v>
      </c>
      <c r="M114" s="17">
        <v>1625</v>
      </c>
      <c r="N114" s="17">
        <v>7875</v>
      </c>
      <c r="O114" s="27"/>
      <c r="P114" s="17">
        <f t="shared" si="65"/>
        <v>1625</v>
      </c>
      <c r="Q114" s="17">
        <f t="shared" si="66"/>
        <v>9750</v>
      </c>
      <c r="S114" s="15">
        <v>5</v>
      </c>
      <c r="W114" s="16">
        <v>5972</v>
      </c>
      <c r="X114" s="14" t="s">
        <v>652</v>
      </c>
      <c r="Y114" s="14" t="s">
        <v>653</v>
      </c>
      <c r="Z114" s="14" t="s">
        <v>653</v>
      </c>
      <c r="AA114" s="14" t="s">
        <v>654</v>
      </c>
      <c r="AB114" s="14" t="s">
        <v>655</v>
      </c>
      <c r="AC114" s="14" t="s">
        <v>656</v>
      </c>
      <c r="AD114" s="16">
        <v>1</v>
      </c>
      <c r="AE114" s="16">
        <v>800506</v>
      </c>
      <c r="AF114" s="16">
        <v>17</v>
      </c>
      <c r="AG114" s="14" t="s">
        <v>657</v>
      </c>
      <c r="AH114" s="16">
        <v>5</v>
      </c>
      <c r="AI114" s="16">
        <v>-1</v>
      </c>
      <c r="AJ114" s="16">
        <v>131258</v>
      </c>
      <c r="AK114" s="16">
        <v>5</v>
      </c>
      <c r="AL114" s="16">
        <v>0</v>
      </c>
      <c r="AM114" s="16">
        <v>0</v>
      </c>
      <c r="AN114" s="16">
        <v>0</v>
      </c>
      <c r="AO114" s="16">
        <v>1</v>
      </c>
      <c r="AP114" s="16">
        <v>0</v>
      </c>
      <c r="AQ114" s="16">
        <v>0</v>
      </c>
      <c r="AR114" s="16">
        <v>1625</v>
      </c>
      <c r="AS114" s="16">
        <f t="shared" si="67"/>
        <v>0</v>
      </c>
      <c r="AT114" s="16">
        <f t="shared" si="68"/>
        <v>0</v>
      </c>
      <c r="AU114" s="16">
        <f t="shared" si="69"/>
        <v>0</v>
      </c>
      <c r="AV114" s="16">
        <v>0</v>
      </c>
      <c r="AW114" s="16">
        <f t="shared" si="70"/>
        <v>0</v>
      </c>
      <c r="AX114" s="16">
        <v>-2135</v>
      </c>
      <c r="AY114" s="16">
        <f t="shared" si="71"/>
        <v>-2135</v>
      </c>
      <c r="AZ114" s="16">
        <f t="shared" si="72"/>
        <v>-2485</v>
      </c>
      <c r="BA114" s="16">
        <f t="shared" si="73"/>
        <v>0</v>
      </c>
      <c r="BB114" s="16">
        <f t="shared" si="74"/>
        <v>0</v>
      </c>
      <c r="BC114" s="16">
        <f t="shared" si="75"/>
        <v>-1630</v>
      </c>
      <c r="BD114" s="16">
        <f t="shared" si="76"/>
        <v>0</v>
      </c>
      <c r="BE114" s="16">
        <f t="shared" si="77"/>
        <v>-1625</v>
      </c>
      <c r="BF114" s="16">
        <f t="shared" si="78"/>
        <v>-7875</v>
      </c>
    </row>
    <row r="115" spans="1:58">
      <c r="A115" s="22" t="s">
        <v>658</v>
      </c>
      <c r="B115" s="14" t="s">
        <v>659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6749.6</v>
      </c>
      <c r="I115" s="17">
        <v>3455</v>
      </c>
      <c r="J115" s="17">
        <v>0</v>
      </c>
      <c r="K115" s="17">
        <v>655</v>
      </c>
      <c r="L115" s="17">
        <v>4917.66</v>
      </c>
      <c r="M115" s="17">
        <v>5</v>
      </c>
      <c r="N115" s="17">
        <v>15782.26</v>
      </c>
      <c r="O115" s="27"/>
      <c r="P115" s="17">
        <f t="shared" si="65"/>
        <v>4922.66</v>
      </c>
      <c r="Q115" s="17">
        <f t="shared" si="66"/>
        <v>29535.96</v>
      </c>
      <c r="S115" s="15">
        <v>5</v>
      </c>
      <c r="W115" s="16">
        <v>5972</v>
      </c>
      <c r="X115" s="14" t="s">
        <v>660</v>
      </c>
      <c r="Y115" s="14" t="s">
        <v>661</v>
      </c>
      <c r="Z115" s="14" t="s">
        <v>661</v>
      </c>
      <c r="AA115" s="14" t="s">
        <v>662</v>
      </c>
      <c r="AB115" s="14" t="s">
        <v>663</v>
      </c>
      <c r="AC115" s="14" t="s">
        <v>664</v>
      </c>
      <c r="AD115" s="16">
        <v>1</v>
      </c>
      <c r="AE115" s="16">
        <v>800507</v>
      </c>
      <c r="AF115" s="16">
        <v>18</v>
      </c>
      <c r="AG115" s="14" t="s">
        <v>665</v>
      </c>
      <c r="AH115" s="16">
        <v>5</v>
      </c>
      <c r="AI115" s="16">
        <v>-1</v>
      </c>
      <c r="AJ115" s="16">
        <v>131258</v>
      </c>
      <c r="AK115" s="16">
        <v>6</v>
      </c>
      <c r="AL115" s="16">
        <v>0</v>
      </c>
      <c r="AM115" s="16">
        <v>0</v>
      </c>
      <c r="AN115" s="16">
        <v>0</v>
      </c>
      <c r="AO115" s="16">
        <v>1</v>
      </c>
      <c r="AP115" s="16">
        <v>0</v>
      </c>
      <c r="AQ115" s="16">
        <v>0</v>
      </c>
      <c r="AR115" s="16">
        <v>5</v>
      </c>
      <c r="AS115" s="16">
        <f t="shared" si="67"/>
        <v>0</v>
      </c>
      <c r="AT115" s="16">
        <f t="shared" si="68"/>
        <v>0</v>
      </c>
      <c r="AU115" s="16">
        <f t="shared" si="69"/>
        <v>0</v>
      </c>
      <c r="AV115" s="16">
        <v>0</v>
      </c>
      <c r="AW115" s="16">
        <f t="shared" si="70"/>
        <v>0</v>
      </c>
      <c r="AX115" s="16">
        <v>0</v>
      </c>
      <c r="AY115" s="16">
        <f t="shared" si="71"/>
        <v>0</v>
      </c>
      <c r="AZ115" s="16">
        <f t="shared" si="72"/>
        <v>-6749.6</v>
      </c>
      <c r="BA115" s="16">
        <f t="shared" si="73"/>
        <v>-3455</v>
      </c>
      <c r="BB115" s="16">
        <f t="shared" si="74"/>
        <v>0</v>
      </c>
      <c r="BC115" s="16">
        <f t="shared" si="75"/>
        <v>-655</v>
      </c>
      <c r="BD115" s="16">
        <f t="shared" si="76"/>
        <v>-4917.66</v>
      </c>
      <c r="BE115" s="16">
        <f t="shared" si="77"/>
        <v>-5</v>
      </c>
      <c r="BF115" s="16">
        <f t="shared" si="78"/>
        <v>-15782.26</v>
      </c>
    </row>
    <row r="116" spans="1:58">
      <c r="A116" s="22" t="s">
        <v>666</v>
      </c>
      <c r="B116" s="14" t="s">
        <v>667</v>
      </c>
      <c r="C116" s="17">
        <v>0</v>
      </c>
      <c r="D116" s="17">
        <v>0</v>
      </c>
      <c r="E116" s="17">
        <v>75.48</v>
      </c>
      <c r="F116" s="17">
        <v>0</v>
      </c>
      <c r="G116" s="17">
        <v>0</v>
      </c>
      <c r="H116" s="17">
        <v>0</v>
      </c>
      <c r="I116" s="17">
        <v>0</v>
      </c>
      <c r="J116" s="17">
        <v>3.41</v>
      </c>
      <c r="K116" s="17">
        <v>2.48</v>
      </c>
      <c r="L116" s="17">
        <v>16.18</v>
      </c>
      <c r="M116" s="17">
        <v>0</v>
      </c>
      <c r="N116" s="17">
        <v>97.55</v>
      </c>
      <c r="O116" s="27"/>
      <c r="P116" s="17">
        <f t="shared" si="65"/>
        <v>16.18</v>
      </c>
      <c r="Q116" s="17">
        <f t="shared" si="66"/>
        <v>97.08</v>
      </c>
      <c r="S116" s="15">
        <v>5</v>
      </c>
      <c r="W116" s="16">
        <v>5972</v>
      </c>
      <c r="X116" s="14" t="s">
        <v>668</v>
      </c>
      <c r="Y116" s="14" t="s">
        <v>669</v>
      </c>
      <c r="Z116" s="14" t="s">
        <v>669</v>
      </c>
      <c r="AA116" s="14" t="s">
        <v>670</v>
      </c>
      <c r="AB116" s="14" t="s">
        <v>671</v>
      </c>
      <c r="AC116" s="14" t="s">
        <v>672</v>
      </c>
      <c r="AD116" s="16">
        <v>1</v>
      </c>
      <c r="AE116" s="16">
        <v>800508</v>
      </c>
      <c r="AF116" s="16">
        <v>19</v>
      </c>
      <c r="AG116" s="14" t="s">
        <v>673</v>
      </c>
      <c r="AH116" s="16">
        <v>5</v>
      </c>
      <c r="AI116" s="16">
        <v>-1</v>
      </c>
      <c r="AJ116" s="16">
        <v>131258</v>
      </c>
      <c r="AK116" s="16">
        <v>4</v>
      </c>
      <c r="AL116" s="16">
        <v>0</v>
      </c>
      <c r="AM116" s="16">
        <v>1</v>
      </c>
      <c r="AN116" s="16">
        <v>0</v>
      </c>
      <c r="AO116" s="16">
        <v>0</v>
      </c>
      <c r="AP116" s="16">
        <v>3.41</v>
      </c>
      <c r="AQ116" s="16">
        <v>1</v>
      </c>
      <c r="AR116" s="16">
        <v>0</v>
      </c>
      <c r="AS116" s="16">
        <f t="shared" si="67"/>
        <v>0</v>
      </c>
      <c r="AT116" s="16">
        <f t="shared" si="68"/>
        <v>0</v>
      </c>
      <c r="AU116" s="16">
        <f t="shared" si="69"/>
        <v>-75.48</v>
      </c>
      <c r="AV116" s="16">
        <v>0</v>
      </c>
      <c r="AW116" s="16">
        <f t="shared" si="70"/>
        <v>0</v>
      </c>
      <c r="AX116" s="16">
        <v>0</v>
      </c>
      <c r="AY116" s="16">
        <f t="shared" si="71"/>
        <v>0</v>
      </c>
      <c r="AZ116" s="16">
        <f t="shared" si="72"/>
        <v>0</v>
      </c>
      <c r="BA116" s="16">
        <f t="shared" si="73"/>
        <v>0</v>
      </c>
      <c r="BB116" s="16">
        <f t="shared" si="74"/>
        <v>-3.41</v>
      </c>
      <c r="BC116" s="16">
        <f t="shared" si="75"/>
        <v>-2.48</v>
      </c>
      <c r="BD116" s="16">
        <f t="shared" si="76"/>
        <v>-16.18</v>
      </c>
      <c r="BE116" s="16">
        <f t="shared" si="77"/>
        <v>0</v>
      </c>
      <c r="BF116" s="16">
        <f t="shared" si="78"/>
        <v>-97.55</v>
      </c>
    </row>
    <row r="117" spans="1:58">
      <c r="A117" s="22" t="s">
        <v>674</v>
      </c>
      <c r="B117" s="14" t="s">
        <v>675</v>
      </c>
      <c r="C117" s="17">
        <v>0</v>
      </c>
      <c r="D117" s="17">
        <v>0</v>
      </c>
      <c r="E117" s="17">
        <v>0</v>
      </c>
      <c r="F117" s="17">
        <v>1000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1000</v>
      </c>
      <c r="O117" s="27"/>
      <c r="P117" s="17" t="str">
        <f t="shared" si="65"/>
        <v/>
      </c>
      <c r="Q117" s="17" t="str">
        <f t="shared" si="66"/>
        <v/>
      </c>
      <c r="S117" s="15">
        <v>5</v>
      </c>
      <c r="W117" s="16">
        <v>5972</v>
      </c>
      <c r="X117" s="14" t="s">
        <v>676</v>
      </c>
      <c r="Y117" s="14" t="s">
        <v>677</v>
      </c>
      <c r="Z117" s="14" t="s">
        <v>677</v>
      </c>
      <c r="AA117" s="14" t="s">
        <v>678</v>
      </c>
      <c r="AB117" s="14" t="s">
        <v>679</v>
      </c>
      <c r="AC117" s="14" t="s">
        <v>680</v>
      </c>
      <c r="AD117" s="16">
        <v>1</v>
      </c>
      <c r="AE117" s="16">
        <v>800516</v>
      </c>
      <c r="AF117" s="16">
        <v>27</v>
      </c>
      <c r="AG117" s="14" t="s">
        <v>681</v>
      </c>
      <c r="AH117" s="16">
        <v>5</v>
      </c>
      <c r="AI117" s="16">
        <v>-1</v>
      </c>
      <c r="AJ117" s="16">
        <v>131258</v>
      </c>
      <c r="AK117" s="16">
        <v>1</v>
      </c>
      <c r="AL117" s="16">
        <v>0</v>
      </c>
      <c r="AM117" s="16">
        <v>0</v>
      </c>
      <c r="AN117" s="16">
        <v>1</v>
      </c>
      <c r="AO117" s="16">
        <v>0</v>
      </c>
      <c r="AP117" s="16">
        <v>0</v>
      </c>
      <c r="AQ117" s="16">
        <v>0</v>
      </c>
      <c r="AR117" s="16">
        <v>0</v>
      </c>
      <c r="AS117" s="16">
        <f t="shared" si="67"/>
        <v>0</v>
      </c>
      <c r="AT117" s="16">
        <f t="shared" si="68"/>
        <v>0</v>
      </c>
      <c r="AU117" s="16">
        <f t="shared" si="69"/>
        <v>0</v>
      </c>
      <c r="AV117" s="16">
        <v>-1000</v>
      </c>
      <c r="AW117" s="16">
        <f t="shared" si="70"/>
        <v>-1000</v>
      </c>
      <c r="AX117" s="16">
        <v>0</v>
      </c>
      <c r="AY117" s="16">
        <f t="shared" si="71"/>
        <v>0</v>
      </c>
      <c r="AZ117" s="16">
        <f t="shared" si="72"/>
        <v>0</v>
      </c>
      <c r="BA117" s="16">
        <f t="shared" si="73"/>
        <v>0</v>
      </c>
      <c r="BB117" s="16">
        <f t="shared" si="74"/>
        <v>0</v>
      </c>
      <c r="BC117" s="16">
        <f t="shared" si="75"/>
        <v>0</v>
      </c>
      <c r="BD117" s="16">
        <f t="shared" si="76"/>
        <v>0</v>
      </c>
      <c r="BE117" s="16">
        <f t="shared" si="77"/>
        <v>0</v>
      </c>
      <c r="BF117" s="16">
        <f t="shared" si="78"/>
        <v>-1000</v>
      </c>
    </row>
    <row r="118" spans="1:58">
      <c r="A118" s="22" t="s">
        <v>682</v>
      </c>
      <c r="B118" s="14" t="s">
        <v>683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869</v>
      </c>
      <c r="J118" s="17">
        <v>0</v>
      </c>
      <c r="K118" s="17">
        <v>0</v>
      </c>
      <c r="L118" s="17">
        <v>0</v>
      </c>
      <c r="M118" s="17">
        <v>0</v>
      </c>
      <c r="N118" s="17">
        <v>869</v>
      </c>
      <c r="O118" s="27"/>
      <c r="P118" s="17" t="str">
        <f t="shared" si="65"/>
        <v/>
      </c>
      <c r="Q118" s="17" t="str">
        <f t="shared" si="66"/>
        <v/>
      </c>
      <c r="S118" s="15">
        <v>5</v>
      </c>
      <c r="W118" s="16">
        <v>5972</v>
      </c>
      <c r="X118" s="14" t="s">
        <v>684</v>
      </c>
      <c r="Y118" s="14" t="s">
        <v>685</v>
      </c>
      <c r="Z118" s="14" t="s">
        <v>685</v>
      </c>
      <c r="AA118" s="14" t="s">
        <v>686</v>
      </c>
      <c r="AB118" s="14" t="s">
        <v>687</v>
      </c>
      <c r="AC118" s="14" t="s">
        <v>688</v>
      </c>
      <c r="AD118" s="16">
        <v>1</v>
      </c>
      <c r="AE118" s="16">
        <v>800519</v>
      </c>
      <c r="AF118" s="16">
        <v>30</v>
      </c>
      <c r="AG118" s="14" t="s">
        <v>689</v>
      </c>
      <c r="AH118" s="16">
        <v>5</v>
      </c>
      <c r="AI118" s="16">
        <v>-1</v>
      </c>
      <c r="AJ118" s="16">
        <v>131258</v>
      </c>
      <c r="AK118" s="16">
        <v>1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f t="shared" si="67"/>
        <v>0</v>
      </c>
      <c r="AT118" s="16">
        <f t="shared" si="68"/>
        <v>0</v>
      </c>
      <c r="AU118" s="16">
        <f t="shared" si="69"/>
        <v>0</v>
      </c>
      <c r="AV118" s="16">
        <v>0</v>
      </c>
      <c r="AW118" s="16">
        <f t="shared" si="70"/>
        <v>0</v>
      </c>
      <c r="AX118" s="16">
        <v>0</v>
      </c>
      <c r="AY118" s="16">
        <f t="shared" si="71"/>
        <v>0</v>
      </c>
      <c r="AZ118" s="16">
        <f t="shared" si="72"/>
        <v>0</v>
      </c>
      <c r="BA118" s="16">
        <f t="shared" si="73"/>
        <v>-869</v>
      </c>
      <c r="BB118" s="16">
        <f t="shared" si="74"/>
        <v>0</v>
      </c>
      <c r="BC118" s="16">
        <f t="shared" si="75"/>
        <v>0</v>
      </c>
      <c r="BD118" s="16">
        <f t="shared" si="76"/>
        <v>0</v>
      </c>
      <c r="BE118" s="16">
        <f t="shared" si="77"/>
        <v>0</v>
      </c>
      <c r="BF118" s="16">
        <f t="shared" si="78"/>
        <v>-869</v>
      </c>
    </row>
    <row r="119" spans="1:58">
      <c r="A119" s="22" t="s">
        <v>690</v>
      </c>
      <c r="B119" s="14" t="s">
        <v>691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180</v>
      </c>
      <c r="J119" s="17">
        <v>0</v>
      </c>
      <c r="K119" s="17">
        <v>0</v>
      </c>
      <c r="L119" s="17">
        <v>0</v>
      </c>
      <c r="M119" s="17">
        <v>0</v>
      </c>
      <c r="N119" s="17">
        <v>180</v>
      </c>
      <c r="O119" s="27"/>
      <c r="P119" s="17" t="str">
        <f t="shared" si="65"/>
        <v/>
      </c>
      <c r="Q119" s="17" t="str">
        <f t="shared" si="66"/>
        <v/>
      </c>
      <c r="S119" s="15">
        <v>5</v>
      </c>
      <c r="W119" s="16">
        <v>5972</v>
      </c>
      <c r="X119" s="14" t="s">
        <v>692</v>
      </c>
      <c r="Y119" s="14" t="s">
        <v>693</v>
      </c>
      <c r="Z119" s="14" t="s">
        <v>693</v>
      </c>
      <c r="AA119" s="14" t="s">
        <v>694</v>
      </c>
      <c r="AB119" s="14" t="s">
        <v>695</v>
      </c>
      <c r="AC119" s="14" t="s">
        <v>696</v>
      </c>
      <c r="AD119" s="16">
        <v>1</v>
      </c>
      <c r="AE119" s="16">
        <v>2006937</v>
      </c>
      <c r="AF119" s="16">
        <v>31</v>
      </c>
      <c r="AG119" s="14" t="s">
        <v>697</v>
      </c>
      <c r="AH119" s="16">
        <v>5</v>
      </c>
      <c r="AI119" s="16">
        <v>-1</v>
      </c>
      <c r="AJ119" s="16">
        <v>131258</v>
      </c>
      <c r="AK119" s="16">
        <v>1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f t="shared" si="67"/>
        <v>0</v>
      </c>
      <c r="AT119" s="16">
        <f t="shared" si="68"/>
        <v>0</v>
      </c>
      <c r="AU119" s="16">
        <f t="shared" si="69"/>
        <v>0</v>
      </c>
      <c r="AV119" s="16">
        <v>0</v>
      </c>
      <c r="AW119" s="16">
        <f t="shared" si="70"/>
        <v>0</v>
      </c>
      <c r="AX119" s="16">
        <v>0</v>
      </c>
      <c r="AY119" s="16">
        <f t="shared" si="71"/>
        <v>0</v>
      </c>
      <c r="AZ119" s="16">
        <f t="shared" si="72"/>
        <v>0</v>
      </c>
      <c r="BA119" s="16">
        <f t="shared" si="73"/>
        <v>-180</v>
      </c>
      <c r="BB119" s="16">
        <f t="shared" si="74"/>
        <v>0</v>
      </c>
      <c r="BC119" s="16">
        <f t="shared" si="75"/>
        <v>0</v>
      </c>
      <c r="BD119" s="16">
        <f t="shared" si="76"/>
        <v>0</v>
      </c>
      <c r="BE119" s="16">
        <f t="shared" si="77"/>
        <v>0</v>
      </c>
      <c r="BF119" s="16">
        <f t="shared" si="78"/>
        <v>-180</v>
      </c>
    </row>
    <row r="120" spans="1:58">
      <c r="B120" s="12" t="s">
        <v>698</v>
      </c>
      <c r="C120" s="11">
        <f>IF(5 = S120, AS120 * -1, AS120)</f>
        <v>0</v>
      </c>
      <c r="D120" s="11">
        <f>IF(5 = S120, AT120 * -1, AT120)</f>
        <v>0</v>
      </c>
      <c r="E120" s="11">
        <f>IF(5 = S120, AU120 * -1, AU120)</f>
        <v>75.48</v>
      </c>
      <c r="F120" s="11">
        <f>IF(5 = S120, AW120 * -1, AW120)</f>
        <v>4880.5</v>
      </c>
      <c r="G120" s="11">
        <f>IF(5 = S120, AY120 * -1, AY120)</f>
        <v>4860.75</v>
      </c>
      <c r="H120" s="11">
        <f>IF(5 = S120, AZ120 * -1, AZ120)</f>
        <v>16484.730000000003</v>
      </c>
      <c r="I120" s="11">
        <f>IF(5 = S120, BA120 * -1, BA120)</f>
        <v>4782.72</v>
      </c>
      <c r="J120" s="11">
        <f>IF(5 = S120, BB120 * -1, BB120)</f>
        <v>6808.41</v>
      </c>
      <c r="K120" s="11">
        <f>IF(5 = S120, BC120 * -1, BC120)</f>
        <v>-3861.6599999999994</v>
      </c>
      <c r="L120" s="11">
        <f>IF(5 = S120, BD120 * -1, BD120)</f>
        <v>5440.77</v>
      </c>
      <c r="M120" s="11">
        <f>IF(5 = S120, BE120 * -1, BE120)</f>
        <v>14800</v>
      </c>
      <c r="N120" s="11">
        <f>IF(5 = S120, BF120 * -1, BF120)</f>
        <v>54271.700000000004</v>
      </c>
      <c r="O120" s="29"/>
      <c r="P120" s="11">
        <f t="shared" si="65"/>
        <v>20240.77</v>
      </c>
      <c r="Q120" s="11">
        <f t="shared" si="66"/>
        <v>121444.62</v>
      </c>
      <c r="S120" s="9">
        <v>5</v>
      </c>
      <c r="T120" s="8">
        <f>T119</f>
        <v>0</v>
      </c>
      <c r="U120" s="8">
        <f>U119</f>
        <v>0</v>
      </c>
      <c r="V120" s="9">
        <f>V119</f>
        <v>0</v>
      </c>
      <c r="AS120" s="10">
        <f>SUM(AS107:AS119)</f>
        <v>0</v>
      </c>
      <c r="AT120" s="10">
        <f>SUM(AT107:AT119)</f>
        <v>0</v>
      </c>
      <c r="AU120" s="10">
        <f>SUM(AU107:AU119)</f>
        <v>-75.48</v>
      </c>
      <c r="AW120" s="10">
        <f>SUM(AW107:AW119)</f>
        <v>-4880.5</v>
      </c>
      <c r="AY120" s="10">
        <f t="shared" ref="AY120:BF120" si="79">SUM(AY107:AY119)</f>
        <v>-4860.75</v>
      </c>
      <c r="AZ120" s="10">
        <f t="shared" si="79"/>
        <v>-16484.730000000003</v>
      </c>
      <c r="BA120" s="10">
        <f t="shared" si="79"/>
        <v>-4782.72</v>
      </c>
      <c r="BB120" s="10">
        <f t="shared" si="79"/>
        <v>-6808.41</v>
      </c>
      <c r="BC120" s="10">
        <f t="shared" si="79"/>
        <v>3861.6599999999994</v>
      </c>
      <c r="BD120" s="10">
        <f t="shared" si="79"/>
        <v>-5440.77</v>
      </c>
      <c r="BE120" s="10">
        <f t="shared" si="79"/>
        <v>-14800</v>
      </c>
      <c r="BF120" s="10">
        <f t="shared" si="79"/>
        <v>-54271.700000000004</v>
      </c>
    </row>
    <row r="121" spans="1:58">
      <c r="P121" t="str">
        <f t="shared" si="65"/>
        <v/>
      </c>
      <c r="Q121" t="str">
        <f t="shared" si="66"/>
        <v/>
      </c>
    </row>
    <row r="122" spans="1:58">
      <c r="A122" s="20" t="s">
        <v>699</v>
      </c>
      <c r="P122" t="str">
        <f t="shared" si="65"/>
        <v/>
      </c>
      <c r="Q122" t="str">
        <f t="shared" si="66"/>
        <v/>
      </c>
    </row>
    <row r="123" spans="1:58">
      <c r="A123" s="22" t="s">
        <v>700</v>
      </c>
      <c r="B123" s="14" t="s">
        <v>701</v>
      </c>
      <c r="C123" s="17">
        <v>0</v>
      </c>
      <c r="D123" s="17">
        <v>0</v>
      </c>
      <c r="E123" s="17">
        <v>0</v>
      </c>
      <c r="F123" s="17">
        <v>0</v>
      </c>
      <c r="G123" s="17">
        <v>487.74</v>
      </c>
      <c r="H123" s="17">
        <v>213.99</v>
      </c>
      <c r="I123" s="17">
        <v>222.78</v>
      </c>
      <c r="J123" s="17">
        <v>555.16999999999996</v>
      </c>
      <c r="K123" s="17">
        <v>114.63</v>
      </c>
      <c r="L123" s="17">
        <v>28.09</v>
      </c>
      <c r="M123" s="17">
        <v>252.88</v>
      </c>
      <c r="N123" s="17">
        <v>1875.28</v>
      </c>
      <c r="O123" s="27"/>
      <c r="P123" s="17">
        <f t="shared" si="65"/>
        <v>280.96999999999997</v>
      </c>
      <c r="Q123" s="17">
        <f t="shared" si="66"/>
        <v>1685.8199999999997</v>
      </c>
      <c r="S123" s="15">
        <v>5</v>
      </c>
      <c r="W123" s="16">
        <v>5972</v>
      </c>
      <c r="X123" s="14" t="s">
        <v>702</v>
      </c>
      <c r="Y123" s="14" t="s">
        <v>703</v>
      </c>
      <c r="Z123" s="14" t="s">
        <v>703</v>
      </c>
      <c r="AA123" s="14" t="s">
        <v>704</v>
      </c>
      <c r="AB123" s="14" t="s">
        <v>705</v>
      </c>
      <c r="AC123" s="14" t="s">
        <v>706</v>
      </c>
      <c r="AD123" s="16">
        <v>1</v>
      </c>
      <c r="AE123" s="16">
        <v>800522</v>
      </c>
      <c r="AF123" s="16">
        <v>1</v>
      </c>
      <c r="AG123" s="14" t="s">
        <v>707</v>
      </c>
      <c r="AH123" s="16">
        <v>5</v>
      </c>
      <c r="AI123" s="16">
        <v>-1</v>
      </c>
      <c r="AJ123" s="16">
        <v>131259</v>
      </c>
      <c r="AK123" s="16">
        <v>7</v>
      </c>
      <c r="AL123" s="16">
        <v>0</v>
      </c>
      <c r="AM123" s="16">
        <v>0</v>
      </c>
      <c r="AN123" s="16">
        <v>0</v>
      </c>
      <c r="AO123" s="16">
        <v>1</v>
      </c>
      <c r="AP123" s="16">
        <v>555.16999999999996</v>
      </c>
      <c r="AQ123" s="16">
        <v>1</v>
      </c>
      <c r="AR123" s="16">
        <v>252.88</v>
      </c>
      <c r="AS123" s="16">
        <f t="shared" ref="AS123:AS137" si="80">IF(5 = S123, C123 * -1, C123)</f>
        <v>0</v>
      </c>
      <c r="AT123" s="16">
        <f t="shared" ref="AT123:AT137" si="81">IF(5 = S123, D123 * -1, D123)</f>
        <v>0</v>
      </c>
      <c r="AU123" s="16">
        <f t="shared" ref="AU123:AU137" si="82">IF(5 = S123, E123 * -1, E123)</f>
        <v>0</v>
      </c>
      <c r="AV123" s="16">
        <v>0</v>
      </c>
      <c r="AW123" s="16">
        <f t="shared" ref="AW123:AW137" si="83">IF(5 = S123, F123 * -1, F123)</f>
        <v>0</v>
      </c>
      <c r="AX123" s="16">
        <v>-487.74</v>
      </c>
      <c r="AY123" s="16">
        <f t="shared" ref="AY123:AY137" si="84">IF(5 = S123, G123 * -1, G123)</f>
        <v>-487.74</v>
      </c>
      <c r="AZ123" s="16">
        <f t="shared" ref="AZ123:AZ137" si="85">IF(5 = S123, H123 * -1, H123)</f>
        <v>-213.99</v>
      </c>
      <c r="BA123" s="16">
        <f t="shared" ref="BA123:BA137" si="86">IF(5 = S123, I123 * -1, I123)</f>
        <v>-222.78</v>
      </c>
      <c r="BB123" s="16">
        <f t="shared" ref="BB123:BB137" si="87">IF(5 = S123, J123 * -1, J123)</f>
        <v>-555.16999999999996</v>
      </c>
      <c r="BC123" s="16">
        <f t="shared" ref="BC123:BC137" si="88">IF(5 = S123, K123 * -1, K123)</f>
        <v>-114.63</v>
      </c>
      <c r="BD123" s="16">
        <f t="shared" ref="BD123:BD137" si="89">IF(5 = S123, L123 * -1, L123)</f>
        <v>-28.09</v>
      </c>
      <c r="BE123" s="16">
        <f t="shared" ref="BE123:BE137" si="90">IF(5 = S123, M123 * -1, M123)</f>
        <v>-252.88</v>
      </c>
      <c r="BF123" s="16">
        <f t="shared" ref="BF123:BF137" si="91">IF(5 = S123, N123 * -1, N123)</f>
        <v>-1875.28</v>
      </c>
    </row>
    <row r="124" spans="1:58">
      <c r="A124" s="22" t="s">
        <v>708</v>
      </c>
      <c r="B124" s="14" t="s">
        <v>709</v>
      </c>
      <c r="C124" s="17">
        <v>0</v>
      </c>
      <c r="D124" s="17">
        <v>0</v>
      </c>
      <c r="E124" s="17">
        <v>0</v>
      </c>
      <c r="F124" s="17">
        <v>0</v>
      </c>
      <c r="G124" s="17">
        <v>35.99</v>
      </c>
      <c r="H124" s="17">
        <v>0</v>
      </c>
      <c r="I124" s="17">
        <v>31.67</v>
      </c>
      <c r="J124" s="17">
        <v>44.53</v>
      </c>
      <c r="K124" s="17">
        <v>585.04999999999995</v>
      </c>
      <c r="L124" s="17">
        <v>-585.04999999999995</v>
      </c>
      <c r="M124" s="17">
        <v>455.02</v>
      </c>
      <c r="N124" s="17">
        <v>567.21</v>
      </c>
      <c r="O124" s="27"/>
      <c r="P124" s="17">
        <f t="shared" si="65"/>
        <v>-130.02999999999997</v>
      </c>
      <c r="Q124" s="17">
        <f t="shared" si="66"/>
        <v>-780.17999999999984</v>
      </c>
      <c r="S124" s="15">
        <v>5</v>
      </c>
      <c r="W124" s="16">
        <v>5972</v>
      </c>
      <c r="X124" s="14" t="s">
        <v>710</v>
      </c>
      <c r="Y124" s="14" t="s">
        <v>711</v>
      </c>
      <c r="Z124" s="14" t="s">
        <v>711</v>
      </c>
      <c r="AA124" s="14" t="s">
        <v>712</v>
      </c>
      <c r="AB124" s="14" t="s">
        <v>713</v>
      </c>
      <c r="AC124" s="14" t="s">
        <v>714</v>
      </c>
      <c r="AD124" s="16">
        <v>1</v>
      </c>
      <c r="AE124" s="16">
        <v>800523</v>
      </c>
      <c r="AF124" s="16">
        <v>2</v>
      </c>
      <c r="AG124" s="14" t="s">
        <v>715</v>
      </c>
      <c r="AH124" s="16">
        <v>5</v>
      </c>
      <c r="AI124" s="16">
        <v>-1</v>
      </c>
      <c r="AJ124" s="16">
        <v>131259</v>
      </c>
      <c r="AK124" s="16">
        <v>6</v>
      </c>
      <c r="AL124" s="16">
        <v>0</v>
      </c>
      <c r="AM124" s="16">
        <v>0</v>
      </c>
      <c r="AN124" s="16">
        <v>0</v>
      </c>
      <c r="AO124" s="16">
        <v>0</v>
      </c>
      <c r="AP124" s="16">
        <v>44.53</v>
      </c>
      <c r="AQ124" s="16">
        <v>1</v>
      </c>
      <c r="AR124" s="16">
        <v>455.02</v>
      </c>
      <c r="AS124" s="16">
        <f t="shared" si="80"/>
        <v>0</v>
      </c>
      <c r="AT124" s="16">
        <f t="shared" si="81"/>
        <v>0</v>
      </c>
      <c r="AU124" s="16">
        <f t="shared" si="82"/>
        <v>0</v>
      </c>
      <c r="AV124" s="16">
        <v>0</v>
      </c>
      <c r="AW124" s="16">
        <f t="shared" si="83"/>
        <v>0</v>
      </c>
      <c r="AX124" s="16">
        <v>-35.99</v>
      </c>
      <c r="AY124" s="16">
        <f t="shared" si="84"/>
        <v>-35.99</v>
      </c>
      <c r="AZ124" s="16">
        <f t="shared" si="85"/>
        <v>0</v>
      </c>
      <c r="BA124" s="16">
        <f t="shared" si="86"/>
        <v>-31.67</v>
      </c>
      <c r="BB124" s="16">
        <f t="shared" si="87"/>
        <v>-44.53</v>
      </c>
      <c r="BC124" s="16">
        <f t="shared" si="88"/>
        <v>-585.04999999999995</v>
      </c>
      <c r="BD124" s="16">
        <f t="shared" si="89"/>
        <v>585.04999999999995</v>
      </c>
      <c r="BE124" s="16">
        <f t="shared" si="90"/>
        <v>-455.02</v>
      </c>
      <c r="BF124" s="16">
        <f t="shared" si="91"/>
        <v>-567.21</v>
      </c>
    </row>
    <row r="125" spans="1:58">
      <c r="A125" s="22" t="s">
        <v>716</v>
      </c>
      <c r="B125" s="14" t="s">
        <v>717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697.4</v>
      </c>
      <c r="K125" s="17">
        <v>0</v>
      </c>
      <c r="L125" s="17">
        <v>0</v>
      </c>
      <c r="M125" s="17">
        <v>0</v>
      </c>
      <c r="N125" s="17">
        <v>697.4</v>
      </c>
      <c r="O125" s="27"/>
      <c r="P125" s="17" t="str">
        <f t="shared" si="65"/>
        <v/>
      </c>
      <c r="Q125" s="17" t="str">
        <f t="shared" si="66"/>
        <v/>
      </c>
      <c r="S125" s="15">
        <v>5</v>
      </c>
      <c r="W125" s="16">
        <v>5972</v>
      </c>
      <c r="X125" s="14" t="s">
        <v>718</v>
      </c>
      <c r="Y125" s="14" t="s">
        <v>719</v>
      </c>
      <c r="Z125" s="14" t="s">
        <v>719</v>
      </c>
      <c r="AA125" s="14" t="s">
        <v>720</v>
      </c>
      <c r="AB125" s="14" t="s">
        <v>721</v>
      </c>
      <c r="AC125" s="14" t="s">
        <v>722</v>
      </c>
      <c r="AD125" s="16">
        <v>1</v>
      </c>
      <c r="AE125" s="16">
        <v>800524</v>
      </c>
      <c r="AF125" s="16">
        <v>3</v>
      </c>
      <c r="AG125" s="14" t="s">
        <v>723</v>
      </c>
      <c r="AH125" s="16">
        <v>5</v>
      </c>
      <c r="AI125" s="16">
        <v>-1</v>
      </c>
      <c r="AJ125" s="16">
        <v>131259</v>
      </c>
      <c r="AK125" s="16">
        <v>3</v>
      </c>
      <c r="AL125" s="16">
        <v>0</v>
      </c>
      <c r="AM125" s="16">
        <v>0</v>
      </c>
      <c r="AN125" s="16">
        <v>0</v>
      </c>
      <c r="AO125" s="16">
        <v>2</v>
      </c>
      <c r="AP125" s="16">
        <v>697.4</v>
      </c>
      <c r="AQ125" s="16">
        <v>1</v>
      </c>
      <c r="AR125" s="16">
        <v>0</v>
      </c>
      <c r="AS125" s="16">
        <f t="shared" si="80"/>
        <v>0</v>
      </c>
      <c r="AT125" s="16">
        <f t="shared" si="81"/>
        <v>0</v>
      </c>
      <c r="AU125" s="16">
        <f t="shared" si="82"/>
        <v>0</v>
      </c>
      <c r="AV125" s="16">
        <v>0</v>
      </c>
      <c r="AW125" s="16">
        <f t="shared" si="83"/>
        <v>0</v>
      </c>
      <c r="AX125" s="16">
        <v>0</v>
      </c>
      <c r="AY125" s="16">
        <f t="shared" si="84"/>
        <v>0</v>
      </c>
      <c r="AZ125" s="16">
        <f t="shared" si="85"/>
        <v>0</v>
      </c>
      <c r="BA125" s="16">
        <f t="shared" si="86"/>
        <v>0</v>
      </c>
      <c r="BB125" s="16">
        <f t="shared" si="87"/>
        <v>-697.4</v>
      </c>
      <c r="BC125" s="16">
        <f t="shared" si="88"/>
        <v>0</v>
      </c>
      <c r="BD125" s="16">
        <f t="shared" si="89"/>
        <v>0</v>
      </c>
      <c r="BE125" s="16">
        <f t="shared" si="90"/>
        <v>0</v>
      </c>
      <c r="BF125" s="16">
        <f t="shared" si="91"/>
        <v>-697.4</v>
      </c>
    </row>
    <row r="126" spans="1:58">
      <c r="A126" s="22" t="s">
        <v>724</v>
      </c>
      <c r="B126" s="14" t="s">
        <v>725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112.76</v>
      </c>
      <c r="L126" s="17">
        <v>-112.76</v>
      </c>
      <c r="M126" s="17">
        <v>0</v>
      </c>
      <c r="N126" s="17">
        <v>0</v>
      </c>
      <c r="O126" s="27"/>
      <c r="P126" s="17">
        <f t="shared" si="65"/>
        <v>-112.76</v>
      </c>
      <c r="Q126" s="17">
        <f t="shared" si="66"/>
        <v>-676.56000000000006</v>
      </c>
      <c r="S126" s="15">
        <v>5</v>
      </c>
      <c r="W126" s="16">
        <v>5972</v>
      </c>
      <c r="X126" s="14" t="s">
        <v>726</v>
      </c>
      <c r="Y126" s="14" t="s">
        <v>727</v>
      </c>
      <c r="Z126" s="14" t="s">
        <v>727</v>
      </c>
      <c r="AA126" s="14" t="s">
        <v>728</v>
      </c>
      <c r="AB126" s="14" t="s">
        <v>729</v>
      </c>
      <c r="AC126" s="14" t="s">
        <v>730</v>
      </c>
      <c r="AD126" s="16">
        <v>1</v>
      </c>
      <c r="AE126" s="16">
        <v>800525</v>
      </c>
      <c r="AF126" s="16">
        <v>4</v>
      </c>
      <c r="AG126" s="14" t="s">
        <v>731</v>
      </c>
      <c r="AH126" s="16">
        <v>5</v>
      </c>
      <c r="AI126" s="16">
        <v>-1</v>
      </c>
      <c r="AJ126" s="16">
        <v>131259</v>
      </c>
      <c r="AK126" s="16">
        <v>2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f t="shared" si="80"/>
        <v>0</v>
      </c>
      <c r="AT126" s="16">
        <f t="shared" si="81"/>
        <v>0</v>
      </c>
      <c r="AU126" s="16">
        <f t="shared" si="82"/>
        <v>0</v>
      </c>
      <c r="AV126" s="16">
        <v>0</v>
      </c>
      <c r="AW126" s="16">
        <f t="shared" si="83"/>
        <v>0</v>
      </c>
      <c r="AX126" s="16">
        <v>0</v>
      </c>
      <c r="AY126" s="16">
        <f t="shared" si="84"/>
        <v>0</v>
      </c>
      <c r="AZ126" s="16">
        <f t="shared" si="85"/>
        <v>0</v>
      </c>
      <c r="BA126" s="16">
        <f t="shared" si="86"/>
        <v>0</v>
      </c>
      <c r="BB126" s="16">
        <f t="shared" si="87"/>
        <v>0</v>
      </c>
      <c r="BC126" s="16">
        <f t="shared" si="88"/>
        <v>-112.76</v>
      </c>
      <c r="BD126" s="16">
        <f t="shared" si="89"/>
        <v>112.76</v>
      </c>
      <c r="BE126" s="16">
        <f t="shared" si="90"/>
        <v>0</v>
      </c>
      <c r="BF126" s="16">
        <f t="shared" si="91"/>
        <v>0</v>
      </c>
    </row>
    <row r="127" spans="1:58">
      <c r="A127" s="22" t="s">
        <v>732</v>
      </c>
      <c r="B127" s="14" t="s">
        <v>733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193.08</v>
      </c>
      <c r="K127" s="17">
        <v>452.64</v>
      </c>
      <c r="L127" s="17">
        <v>-452.64</v>
      </c>
      <c r="M127" s="17">
        <v>836.45</v>
      </c>
      <c r="N127" s="17">
        <v>1029.53</v>
      </c>
      <c r="O127" s="27"/>
      <c r="P127" s="17">
        <f t="shared" si="65"/>
        <v>383.81000000000006</v>
      </c>
      <c r="Q127" s="17">
        <f t="shared" si="66"/>
        <v>2302.8600000000006</v>
      </c>
      <c r="S127" s="15">
        <v>5</v>
      </c>
      <c r="W127" s="16">
        <v>5972</v>
      </c>
      <c r="X127" s="14" t="s">
        <v>734</v>
      </c>
      <c r="Y127" s="14" t="s">
        <v>735</v>
      </c>
      <c r="Z127" s="14" t="s">
        <v>735</v>
      </c>
      <c r="AA127" s="14" t="s">
        <v>736</v>
      </c>
      <c r="AB127" s="14" t="s">
        <v>737</v>
      </c>
      <c r="AC127" s="14" t="s">
        <v>738</v>
      </c>
      <c r="AD127" s="16">
        <v>1</v>
      </c>
      <c r="AE127" s="16">
        <v>800526</v>
      </c>
      <c r="AF127" s="16">
        <v>5</v>
      </c>
      <c r="AG127" s="14" t="s">
        <v>739</v>
      </c>
      <c r="AH127" s="16">
        <v>5</v>
      </c>
      <c r="AI127" s="16">
        <v>-1</v>
      </c>
      <c r="AJ127" s="16">
        <v>131259</v>
      </c>
      <c r="AK127" s="16">
        <v>4</v>
      </c>
      <c r="AL127" s="16">
        <v>0</v>
      </c>
      <c r="AM127" s="16">
        <v>0</v>
      </c>
      <c r="AN127" s="16">
        <v>0</v>
      </c>
      <c r="AO127" s="16">
        <v>0</v>
      </c>
      <c r="AP127" s="16">
        <v>193.08</v>
      </c>
      <c r="AQ127" s="16">
        <v>1</v>
      </c>
      <c r="AR127" s="16">
        <v>836.45</v>
      </c>
      <c r="AS127" s="16">
        <f t="shared" si="80"/>
        <v>0</v>
      </c>
      <c r="AT127" s="16">
        <f t="shared" si="81"/>
        <v>0</v>
      </c>
      <c r="AU127" s="16">
        <f t="shared" si="82"/>
        <v>0</v>
      </c>
      <c r="AV127" s="16">
        <v>0</v>
      </c>
      <c r="AW127" s="16">
        <f t="shared" si="83"/>
        <v>0</v>
      </c>
      <c r="AX127" s="16">
        <v>0</v>
      </c>
      <c r="AY127" s="16">
        <f t="shared" si="84"/>
        <v>0</v>
      </c>
      <c r="AZ127" s="16">
        <f t="shared" si="85"/>
        <v>0</v>
      </c>
      <c r="BA127" s="16">
        <f t="shared" si="86"/>
        <v>0</v>
      </c>
      <c r="BB127" s="16">
        <f t="shared" si="87"/>
        <v>-193.08</v>
      </c>
      <c r="BC127" s="16">
        <f t="shared" si="88"/>
        <v>-452.64</v>
      </c>
      <c r="BD127" s="16">
        <f t="shared" si="89"/>
        <v>452.64</v>
      </c>
      <c r="BE127" s="16">
        <f t="shared" si="90"/>
        <v>-836.45</v>
      </c>
      <c r="BF127" s="16">
        <f t="shared" si="91"/>
        <v>-1029.53</v>
      </c>
    </row>
    <row r="128" spans="1:58">
      <c r="A128" s="22" t="s">
        <v>740</v>
      </c>
      <c r="B128" s="14" t="s">
        <v>741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1400.81</v>
      </c>
      <c r="K128" s="17">
        <v>312.70999999999998</v>
      </c>
      <c r="L128" s="17">
        <v>-312.70999999999998</v>
      </c>
      <c r="M128" s="17">
        <v>0</v>
      </c>
      <c r="N128" s="17">
        <v>1400.81</v>
      </c>
      <c r="O128" s="27"/>
      <c r="P128" s="17">
        <f t="shared" si="65"/>
        <v>-312.70999999999998</v>
      </c>
      <c r="Q128" s="17">
        <f t="shared" si="66"/>
        <v>-1876.2599999999998</v>
      </c>
      <c r="S128" s="15">
        <v>5</v>
      </c>
      <c r="W128" s="16">
        <v>5972</v>
      </c>
      <c r="X128" s="14" t="s">
        <v>742</v>
      </c>
      <c r="Y128" s="14" t="s">
        <v>743</v>
      </c>
      <c r="Z128" s="14" t="s">
        <v>743</v>
      </c>
      <c r="AA128" s="14" t="s">
        <v>744</v>
      </c>
      <c r="AB128" s="14" t="s">
        <v>745</v>
      </c>
      <c r="AC128" s="14" t="s">
        <v>746</v>
      </c>
      <c r="AD128" s="16">
        <v>1</v>
      </c>
      <c r="AE128" s="16">
        <v>800527</v>
      </c>
      <c r="AF128" s="16">
        <v>6</v>
      </c>
      <c r="AG128" s="14" t="s">
        <v>747</v>
      </c>
      <c r="AH128" s="16">
        <v>5</v>
      </c>
      <c r="AI128" s="16">
        <v>-1</v>
      </c>
      <c r="AJ128" s="16">
        <v>131259</v>
      </c>
      <c r="AK128" s="16">
        <v>3</v>
      </c>
      <c r="AL128" s="16">
        <v>0</v>
      </c>
      <c r="AM128" s="16">
        <v>0</v>
      </c>
      <c r="AN128" s="16">
        <v>0</v>
      </c>
      <c r="AO128" s="16">
        <v>0</v>
      </c>
      <c r="AP128" s="16">
        <v>1400.81</v>
      </c>
      <c r="AQ128" s="16">
        <v>1</v>
      </c>
      <c r="AR128" s="16">
        <v>0</v>
      </c>
      <c r="AS128" s="16">
        <f t="shared" si="80"/>
        <v>0</v>
      </c>
      <c r="AT128" s="16">
        <f t="shared" si="81"/>
        <v>0</v>
      </c>
      <c r="AU128" s="16">
        <f t="shared" si="82"/>
        <v>0</v>
      </c>
      <c r="AV128" s="16">
        <v>0</v>
      </c>
      <c r="AW128" s="16">
        <f t="shared" si="83"/>
        <v>0</v>
      </c>
      <c r="AX128" s="16">
        <v>0</v>
      </c>
      <c r="AY128" s="16">
        <f t="shared" si="84"/>
        <v>0</v>
      </c>
      <c r="AZ128" s="16">
        <f t="shared" si="85"/>
        <v>0</v>
      </c>
      <c r="BA128" s="16">
        <f t="shared" si="86"/>
        <v>0</v>
      </c>
      <c r="BB128" s="16">
        <f t="shared" si="87"/>
        <v>-1400.81</v>
      </c>
      <c r="BC128" s="16">
        <f t="shared" si="88"/>
        <v>-312.70999999999998</v>
      </c>
      <c r="BD128" s="16">
        <f t="shared" si="89"/>
        <v>312.70999999999998</v>
      </c>
      <c r="BE128" s="16">
        <f t="shared" si="90"/>
        <v>0</v>
      </c>
      <c r="BF128" s="16">
        <f t="shared" si="91"/>
        <v>-1400.81</v>
      </c>
    </row>
    <row r="129" spans="1:58">
      <c r="A129" s="22" t="s">
        <v>748</v>
      </c>
      <c r="B129" s="14" t="s">
        <v>749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149.6</v>
      </c>
      <c r="I129" s="17">
        <v>5</v>
      </c>
      <c r="J129" s="17">
        <v>246.28</v>
      </c>
      <c r="K129" s="17">
        <v>0</v>
      </c>
      <c r="L129" s="17">
        <v>0</v>
      </c>
      <c r="M129" s="17">
        <v>691.77</v>
      </c>
      <c r="N129" s="17">
        <v>1092.6500000000001</v>
      </c>
      <c r="O129" s="27"/>
      <c r="P129" s="17">
        <f t="shared" si="65"/>
        <v>691.77</v>
      </c>
      <c r="Q129" s="17">
        <f t="shared" si="66"/>
        <v>4150.62</v>
      </c>
      <c r="S129" s="15">
        <v>5</v>
      </c>
      <c r="W129" s="16">
        <v>5972</v>
      </c>
      <c r="X129" s="14" t="s">
        <v>750</v>
      </c>
      <c r="Y129" s="14" t="s">
        <v>751</v>
      </c>
      <c r="Z129" s="14" t="s">
        <v>751</v>
      </c>
      <c r="AA129" s="14" t="s">
        <v>752</v>
      </c>
      <c r="AB129" s="14" t="s">
        <v>753</v>
      </c>
      <c r="AC129" s="14" t="s">
        <v>754</v>
      </c>
      <c r="AD129" s="16">
        <v>1</v>
      </c>
      <c r="AE129" s="16">
        <v>800528</v>
      </c>
      <c r="AF129" s="16">
        <v>7</v>
      </c>
      <c r="AG129" s="14" t="s">
        <v>755</v>
      </c>
      <c r="AH129" s="16">
        <v>5</v>
      </c>
      <c r="AI129" s="16">
        <v>-1</v>
      </c>
      <c r="AJ129" s="16">
        <v>131259</v>
      </c>
      <c r="AK129" s="16">
        <v>4</v>
      </c>
      <c r="AL129" s="16">
        <v>0</v>
      </c>
      <c r="AM129" s="16">
        <v>0</v>
      </c>
      <c r="AN129" s="16">
        <v>0</v>
      </c>
      <c r="AO129" s="16">
        <v>1</v>
      </c>
      <c r="AP129" s="16">
        <v>246.28</v>
      </c>
      <c r="AQ129" s="16">
        <v>1</v>
      </c>
      <c r="AR129" s="16">
        <v>691.77</v>
      </c>
      <c r="AS129" s="16">
        <f t="shared" si="80"/>
        <v>0</v>
      </c>
      <c r="AT129" s="16">
        <f t="shared" si="81"/>
        <v>0</v>
      </c>
      <c r="AU129" s="16">
        <f t="shared" si="82"/>
        <v>0</v>
      </c>
      <c r="AV129" s="16">
        <v>0</v>
      </c>
      <c r="AW129" s="16">
        <f t="shared" si="83"/>
        <v>0</v>
      </c>
      <c r="AX129" s="16">
        <v>0</v>
      </c>
      <c r="AY129" s="16">
        <f t="shared" si="84"/>
        <v>0</v>
      </c>
      <c r="AZ129" s="16">
        <f t="shared" si="85"/>
        <v>-149.6</v>
      </c>
      <c r="BA129" s="16">
        <f t="shared" si="86"/>
        <v>-5</v>
      </c>
      <c r="BB129" s="16">
        <f t="shared" si="87"/>
        <v>-246.28</v>
      </c>
      <c r="BC129" s="16">
        <f t="shared" si="88"/>
        <v>0</v>
      </c>
      <c r="BD129" s="16">
        <f t="shared" si="89"/>
        <v>0</v>
      </c>
      <c r="BE129" s="16">
        <f t="shared" si="90"/>
        <v>-691.77</v>
      </c>
      <c r="BF129" s="16">
        <f t="shared" si="91"/>
        <v>-1092.6500000000001</v>
      </c>
    </row>
    <row r="130" spans="1:58">
      <c r="A130" s="22" t="s">
        <v>756</v>
      </c>
      <c r="B130" s="14" t="s">
        <v>757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241</v>
      </c>
      <c r="J130" s="17">
        <v>0</v>
      </c>
      <c r="K130" s="17">
        <v>0</v>
      </c>
      <c r="L130" s="17">
        <v>0</v>
      </c>
      <c r="M130" s="17">
        <v>0</v>
      </c>
      <c r="N130" s="17">
        <v>241</v>
      </c>
      <c r="O130" s="27"/>
      <c r="P130" s="17" t="str">
        <f t="shared" si="65"/>
        <v/>
      </c>
      <c r="Q130" s="17" t="str">
        <f t="shared" si="66"/>
        <v/>
      </c>
      <c r="S130" s="15">
        <v>5</v>
      </c>
      <c r="W130" s="16">
        <v>5972</v>
      </c>
      <c r="X130" s="14" t="s">
        <v>758</v>
      </c>
      <c r="Y130" s="14" t="s">
        <v>759</v>
      </c>
      <c r="Z130" s="14" t="s">
        <v>759</v>
      </c>
      <c r="AA130" s="14" t="s">
        <v>760</v>
      </c>
      <c r="AB130" s="14" t="s">
        <v>761</v>
      </c>
      <c r="AC130" s="14" t="s">
        <v>762</v>
      </c>
      <c r="AD130" s="16">
        <v>1</v>
      </c>
      <c r="AE130" s="16">
        <v>800529</v>
      </c>
      <c r="AF130" s="16">
        <v>8</v>
      </c>
      <c r="AG130" s="14" t="s">
        <v>763</v>
      </c>
      <c r="AH130" s="16">
        <v>5</v>
      </c>
      <c r="AI130" s="16">
        <v>-1</v>
      </c>
      <c r="AJ130" s="16">
        <v>131259</v>
      </c>
      <c r="AK130" s="16">
        <v>1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f t="shared" si="80"/>
        <v>0</v>
      </c>
      <c r="AT130" s="16">
        <f t="shared" si="81"/>
        <v>0</v>
      </c>
      <c r="AU130" s="16">
        <f t="shared" si="82"/>
        <v>0</v>
      </c>
      <c r="AV130" s="16">
        <v>0</v>
      </c>
      <c r="AW130" s="16">
        <f t="shared" si="83"/>
        <v>0</v>
      </c>
      <c r="AX130" s="16">
        <v>0</v>
      </c>
      <c r="AY130" s="16">
        <f t="shared" si="84"/>
        <v>0</v>
      </c>
      <c r="AZ130" s="16">
        <f t="shared" si="85"/>
        <v>0</v>
      </c>
      <c r="BA130" s="16">
        <f t="shared" si="86"/>
        <v>-241</v>
      </c>
      <c r="BB130" s="16">
        <f t="shared" si="87"/>
        <v>0</v>
      </c>
      <c r="BC130" s="16">
        <f t="shared" si="88"/>
        <v>0</v>
      </c>
      <c r="BD130" s="16">
        <f t="shared" si="89"/>
        <v>0</v>
      </c>
      <c r="BE130" s="16">
        <f t="shared" si="90"/>
        <v>0</v>
      </c>
      <c r="BF130" s="16">
        <f t="shared" si="91"/>
        <v>-241</v>
      </c>
    </row>
    <row r="131" spans="1:58">
      <c r="A131" s="22" t="s">
        <v>764</v>
      </c>
      <c r="B131" s="14" t="s">
        <v>765</v>
      </c>
      <c r="C131" s="17">
        <v>0</v>
      </c>
      <c r="D131" s="17">
        <v>0</v>
      </c>
      <c r="E131" s="17">
        <v>0</v>
      </c>
      <c r="F131" s="17">
        <v>2900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2900</v>
      </c>
      <c r="O131" s="27"/>
      <c r="P131" s="17" t="str">
        <f t="shared" si="65"/>
        <v/>
      </c>
      <c r="Q131" s="17" t="str">
        <f t="shared" si="66"/>
        <v/>
      </c>
      <c r="S131" s="15">
        <v>5</v>
      </c>
      <c r="W131" s="16">
        <v>5972</v>
      </c>
      <c r="X131" s="14" t="s">
        <v>766</v>
      </c>
      <c r="Y131" s="14" t="s">
        <v>767</v>
      </c>
      <c r="Z131" s="14" t="s">
        <v>767</v>
      </c>
      <c r="AA131" s="14" t="s">
        <v>768</v>
      </c>
      <c r="AB131" s="14" t="s">
        <v>769</v>
      </c>
      <c r="AC131" s="14" t="s">
        <v>770</v>
      </c>
      <c r="AD131" s="16">
        <v>1</v>
      </c>
      <c r="AE131" s="16">
        <v>800535</v>
      </c>
      <c r="AF131" s="16">
        <v>14</v>
      </c>
      <c r="AG131" s="14" t="s">
        <v>771</v>
      </c>
      <c r="AH131" s="16">
        <v>5</v>
      </c>
      <c r="AI131" s="16">
        <v>-1</v>
      </c>
      <c r="AJ131" s="16">
        <v>131259</v>
      </c>
      <c r="AK131" s="16">
        <v>1</v>
      </c>
      <c r="AL131" s="16">
        <v>0</v>
      </c>
      <c r="AM131" s="16">
        <v>0</v>
      </c>
      <c r="AN131" s="16">
        <v>1</v>
      </c>
      <c r="AO131" s="16">
        <v>0</v>
      </c>
      <c r="AP131" s="16">
        <v>0</v>
      </c>
      <c r="AQ131" s="16">
        <v>0</v>
      </c>
      <c r="AR131" s="16">
        <v>0</v>
      </c>
      <c r="AS131" s="16">
        <f t="shared" si="80"/>
        <v>0</v>
      </c>
      <c r="AT131" s="16">
        <f t="shared" si="81"/>
        <v>0</v>
      </c>
      <c r="AU131" s="16">
        <f t="shared" si="82"/>
        <v>0</v>
      </c>
      <c r="AV131" s="16">
        <v>-2900</v>
      </c>
      <c r="AW131" s="16">
        <f t="shared" si="83"/>
        <v>-2900</v>
      </c>
      <c r="AX131" s="16">
        <v>0</v>
      </c>
      <c r="AY131" s="16">
        <f t="shared" si="84"/>
        <v>0</v>
      </c>
      <c r="AZ131" s="16">
        <f t="shared" si="85"/>
        <v>0</v>
      </c>
      <c r="BA131" s="16">
        <f t="shared" si="86"/>
        <v>0</v>
      </c>
      <c r="BB131" s="16">
        <f t="shared" si="87"/>
        <v>0</v>
      </c>
      <c r="BC131" s="16">
        <f t="shared" si="88"/>
        <v>0</v>
      </c>
      <c r="BD131" s="16">
        <f t="shared" si="89"/>
        <v>0</v>
      </c>
      <c r="BE131" s="16">
        <f t="shared" si="90"/>
        <v>0</v>
      </c>
      <c r="BF131" s="16">
        <f t="shared" si="91"/>
        <v>-2900</v>
      </c>
    </row>
    <row r="132" spans="1:58">
      <c r="A132" s="22" t="s">
        <v>772</v>
      </c>
      <c r="B132" s="14" t="s">
        <v>773</v>
      </c>
      <c r="C132" s="17">
        <v>0</v>
      </c>
      <c r="D132" s="17">
        <v>0</v>
      </c>
      <c r="E132" s="17">
        <v>0</v>
      </c>
      <c r="F132" s="17">
        <v>360</v>
      </c>
      <c r="G132" s="17">
        <v>0</v>
      </c>
      <c r="H132" s="17">
        <v>0</v>
      </c>
      <c r="I132" s="17">
        <v>0</v>
      </c>
      <c r="J132" s="17">
        <v>642.47</v>
      </c>
      <c r="K132" s="17">
        <v>0</v>
      </c>
      <c r="L132" s="17">
        <v>990</v>
      </c>
      <c r="M132" s="17">
        <v>0</v>
      </c>
      <c r="N132" s="17">
        <v>1992.47</v>
      </c>
      <c r="O132" s="27"/>
      <c r="P132" s="17">
        <f t="shared" si="65"/>
        <v>990</v>
      </c>
      <c r="Q132" s="17">
        <f t="shared" si="66"/>
        <v>5940</v>
      </c>
      <c r="S132" s="15">
        <v>5</v>
      </c>
      <c r="W132" s="16">
        <v>5972</v>
      </c>
      <c r="X132" s="14" t="s">
        <v>774</v>
      </c>
      <c r="Y132" s="14" t="s">
        <v>775</v>
      </c>
      <c r="Z132" s="14" t="s">
        <v>775</v>
      </c>
      <c r="AA132" s="14" t="s">
        <v>776</v>
      </c>
      <c r="AB132" s="14" t="s">
        <v>777</v>
      </c>
      <c r="AC132" s="14" t="s">
        <v>778</v>
      </c>
      <c r="AD132" s="16">
        <v>1</v>
      </c>
      <c r="AE132" s="16">
        <v>800540</v>
      </c>
      <c r="AF132" s="16">
        <v>19</v>
      </c>
      <c r="AG132" s="14" t="s">
        <v>779</v>
      </c>
      <c r="AH132" s="16">
        <v>5</v>
      </c>
      <c r="AI132" s="16">
        <v>-1</v>
      </c>
      <c r="AJ132" s="16">
        <v>131259</v>
      </c>
      <c r="AK132" s="16">
        <v>3</v>
      </c>
      <c r="AL132" s="16">
        <v>0</v>
      </c>
      <c r="AM132" s="16">
        <v>0</v>
      </c>
      <c r="AN132" s="16">
        <v>1</v>
      </c>
      <c r="AO132" s="16">
        <v>0</v>
      </c>
      <c r="AP132" s="16">
        <v>642.47</v>
      </c>
      <c r="AQ132" s="16">
        <v>1</v>
      </c>
      <c r="AR132" s="16">
        <v>0</v>
      </c>
      <c r="AS132" s="16">
        <f t="shared" si="80"/>
        <v>0</v>
      </c>
      <c r="AT132" s="16">
        <f t="shared" si="81"/>
        <v>0</v>
      </c>
      <c r="AU132" s="16">
        <f t="shared" si="82"/>
        <v>0</v>
      </c>
      <c r="AV132" s="16">
        <v>-360</v>
      </c>
      <c r="AW132" s="16">
        <f t="shared" si="83"/>
        <v>-360</v>
      </c>
      <c r="AX132" s="16">
        <v>0</v>
      </c>
      <c r="AY132" s="16">
        <f t="shared" si="84"/>
        <v>0</v>
      </c>
      <c r="AZ132" s="16">
        <f t="shared" si="85"/>
        <v>0</v>
      </c>
      <c r="BA132" s="16">
        <f t="shared" si="86"/>
        <v>0</v>
      </c>
      <c r="BB132" s="16">
        <f t="shared" si="87"/>
        <v>-642.47</v>
      </c>
      <c r="BC132" s="16">
        <f t="shared" si="88"/>
        <v>0</v>
      </c>
      <c r="BD132" s="16">
        <f t="shared" si="89"/>
        <v>-990</v>
      </c>
      <c r="BE132" s="16">
        <f t="shared" si="90"/>
        <v>0</v>
      </c>
      <c r="BF132" s="16">
        <f t="shared" si="91"/>
        <v>-1992.47</v>
      </c>
    </row>
    <row r="133" spans="1:58">
      <c r="A133" s="22" t="s">
        <v>780</v>
      </c>
      <c r="B133" s="14" t="s">
        <v>781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2968</v>
      </c>
      <c r="L133" s="17">
        <v>0</v>
      </c>
      <c r="M133" s="17">
        <v>0</v>
      </c>
      <c r="N133" s="17">
        <v>2968</v>
      </c>
      <c r="O133" s="27"/>
      <c r="P133" s="17" t="str">
        <f t="shared" si="65"/>
        <v/>
      </c>
      <c r="Q133" s="17" t="str">
        <f t="shared" si="66"/>
        <v/>
      </c>
      <c r="S133" s="15">
        <v>5</v>
      </c>
      <c r="W133" s="16">
        <v>5972</v>
      </c>
      <c r="X133" s="14" t="s">
        <v>782</v>
      </c>
      <c r="Y133" s="14" t="s">
        <v>783</v>
      </c>
      <c r="Z133" s="14" t="s">
        <v>783</v>
      </c>
      <c r="AA133" s="14" t="s">
        <v>784</v>
      </c>
      <c r="AB133" s="14" t="s">
        <v>785</v>
      </c>
      <c r="AC133" s="14" t="s">
        <v>786</v>
      </c>
      <c r="AD133" s="16">
        <v>1</v>
      </c>
      <c r="AE133" s="16">
        <v>800541</v>
      </c>
      <c r="AF133" s="16">
        <v>20</v>
      </c>
      <c r="AG133" s="14" t="s">
        <v>787</v>
      </c>
      <c r="AH133" s="16">
        <v>5</v>
      </c>
      <c r="AI133" s="16">
        <v>-1</v>
      </c>
      <c r="AJ133" s="16">
        <v>131259</v>
      </c>
      <c r="AK133" s="16">
        <v>1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f t="shared" si="80"/>
        <v>0</v>
      </c>
      <c r="AT133" s="16">
        <f t="shared" si="81"/>
        <v>0</v>
      </c>
      <c r="AU133" s="16">
        <f t="shared" si="82"/>
        <v>0</v>
      </c>
      <c r="AV133" s="16">
        <v>0</v>
      </c>
      <c r="AW133" s="16">
        <f t="shared" si="83"/>
        <v>0</v>
      </c>
      <c r="AX133" s="16">
        <v>0</v>
      </c>
      <c r="AY133" s="16">
        <f t="shared" si="84"/>
        <v>0</v>
      </c>
      <c r="AZ133" s="16">
        <f t="shared" si="85"/>
        <v>0</v>
      </c>
      <c r="BA133" s="16">
        <f t="shared" si="86"/>
        <v>0</v>
      </c>
      <c r="BB133" s="16">
        <f t="shared" si="87"/>
        <v>0</v>
      </c>
      <c r="BC133" s="16">
        <f t="shared" si="88"/>
        <v>-2968</v>
      </c>
      <c r="BD133" s="16">
        <f t="shared" si="89"/>
        <v>0</v>
      </c>
      <c r="BE133" s="16">
        <f t="shared" si="90"/>
        <v>0</v>
      </c>
      <c r="BF133" s="16">
        <f t="shared" si="91"/>
        <v>-2968</v>
      </c>
    </row>
    <row r="134" spans="1:58">
      <c r="A134" s="22" t="s">
        <v>788</v>
      </c>
      <c r="B134" s="14" t="s">
        <v>789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599.95000000000005</v>
      </c>
      <c r="K134" s="17">
        <v>1779.95</v>
      </c>
      <c r="L134" s="17">
        <v>0</v>
      </c>
      <c r="M134" s="17">
        <v>0</v>
      </c>
      <c r="N134" s="17">
        <v>2379.9</v>
      </c>
      <c r="O134" s="27"/>
      <c r="P134" s="17" t="str">
        <f t="shared" si="65"/>
        <v/>
      </c>
      <c r="Q134" s="17" t="str">
        <f t="shared" si="66"/>
        <v/>
      </c>
      <c r="S134" s="15">
        <v>5</v>
      </c>
      <c r="W134" s="16">
        <v>5972</v>
      </c>
      <c r="X134" s="14" t="s">
        <v>790</v>
      </c>
      <c r="Y134" s="14" t="s">
        <v>791</v>
      </c>
      <c r="Z134" s="14" t="s">
        <v>791</v>
      </c>
      <c r="AA134" s="14" t="s">
        <v>792</v>
      </c>
      <c r="AB134" s="14" t="s">
        <v>793</v>
      </c>
      <c r="AC134" s="14" t="s">
        <v>794</v>
      </c>
      <c r="AD134" s="16">
        <v>1</v>
      </c>
      <c r="AE134" s="16">
        <v>800542</v>
      </c>
      <c r="AF134" s="16">
        <v>21</v>
      </c>
      <c r="AG134" s="14" t="s">
        <v>795</v>
      </c>
      <c r="AH134" s="16">
        <v>5</v>
      </c>
      <c r="AI134" s="16">
        <v>-1</v>
      </c>
      <c r="AJ134" s="16">
        <v>131259</v>
      </c>
      <c r="AK134" s="16">
        <v>4</v>
      </c>
      <c r="AL134" s="16">
        <v>0</v>
      </c>
      <c r="AM134" s="16">
        <v>0</v>
      </c>
      <c r="AN134" s="16">
        <v>0</v>
      </c>
      <c r="AO134" s="16">
        <v>0</v>
      </c>
      <c r="AP134" s="16">
        <v>599.95000000000005</v>
      </c>
      <c r="AQ134" s="16">
        <v>1</v>
      </c>
      <c r="AR134" s="16">
        <v>0</v>
      </c>
      <c r="AS134" s="16">
        <f t="shared" si="80"/>
        <v>0</v>
      </c>
      <c r="AT134" s="16">
        <f t="shared" si="81"/>
        <v>0</v>
      </c>
      <c r="AU134" s="16">
        <f t="shared" si="82"/>
        <v>0</v>
      </c>
      <c r="AV134" s="16">
        <v>0</v>
      </c>
      <c r="AW134" s="16">
        <f t="shared" si="83"/>
        <v>0</v>
      </c>
      <c r="AX134" s="16">
        <v>0</v>
      </c>
      <c r="AY134" s="16">
        <f t="shared" si="84"/>
        <v>0</v>
      </c>
      <c r="AZ134" s="16">
        <f t="shared" si="85"/>
        <v>0</v>
      </c>
      <c r="BA134" s="16">
        <f t="shared" si="86"/>
        <v>0</v>
      </c>
      <c r="BB134" s="16">
        <f t="shared" si="87"/>
        <v>-599.95000000000005</v>
      </c>
      <c r="BC134" s="16">
        <f t="shared" si="88"/>
        <v>-1779.95</v>
      </c>
      <c r="BD134" s="16">
        <f t="shared" si="89"/>
        <v>0</v>
      </c>
      <c r="BE134" s="16">
        <f t="shared" si="90"/>
        <v>0</v>
      </c>
      <c r="BF134" s="16">
        <f t="shared" si="91"/>
        <v>-2379.9</v>
      </c>
    </row>
    <row r="135" spans="1:58">
      <c r="A135" s="22" t="s">
        <v>796</v>
      </c>
      <c r="B135" s="14" t="s">
        <v>797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565</v>
      </c>
      <c r="M135" s="17">
        <v>0</v>
      </c>
      <c r="N135" s="17">
        <v>565</v>
      </c>
      <c r="O135" s="27"/>
      <c r="P135" s="17">
        <f t="shared" si="65"/>
        <v>565</v>
      </c>
      <c r="Q135" s="17">
        <f t="shared" si="66"/>
        <v>3390</v>
      </c>
      <c r="S135" s="15">
        <v>5</v>
      </c>
      <c r="W135" s="16">
        <v>5972</v>
      </c>
      <c r="X135" s="14" t="s">
        <v>798</v>
      </c>
      <c r="Y135" s="14" t="s">
        <v>799</v>
      </c>
      <c r="Z135" s="14" t="s">
        <v>799</v>
      </c>
      <c r="AA135" s="14" t="s">
        <v>800</v>
      </c>
      <c r="AB135" s="14" t="s">
        <v>801</v>
      </c>
      <c r="AC135" s="14" t="s">
        <v>802</v>
      </c>
      <c r="AD135" s="16">
        <v>1</v>
      </c>
      <c r="AE135" s="16">
        <v>800543</v>
      </c>
      <c r="AF135" s="16">
        <v>22</v>
      </c>
      <c r="AG135" s="14" t="s">
        <v>803</v>
      </c>
      <c r="AH135" s="16">
        <v>5</v>
      </c>
      <c r="AI135" s="16">
        <v>-1</v>
      </c>
      <c r="AJ135" s="16">
        <v>131259</v>
      </c>
      <c r="AK135" s="16">
        <v>1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f t="shared" si="80"/>
        <v>0</v>
      </c>
      <c r="AT135" s="16">
        <f t="shared" si="81"/>
        <v>0</v>
      </c>
      <c r="AU135" s="16">
        <f t="shared" si="82"/>
        <v>0</v>
      </c>
      <c r="AV135" s="16">
        <v>0</v>
      </c>
      <c r="AW135" s="16">
        <f t="shared" si="83"/>
        <v>0</v>
      </c>
      <c r="AX135" s="16">
        <v>0</v>
      </c>
      <c r="AY135" s="16">
        <f t="shared" si="84"/>
        <v>0</v>
      </c>
      <c r="AZ135" s="16">
        <f t="shared" si="85"/>
        <v>0</v>
      </c>
      <c r="BA135" s="16">
        <f t="shared" si="86"/>
        <v>0</v>
      </c>
      <c r="BB135" s="16">
        <f t="shared" si="87"/>
        <v>0</v>
      </c>
      <c r="BC135" s="16">
        <f t="shared" si="88"/>
        <v>0</v>
      </c>
      <c r="BD135" s="16">
        <f t="shared" si="89"/>
        <v>-565</v>
      </c>
      <c r="BE135" s="16">
        <f t="shared" si="90"/>
        <v>0</v>
      </c>
      <c r="BF135" s="16">
        <f t="shared" si="91"/>
        <v>-565</v>
      </c>
    </row>
    <row r="136" spans="1:58">
      <c r="A136" s="22" t="s">
        <v>804</v>
      </c>
      <c r="B136" s="14" t="s">
        <v>805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112.76</v>
      </c>
      <c r="N136" s="17">
        <v>112.76</v>
      </c>
      <c r="O136" s="27"/>
      <c r="P136" s="17">
        <f t="shared" si="65"/>
        <v>112.76</v>
      </c>
      <c r="Q136" s="17">
        <f t="shared" si="66"/>
        <v>676.56000000000006</v>
      </c>
      <c r="S136" s="15">
        <v>5</v>
      </c>
      <c r="W136" s="16">
        <v>5972</v>
      </c>
      <c r="X136" s="14" t="s">
        <v>806</v>
      </c>
      <c r="Y136" s="14" t="s">
        <v>807</v>
      </c>
      <c r="Z136" s="14" t="s">
        <v>807</v>
      </c>
      <c r="AA136" s="14" t="s">
        <v>808</v>
      </c>
      <c r="AB136" s="14" t="s">
        <v>809</v>
      </c>
      <c r="AC136" s="14" t="s">
        <v>810</v>
      </c>
      <c r="AD136" s="16">
        <v>1</v>
      </c>
      <c r="AE136" s="16">
        <v>800548</v>
      </c>
      <c r="AF136" s="16">
        <v>27</v>
      </c>
      <c r="AG136" s="14" t="s">
        <v>811</v>
      </c>
      <c r="AH136" s="16">
        <v>5</v>
      </c>
      <c r="AI136" s="16">
        <v>-1</v>
      </c>
      <c r="AJ136" s="16">
        <v>131259</v>
      </c>
      <c r="AK136" s="16">
        <v>1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112.76</v>
      </c>
      <c r="AS136" s="16">
        <f t="shared" si="80"/>
        <v>0</v>
      </c>
      <c r="AT136" s="16">
        <f t="shared" si="81"/>
        <v>0</v>
      </c>
      <c r="AU136" s="16">
        <f t="shared" si="82"/>
        <v>0</v>
      </c>
      <c r="AV136" s="16">
        <v>0</v>
      </c>
      <c r="AW136" s="16">
        <f t="shared" si="83"/>
        <v>0</v>
      </c>
      <c r="AX136" s="16">
        <v>0</v>
      </c>
      <c r="AY136" s="16">
        <f t="shared" si="84"/>
        <v>0</v>
      </c>
      <c r="AZ136" s="16">
        <f t="shared" si="85"/>
        <v>0</v>
      </c>
      <c r="BA136" s="16">
        <f t="shared" si="86"/>
        <v>0</v>
      </c>
      <c r="BB136" s="16">
        <f t="shared" si="87"/>
        <v>0</v>
      </c>
      <c r="BC136" s="16">
        <f t="shared" si="88"/>
        <v>0</v>
      </c>
      <c r="BD136" s="16">
        <f t="shared" si="89"/>
        <v>0</v>
      </c>
      <c r="BE136" s="16">
        <f t="shared" si="90"/>
        <v>-112.76</v>
      </c>
      <c r="BF136" s="16">
        <f t="shared" si="91"/>
        <v>-112.76</v>
      </c>
    </row>
    <row r="137" spans="1:58">
      <c r="A137" s="22" t="s">
        <v>812</v>
      </c>
      <c r="B137" s="14" t="s">
        <v>813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345</v>
      </c>
      <c r="M137" s="17">
        <v>0</v>
      </c>
      <c r="N137" s="17">
        <v>345</v>
      </c>
      <c r="O137" s="27"/>
      <c r="P137" s="17">
        <f t="shared" si="65"/>
        <v>345</v>
      </c>
      <c r="Q137" s="17">
        <f t="shared" si="66"/>
        <v>2070</v>
      </c>
      <c r="S137" s="15">
        <v>5</v>
      </c>
      <c r="W137" s="16">
        <v>5972</v>
      </c>
      <c r="X137" s="14" t="s">
        <v>814</v>
      </c>
      <c r="Y137" s="14" t="s">
        <v>815</v>
      </c>
      <c r="Z137" s="14" t="s">
        <v>815</v>
      </c>
      <c r="AA137" s="14" t="s">
        <v>816</v>
      </c>
      <c r="AB137" s="14" t="s">
        <v>817</v>
      </c>
      <c r="AC137" s="14" t="s">
        <v>818</v>
      </c>
      <c r="AD137" s="16">
        <v>1</v>
      </c>
      <c r="AE137" s="16">
        <v>800552</v>
      </c>
      <c r="AF137" s="16">
        <v>31</v>
      </c>
      <c r="AG137" s="14" t="s">
        <v>819</v>
      </c>
      <c r="AH137" s="16">
        <v>5</v>
      </c>
      <c r="AI137" s="16">
        <v>-1</v>
      </c>
      <c r="AJ137" s="16">
        <v>131259</v>
      </c>
      <c r="AK137" s="16">
        <v>1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f t="shared" si="80"/>
        <v>0</v>
      </c>
      <c r="AT137" s="16">
        <f t="shared" si="81"/>
        <v>0</v>
      </c>
      <c r="AU137" s="16">
        <f t="shared" si="82"/>
        <v>0</v>
      </c>
      <c r="AV137" s="16">
        <v>0</v>
      </c>
      <c r="AW137" s="16">
        <f t="shared" si="83"/>
        <v>0</v>
      </c>
      <c r="AX137" s="16">
        <v>0</v>
      </c>
      <c r="AY137" s="16">
        <f t="shared" si="84"/>
        <v>0</v>
      </c>
      <c r="AZ137" s="16">
        <f t="shared" si="85"/>
        <v>0</v>
      </c>
      <c r="BA137" s="16">
        <f t="shared" si="86"/>
        <v>0</v>
      </c>
      <c r="BB137" s="16">
        <f t="shared" si="87"/>
        <v>0</v>
      </c>
      <c r="BC137" s="16">
        <f t="shared" si="88"/>
        <v>0</v>
      </c>
      <c r="BD137" s="16">
        <f t="shared" si="89"/>
        <v>-345</v>
      </c>
      <c r="BE137" s="16">
        <f t="shared" si="90"/>
        <v>0</v>
      </c>
      <c r="BF137" s="16">
        <f t="shared" si="91"/>
        <v>-345</v>
      </c>
    </row>
    <row r="138" spans="1:58">
      <c r="B138" s="12" t="s">
        <v>820</v>
      </c>
      <c r="C138" s="11">
        <f>IF(5 = S138, AS138 * -1, AS138)</f>
        <v>0</v>
      </c>
      <c r="D138" s="11">
        <f>IF(5 = S138, AT138 * -1, AT138)</f>
        <v>0</v>
      </c>
      <c r="E138" s="11">
        <f>IF(5 = S138, AU138 * -1, AU138)</f>
        <v>0</v>
      </c>
      <c r="F138" s="11">
        <f>IF(5 = S138, AW138 * -1, AW138)</f>
        <v>3260</v>
      </c>
      <c r="G138" s="11">
        <f>IF(5 = S138, AY138 * -1, AY138)</f>
        <v>523.73</v>
      </c>
      <c r="H138" s="11">
        <f>IF(5 = S138, AZ138 * -1, AZ138)</f>
        <v>363.59000000000003</v>
      </c>
      <c r="I138" s="11">
        <f>IF(5 = S138, BA138 * -1, BA138)</f>
        <v>500.45</v>
      </c>
      <c r="J138" s="11">
        <f>IF(5 = S138, BB138 * -1, BB138)</f>
        <v>4379.6899999999996</v>
      </c>
      <c r="K138" s="11">
        <f>IF(5 = S138, BC138 * -1, BC138)</f>
        <v>6325.74</v>
      </c>
      <c r="L138" s="11">
        <f>IF(5 = S138, BD138 * -1, BD138)</f>
        <v>464.93000000000006</v>
      </c>
      <c r="M138" s="11">
        <f>IF(5 = S138, BE138 * -1, BE138)</f>
        <v>2348.88</v>
      </c>
      <c r="N138" s="11">
        <f>IF(5 = S138, BF138 * -1, BF138)</f>
        <v>18167.009999999998</v>
      </c>
      <c r="O138" s="29"/>
      <c r="P138" s="11">
        <f t="shared" ref="P138:P169" si="92">IF(SUM(L138:M138)&lt;&gt;0,SUM(L138:M138),"")</f>
        <v>2813.8100000000004</v>
      </c>
      <c r="Q138" s="11">
        <f t="shared" ref="Q138:Q169" si="93">IF(P138&lt;&gt;"",P138*6,"")</f>
        <v>16882.86</v>
      </c>
      <c r="S138" s="9">
        <v>5</v>
      </c>
      <c r="T138" s="8">
        <f>T137</f>
        <v>0</v>
      </c>
      <c r="U138" s="8">
        <f>U137</f>
        <v>0</v>
      </c>
      <c r="V138" s="9">
        <f>V137</f>
        <v>0</v>
      </c>
      <c r="AS138" s="10">
        <f>SUM(AS123:AS137)</f>
        <v>0</v>
      </c>
      <c r="AT138" s="10">
        <f>SUM(AT123:AT137)</f>
        <v>0</v>
      </c>
      <c r="AU138" s="10">
        <f>SUM(AU123:AU137)</f>
        <v>0</v>
      </c>
      <c r="AW138" s="10">
        <f>SUM(AW123:AW137)</f>
        <v>-3260</v>
      </c>
      <c r="AY138" s="10">
        <f t="shared" ref="AY138:BF138" si="94">SUM(AY123:AY137)</f>
        <v>-523.73</v>
      </c>
      <c r="AZ138" s="10">
        <f t="shared" si="94"/>
        <v>-363.59000000000003</v>
      </c>
      <c r="BA138" s="10">
        <f t="shared" si="94"/>
        <v>-500.45</v>
      </c>
      <c r="BB138" s="10">
        <f t="shared" si="94"/>
        <v>-4379.6899999999996</v>
      </c>
      <c r="BC138" s="10">
        <f t="shared" si="94"/>
        <v>-6325.74</v>
      </c>
      <c r="BD138" s="10">
        <f t="shared" si="94"/>
        <v>-464.93000000000006</v>
      </c>
      <c r="BE138" s="10">
        <f t="shared" si="94"/>
        <v>-2348.88</v>
      </c>
      <c r="BF138" s="10">
        <f t="shared" si="94"/>
        <v>-18167.009999999998</v>
      </c>
    </row>
    <row r="139" spans="1:58">
      <c r="P139" t="str">
        <f t="shared" si="92"/>
        <v/>
      </c>
      <c r="Q139" t="str">
        <f t="shared" si="93"/>
        <v/>
      </c>
    </row>
    <row r="140" spans="1:58">
      <c r="A140" s="20" t="s">
        <v>821</v>
      </c>
      <c r="P140" t="str">
        <f t="shared" si="92"/>
        <v/>
      </c>
      <c r="Q140" t="str">
        <f t="shared" si="93"/>
        <v/>
      </c>
    </row>
    <row r="141" spans="1:58">
      <c r="A141" s="22" t="s">
        <v>822</v>
      </c>
      <c r="B141" s="14" t="s">
        <v>823</v>
      </c>
      <c r="C141" s="17">
        <v>0</v>
      </c>
      <c r="D141" s="17">
        <v>0</v>
      </c>
      <c r="E141" s="17">
        <v>0</v>
      </c>
      <c r="F141" s="17">
        <v>0</v>
      </c>
      <c r="G141" s="17">
        <v>215.22</v>
      </c>
      <c r="H141" s="17">
        <v>0</v>
      </c>
      <c r="I141" s="17">
        <v>38.46</v>
      </c>
      <c r="J141" s="17">
        <v>957.94</v>
      </c>
      <c r="K141" s="17">
        <v>0</v>
      </c>
      <c r="L141" s="17">
        <v>0</v>
      </c>
      <c r="M141" s="17">
        <v>0</v>
      </c>
      <c r="N141" s="17">
        <v>1211.6199999999999</v>
      </c>
      <c r="O141" s="27"/>
      <c r="P141" s="17" t="str">
        <f t="shared" si="92"/>
        <v/>
      </c>
      <c r="Q141" s="17" t="str">
        <f t="shared" si="93"/>
        <v/>
      </c>
      <c r="S141" s="15">
        <v>5</v>
      </c>
      <c r="W141" s="16">
        <v>5972</v>
      </c>
      <c r="X141" s="14" t="s">
        <v>824</v>
      </c>
      <c r="Y141" s="14" t="s">
        <v>825</v>
      </c>
      <c r="Z141" s="14" t="s">
        <v>825</v>
      </c>
      <c r="AA141" s="14" t="s">
        <v>826</v>
      </c>
      <c r="AB141" s="14" t="s">
        <v>827</v>
      </c>
      <c r="AC141" s="14" t="s">
        <v>828</v>
      </c>
      <c r="AD141" s="16">
        <v>1</v>
      </c>
      <c r="AE141" s="16">
        <v>800561</v>
      </c>
      <c r="AF141" s="16">
        <v>0</v>
      </c>
      <c r="AG141" s="14" t="s">
        <v>829</v>
      </c>
      <c r="AH141" s="16">
        <v>5</v>
      </c>
      <c r="AI141" s="16">
        <v>-1</v>
      </c>
      <c r="AJ141" s="16">
        <v>131260</v>
      </c>
      <c r="AK141" s="16">
        <v>3</v>
      </c>
      <c r="AL141" s="16">
        <v>0</v>
      </c>
      <c r="AM141" s="16">
        <v>0</v>
      </c>
      <c r="AN141" s="16">
        <v>0</v>
      </c>
      <c r="AO141" s="16">
        <v>0</v>
      </c>
      <c r="AP141" s="16">
        <v>957.94</v>
      </c>
      <c r="AQ141" s="16">
        <v>1</v>
      </c>
      <c r="AR141" s="16">
        <v>0</v>
      </c>
      <c r="AS141" s="16">
        <f>IF(5 = S141, C141 * -1, C141)</f>
        <v>0</v>
      </c>
      <c r="AT141" s="16">
        <f>IF(5 = S141, D141 * -1, D141)</f>
        <v>0</v>
      </c>
      <c r="AU141" s="16">
        <f>IF(5 = S141, E141 * -1, E141)</f>
        <v>0</v>
      </c>
      <c r="AV141" s="16">
        <v>0</v>
      </c>
      <c r="AW141" s="16">
        <f>IF(5 = S141, F141 * -1, F141)</f>
        <v>0</v>
      </c>
      <c r="AX141" s="16">
        <v>-215.22</v>
      </c>
      <c r="AY141" s="16">
        <f>IF(5 = S141, G141 * -1, G141)</f>
        <v>-215.22</v>
      </c>
      <c r="AZ141" s="16">
        <f>IF(5 = S141, H141 * -1, H141)</f>
        <v>0</v>
      </c>
      <c r="BA141" s="16">
        <f>IF(5 = S141, I141 * -1, I141)</f>
        <v>-38.46</v>
      </c>
      <c r="BB141" s="16">
        <f>IF(5 = S141, J141 * -1, J141)</f>
        <v>-957.94</v>
      </c>
      <c r="BC141" s="16">
        <f>IF(5 = S141, K141 * -1, K141)</f>
        <v>0</v>
      </c>
      <c r="BD141" s="16">
        <f>IF(5 = S141, L141 * -1, L141)</f>
        <v>0</v>
      </c>
      <c r="BE141" s="16">
        <f>IF(5 = S141, M141 * -1, M141)</f>
        <v>0</v>
      </c>
      <c r="BF141" s="16">
        <f>IF(5 = S141, N141 * -1, N141)</f>
        <v>-1211.6199999999999</v>
      </c>
    </row>
    <row r="142" spans="1:58">
      <c r="A142" s="22" t="s">
        <v>830</v>
      </c>
      <c r="B142" s="14" t="s">
        <v>831</v>
      </c>
      <c r="C142" s="17">
        <v>0</v>
      </c>
      <c r="D142" s="17">
        <v>0</v>
      </c>
      <c r="E142" s="17">
        <v>0</v>
      </c>
      <c r="F142" s="17">
        <v>0</v>
      </c>
      <c r="G142" s="17">
        <v>5.49</v>
      </c>
      <c r="H142" s="17">
        <v>144.32</v>
      </c>
      <c r="I142" s="17">
        <v>973.06</v>
      </c>
      <c r="J142" s="17">
        <v>154.97999999999999</v>
      </c>
      <c r="K142" s="17">
        <v>2391</v>
      </c>
      <c r="L142" s="17">
        <v>-2261.38</v>
      </c>
      <c r="M142" s="17">
        <v>0</v>
      </c>
      <c r="N142" s="17">
        <v>1407.47</v>
      </c>
      <c r="O142" s="27"/>
      <c r="P142" s="17">
        <f t="shared" si="92"/>
        <v>-2261.38</v>
      </c>
      <c r="Q142" s="17">
        <f t="shared" si="93"/>
        <v>-13568.28</v>
      </c>
      <c r="S142" s="15">
        <v>5</v>
      </c>
      <c r="W142" s="16">
        <v>5972</v>
      </c>
      <c r="X142" s="14" t="s">
        <v>832</v>
      </c>
      <c r="Y142" s="14" t="s">
        <v>833</v>
      </c>
      <c r="Z142" s="14" t="s">
        <v>833</v>
      </c>
      <c r="AA142" s="14" t="s">
        <v>834</v>
      </c>
      <c r="AB142" s="14" t="s">
        <v>835</v>
      </c>
      <c r="AC142" s="14" t="s">
        <v>836</v>
      </c>
      <c r="AD142" s="16">
        <v>1</v>
      </c>
      <c r="AE142" s="16">
        <v>800562</v>
      </c>
      <c r="AF142" s="16">
        <v>1</v>
      </c>
      <c r="AG142" s="14" t="s">
        <v>837</v>
      </c>
      <c r="AH142" s="16">
        <v>5</v>
      </c>
      <c r="AI142" s="16">
        <v>-1</v>
      </c>
      <c r="AJ142" s="16">
        <v>131260</v>
      </c>
      <c r="AK142" s="16">
        <v>8</v>
      </c>
      <c r="AL142" s="16">
        <v>0</v>
      </c>
      <c r="AM142" s="16">
        <v>0</v>
      </c>
      <c r="AN142" s="16">
        <v>0</v>
      </c>
      <c r="AO142" s="16">
        <v>1</v>
      </c>
      <c r="AP142" s="16">
        <v>154.97999999999999</v>
      </c>
      <c r="AQ142" s="16">
        <v>2</v>
      </c>
      <c r="AR142" s="16">
        <v>0</v>
      </c>
      <c r="AS142" s="16">
        <f>IF(5 = S142, C142 * -1, C142)</f>
        <v>0</v>
      </c>
      <c r="AT142" s="16">
        <f>IF(5 = S142, D142 * -1, D142)</f>
        <v>0</v>
      </c>
      <c r="AU142" s="16">
        <f>IF(5 = S142, E142 * -1, E142)</f>
        <v>0</v>
      </c>
      <c r="AV142" s="16">
        <v>0</v>
      </c>
      <c r="AW142" s="16">
        <f>IF(5 = S142, F142 * -1, F142)</f>
        <v>0</v>
      </c>
      <c r="AX142" s="16">
        <v>-5.49</v>
      </c>
      <c r="AY142" s="16">
        <f>IF(5 = S142, G142 * -1, G142)</f>
        <v>-5.49</v>
      </c>
      <c r="AZ142" s="16">
        <f>IF(5 = S142, H142 * -1, H142)</f>
        <v>-144.32</v>
      </c>
      <c r="BA142" s="16">
        <f>IF(5 = S142, I142 * -1, I142)</f>
        <v>-973.06</v>
      </c>
      <c r="BB142" s="16">
        <f>IF(5 = S142, J142 * -1, J142)</f>
        <v>-154.97999999999999</v>
      </c>
      <c r="BC142" s="16">
        <f>IF(5 = S142, K142 * -1, K142)</f>
        <v>-2391</v>
      </c>
      <c r="BD142" s="16">
        <f>IF(5 = S142, L142 * -1, L142)</f>
        <v>2261.38</v>
      </c>
      <c r="BE142" s="16">
        <f>IF(5 = S142, M142 * -1, M142)</f>
        <v>0</v>
      </c>
      <c r="BF142" s="16">
        <f>IF(5 = S142, N142 * -1, N142)</f>
        <v>-1407.47</v>
      </c>
    </row>
    <row r="143" spans="1:58">
      <c r="A143" s="22" t="s">
        <v>838</v>
      </c>
      <c r="B143" s="14" t="s">
        <v>839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100</v>
      </c>
      <c r="L143" s="17">
        <v>0</v>
      </c>
      <c r="M143" s="17">
        <v>0</v>
      </c>
      <c r="N143" s="17">
        <v>100</v>
      </c>
      <c r="O143" s="27"/>
      <c r="P143" s="17" t="str">
        <f t="shared" si="92"/>
        <v/>
      </c>
      <c r="Q143" s="17" t="str">
        <f t="shared" si="93"/>
        <v/>
      </c>
      <c r="S143" s="15">
        <v>5</v>
      </c>
      <c r="W143" s="16">
        <v>5972</v>
      </c>
      <c r="X143" s="14" t="s">
        <v>840</v>
      </c>
      <c r="Y143" s="14" t="s">
        <v>841</v>
      </c>
      <c r="Z143" s="14" t="s">
        <v>841</v>
      </c>
      <c r="AA143" s="14" t="s">
        <v>842</v>
      </c>
      <c r="AB143" s="14" t="s">
        <v>843</v>
      </c>
      <c r="AC143" s="14" t="s">
        <v>844</v>
      </c>
      <c r="AD143" s="16">
        <v>1</v>
      </c>
      <c r="AE143" s="16">
        <v>800566</v>
      </c>
      <c r="AF143" s="16">
        <v>5</v>
      </c>
      <c r="AG143" s="14" t="s">
        <v>845</v>
      </c>
      <c r="AH143" s="16">
        <v>5</v>
      </c>
      <c r="AI143" s="16">
        <v>-1</v>
      </c>
      <c r="AJ143" s="16">
        <v>131260</v>
      </c>
      <c r="AK143" s="16">
        <v>1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f>IF(5 = S143, C143 * -1, C143)</f>
        <v>0</v>
      </c>
      <c r="AT143" s="16">
        <f>IF(5 = S143, D143 * -1, D143)</f>
        <v>0</v>
      </c>
      <c r="AU143" s="16">
        <f>IF(5 = S143, E143 * -1, E143)</f>
        <v>0</v>
      </c>
      <c r="AV143" s="16">
        <v>0</v>
      </c>
      <c r="AW143" s="16">
        <f>IF(5 = S143, F143 * -1, F143)</f>
        <v>0</v>
      </c>
      <c r="AX143" s="16">
        <v>0</v>
      </c>
      <c r="AY143" s="16">
        <f>IF(5 = S143, G143 * -1, G143)</f>
        <v>0</v>
      </c>
      <c r="AZ143" s="16">
        <f>IF(5 = S143, H143 * -1, H143)</f>
        <v>0</v>
      </c>
      <c r="BA143" s="16">
        <f>IF(5 = S143, I143 * -1, I143)</f>
        <v>0</v>
      </c>
      <c r="BB143" s="16">
        <f>IF(5 = S143, J143 * -1, J143)</f>
        <v>0</v>
      </c>
      <c r="BC143" s="16">
        <f>IF(5 = S143, K143 * -1, K143)</f>
        <v>-100</v>
      </c>
      <c r="BD143" s="16">
        <f>IF(5 = S143, L143 * -1, L143)</f>
        <v>0</v>
      </c>
      <c r="BE143" s="16">
        <f>IF(5 = S143, M143 * -1, M143)</f>
        <v>0</v>
      </c>
      <c r="BF143" s="16">
        <f>IF(5 = S143, N143 * -1, N143)</f>
        <v>-100</v>
      </c>
    </row>
    <row r="144" spans="1:58">
      <c r="A144" s="22" t="s">
        <v>846</v>
      </c>
      <c r="B144" s="14" t="s">
        <v>847</v>
      </c>
      <c r="C144" s="17">
        <v>0</v>
      </c>
      <c r="D144" s="17">
        <v>0</v>
      </c>
      <c r="E144" s="17">
        <v>0</v>
      </c>
      <c r="F144" s="17">
        <v>1550</v>
      </c>
      <c r="G144" s="17">
        <v>1860</v>
      </c>
      <c r="H144" s="17">
        <v>4650</v>
      </c>
      <c r="I144" s="17">
        <v>1350</v>
      </c>
      <c r="J144" s="17">
        <v>3459.02</v>
      </c>
      <c r="K144" s="17">
        <v>500</v>
      </c>
      <c r="L144" s="17">
        <v>450</v>
      </c>
      <c r="M144" s="17">
        <v>1550</v>
      </c>
      <c r="N144" s="17">
        <v>15369.02</v>
      </c>
      <c r="O144" s="27"/>
      <c r="P144" s="17">
        <f t="shared" si="92"/>
        <v>2000</v>
      </c>
      <c r="Q144" s="17">
        <f t="shared" si="93"/>
        <v>12000</v>
      </c>
      <c r="S144" s="15">
        <v>5</v>
      </c>
      <c r="W144" s="16">
        <v>5972</v>
      </c>
      <c r="X144" s="14" t="s">
        <v>848</v>
      </c>
      <c r="Y144" s="14" t="s">
        <v>849</v>
      </c>
      <c r="Z144" s="14" t="s">
        <v>849</v>
      </c>
      <c r="AA144" s="14" t="s">
        <v>850</v>
      </c>
      <c r="AB144" s="14" t="s">
        <v>851</v>
      </c>
      <c r="AC144" s="14" t="s">
        <v>852</v>
      </c>
      <c r="AD144" s="16">
        <v>1</v>
      </c>
      <c r="AE144" s="16">
        <v>800567</v>
      </c>
      <c r="AF144" s="16">
        <v>6</v>
      </c>
      <c r="AG144" s="14" t="s">
        <v>853</v>
      </c>
      <c r="AH144" s="16">
        <v>5</v>
      </c>
      <c r="AI144" s="16">
        <v>-1</v>
      </c>
      <c r="AJ144" s="16">
        <v>131260</v>
      </c>
      <c r="AK144" s="16">
        <v>9</v>
      </c>
      <c r="AL144" s="16">
        <v>0</v>
      </c>
      <c r="AM144" s="16">
        <v>0</v>
      </c>
      <c r="AN144" s="16">
        <v>1</v>
      </c>
      <c r="AO144" s="16">
        <v>1</v>
      </c>
      <c r="AP144" s="16">
        <v>3459.02</v>
      </c>
      <c r="AQ144" s="16">
        <v>1</v>
      </c>
      <c r="AR144" s="16">
        <v>1550</v>
      </c>
      <c r="AS144" s="16">
        <f>IF(5 = S144, C144 * -1, C144)</f>
        <v>0</v>
      </c>
      <c r="AT144" s="16">
        <f>IF(5 = S144, D144 * -1, D144)</f>
        <v>0</v>
      </c>
      <c r="AU144" s="16">
        <f>IF(5 = S144, E144 * -1, E144)</f>
        <v>0</v>
      </c>
      <c r="AV144" s="16">
        <v>-1550</v>
      </c>
      <c r="AW144" s="16">
        <f>IF(5 = S144, F144 * -1, F144)</f>
        <v>-1550</v>
      </c>
      <c r="AX144" s="16">
        <v>-1860</v>
      </c>
      <c r="AY144" s="16">
        <f>IF(5 = S144, G144 * -1, G144)</f>
        <v>-1860</v>
      </c>
      <c r="AZ144" s="16">
        <f>IF(5 = S144, H144 * -1, H144)</f>
        <v>-4650</v>
      </c>
      <c r="BA144" s="16">
        <f>IF(5 = S144, I144 * -1, I144)</f>
        <v>-1350</v>
      </c>
      <c r="BB144" s="16">
        <f>IF(5 = S144, J144 * -1, J144)</f>
        <v>-3459.02</v>
      </c>
      <c r="BC144" s="16">
        <f>IF(5 = S144, K144 * -1, K144)</f>
        <v>-500</v>
      </c>
      <c r="BD144" s="16">
        <f>IF(5 = S144, L144 * -1, L144)</f>
        <v>-450</v>
      </c>
      <c r="BE144" s="16">
        <f>IF(5 = S144, M144 * -1, M144)</f>
        <v>-1550</v>
      </c>
      <c r="BF144" s="16">
        <f>IF(5 = S144, N144 * -1, N144)</f>
        <v>-15369.02</v>
      </c>
    </row>
    <row r="145" spans="1:58">
      <c r="B145" s="12" t="s">
        <v>854</v>
      </c>
      <c r="C145" s="11">
        <f>IF(5 = S145, AS145 * -1, AS145)</f>
        <v>0</v>
      </c>
      <c r="D145" s="11">
        <f>IF(5 = S145, AT145 * -1, AT145)</f>
        <v>0</v>
      </c>
      <c r="E145" s="11">
        <f>IF(5 = S145, AU145 * -1, AU145)</f>
        <v>0</v>
      </c>
      <c r="F145" s="11">
        <f>IF(5 = S145, AW145 * -1, AW145)</f>
        <v>1550</v>
      </c>
      <c r="G145" s="11">
        <f>IF(5 = S145, AY145 * -1, AY145)</f>
        <v>2080.71</v>
      </c>
      <c r="H145" s="11">
        <f>IF(5 = S145, AZ145 * -1, AZ145)</f>
        <v>4794.32</v>
      </c>
      <c r="I145" s="11">
        <f>IF(5 = S145, BA145 * -1, BA145)</f>
        <v>2361.52</v>
      </c>
      <c r="J145" s="11">
        <f>IF(5 = S145, BB145 * -1, BB145)</f>
        <v>4571.9400000000005</v>
      </c>
      <c r="K145" s="11">
        <f>IF(5 = S145, BC145 * -1, BC145)</f>
        <v>2991</v>
      </c>
      <c r="L145" s="11">
        <f>IF(5 = S145, BD145 * -1, BD145)</f>
        <v>-1811.38</v>
      </c>
      <c r="M145" s="11">
        <f>IF(5 = S145, BE145 * -1, BE145)</f>
        <v>1550</v>
      </c>
      <c r="N145" s="11">
        <f>IF(5 = S145, BF145 * -1, BF145)</f>
        <v>18088.11</v>
      </c>
      <c r="O145" s="29"/>
      <c r="P145" s="11">
        <f t="shared" si="92"/>
        <v>-261.38000000000011</v>
      </c>
      <c r="Q145" s="11">
        <f t="shared" si="93"/>
        <v>-1568.2800000000007</v>
      </c>
      <c r="S145" s="9">
        <v>5</v>
      </c>
      <c r="T145" s="8">
        <f>T144</f>
        <v>0</v>
      </c>
      <c r="U145" s="8">
        <f>U144</f>
        <v>0</v>
      </c>
      <c r="V145" s="9">
        <f>V144</f>
        <v>0</v>
      </c>
      <c r="AS145" s="10">
        <f>SUM(AS141:AS144)</f>
        <v>0</v>
      </c>
      <c r="AT145" s="10">
        <f>SUM(AT141:AT144)</f>
        <v>0</v>
      </c>
      <c r="AU145" s="10">
        <f>SUM(AU141:AU144)</f>
        <v>0</v>
      </c>
      <c r="AW145" s="10">
        <f>SUM(AW141:AW144)</f>
        <v>-1550</v>
      </c>
      <c r="AY145" s="10">
        <f t="shared" ref="AY145:BF145" si="95">SUM(AY141:AY144)</f>
        <v>-2080.71</v>
      </c>
      <c r="AZ145" s="10">
        <f t="shared" si="95"/>
        <v>-4794.32</v>
      </c>
      <c r="BA145" s="10">
        <f t="shared" si="95"/>
        <v>-2361.52</v>
      </c>
      <c r="BB145" s="10">
        <f t="shared" si="95"/>
        <v>-4571.9400000000005</v>
      </c>
      <c r="BC145" s="10">
        <f t="shared" si="95"/>
        <v>-2991</v>
      </c>
      <c r="BD145" s="10">
        <f t="shared" si="95"/>
        <v>1811.38</v>
      </c>
      <c r="BE145" s="10">
        <f t="shared" si="95"/>
        <v>-1550</v>
      </c>
      <c r="BF145" s="10">
        <f t="shared" si="95"/>
        <v>-18088.11</v>
      </c>
    </row>
    <row r="146" spans="1:58">
      <c r="P146" t="str">
        <f t="shared" si="92"/>
        <v/>
      </c>
      <c r="Q146" t="str">
        <f t="shared" si="93"/>
        <v/>
      </c>
    </row>
    <row r="147" spans="1:58">
      <c r="A147" s="20" t="s">
        <v>855</v>
      </c>
      <c r="P147" t="str">
        <f t="shared" si="92"/>
        <v/>
      </c>
      <c r="Q147" t="str">
        <f t="shared" si="93"/>
        <v/>
      </c>
    </row>
    <row r="148" spans="1:58">
      <c r="A148" s="22" t="s">
        <v>856</v>
      </c>
      <c r="B148" s="14" t="s">
        <v>857</v>
      </c>
      <c r="C148" s="17">
        <v>0</v>
      </c>
      <c r="D148" s="17">
        <v>0</v>
      </c>
      <c r="E148" s="17">
        <v>19800</v>
      </c>
      <c r="F148" s="17">
        <v>0</v>
      </c>
      <c r="G148" s="17">
        <v>18000</v>
      </c>
      <c r="H148" s="17">
        <v>18000</v>
      </c>
      <c r="I148" s="17">
        <v>55625</v>
      </c>
      <c r="J148" s="17">
        <v>18000</v>
      </c>
      <c r="K148" s="17">
        <v>18150</v>
      </c>
      <c r="L148" s="17">
        <v>18025</v>
      </c>
      <c r="M148" s="17">
        <v>18221.669999999998</v>
      </c>
      <c r="N148" s="17">
        <v>183821.67</v>
      </c>
      <c r="O148" s="27"/>
      <c r="P148" s="17">
        <f t="shared" si="92"/>
        <v>36246.67</v>
      </c>
      <c r="Q148" s="17">
        <f t="shared" si="93"/>
        <v>217480.02</v>
      </c>
      <c r="S148" s="15">
        <v>5</v>
      </c>
      <c r="W148" s="16">
        <v>5972</v>
      </c>
      <c r="X148" s="14" t="s">
        <v>858</v>
      </c>
      <c r="Y148" s="14" t="s">
        <v>859</v>
      </c>
      <c r="Z148" s="14" t="s">
        <v>859</v>
      </c>
      <c r="AA148" s="14" t="s">
        <v>860</v>
      </c>
      <c r="AB148" s="14" t="s">
        <v>861</v>
      </c>
      <c r="AC148" s="14" t="s">
        <v>862</v>
      </c>
      <c r="AD148" s="16">
        <v>1</v>
      </c>
      <c r="AE148" s="16">
        <v>800572</v>
      </c>
      <c r="AF148" s="16">
        <v>0</v>
      </c>
      <c r="AG148" s="14" t="s">
        <v>863</v>
      </c>
      <c r="AH148" s="16">
        <v>5</v>
      </c>
      <c r="AI148" s="16">
        <v>-1</v>
      </c>
      <c r="AJ148" s="16">
        <v>131261</v>
      </c>
      <c r="AK148" s="16">
        <v>9</v>
      </c>
      <c r="AL148" s="16">
        <v>0</v>
      </c>
      <c r="AM148" s="16">
        <v>1</v>
      </c>
      <c r="AN148" s="16">
        <v>0</v>
      </c>
      <c r="AO148" s="16">
        <v>1</v>
      </c>
      <c r="AP148" s="16">
        <v>18000</v>
      </c>
      <c r="AQ148" s="16">
        <v>1</v>
      </c>
      <c r="AR148" s="16">
        <v>18221.669999999998</v>
      </c>
      <c r="AS148" s="16">
        <f t="shared" ref="AS148:AS154" si="96">IF(5 = S148, C148 * -1, C148)</f>
        <v>0</v>
      </c>
      <c r="AT148" s="16">
        <f t="shared" ref="AT148:AT154" si="97">IF(5 = S148, D148 * -1, D148)</f>
        <v>0</v>
      </c>
      <c r="AU148" s="16">
        <f t="shared" ref="AU148:AU154" si="98">IF(5 = S148, E148 * -1, E148)</f>
        <v>-19800</v>
      </c>
      <c r="AV148" s="16">
        <v>0</v>
      </c>
      <c r="AW148" s="16">
        <f t="shared" ref="AW148:AW154" si="99">IF(5 = S148, F148 * -1, F148)</f>
        <v>0</v>
      </c>
      <c r="AX148" s="16">
        <v>-18000</v>
      </c>
      <c r="AY148" s="16">
        <f t="shared" ref="AY148:AY154" si="100">IF(5 = S148, G148 * -1, G148)</f>
        <v>-18000</v>
      </c>
      <c r="AZ148" s="16">
        <f t="shared" ref="AZ148:AZ154" si="101">IF(5 = S148, H148 * -1, H148)</f>
        <v>-18000</v>
      </c>
      <c r="BA148" s="16">
        <f t="shared" ref="BA148:BA154" si="102">IF(5 = S148, I148 * -1, I148)</f>
        <v>-55625</v>
      </c>
      <c r="BB148" s="16">
        <f t="shared" ref="BB148:BB154" si="103">IF(5 = S148, J148 * -1, J148)</f>
        <v>-18000</v>
      </c>
      <c r="BC148" s="16">
        <f t="shared" ref="BC148:BC154" si="104">IF(5 = S148, K148 * -1, K148)</f>
        <v>-18150</v>
      </c>
      <c r="BD148" s="16">
        <f t="shared" ref="BD148:BD154" si="105">IF(5 = S148, L148 * -1, L148)</f>
        <v>-18025</v>
      </c>
      <c r="BE148" s="16">
        <f t="shared" ref="BE148:BE154" si="106">IF(5 = S148, M148 * -1, M148)</f>
        <v>-18221.669999999998</v>
      </c>
      <c r="BF148" s="16">
        <f t="shared" ref="BF148:BF154" si="107">IF(5 = S148, N148 * -1, N148)</f>
        <v>-183821.67</v>
      </c>
    </row>
    <row r="149" spans="1:58">
      <c r="A149" s="22" t="s">
        <v>864</v>
      </c>
      <c r="B149" s="14" t="s">
        <v>865</v>
      </c>
      <c r="C149" s="17">
        <v>0</v>
      </c>
      <c r="D149" s="17">
        <v>0</v>
      </c>
      <c r="E149" s="17">
        <v>0</v>
      </c>
      <c r="F149" s="17">
        <v>0</v>
      </c>
      <c r="G149" s="17">
        <v>800</v>
      </c>
      <c r="H149" s="17">
        <v>1600</v>
      </c>
      <c r="I149" s="17">
        <v>800</v>
      </c>
      <c r="J149" s="17">
        <v>800</v>
      </c>
      <c r="K149" s="17">
        <v>800</v>
      </c>
      <c r="L149" s="17">
        <v>800</v>
      </c>
      <c r="M149" s="17">
        <v>800</v>
      </c>
      <c r="N149" s="17">
        <v>6400</v>
      </c>
      <c r="O149" s="27"/>
      <c r="P149" s="17">
        <f t="shared" si="92"/>
        <v>1600</v>
      </c>
      <c r="Q149" s="17">
        <f t="shared" si="93"/>
        <v>9600</v>
      </c>
      <c r="S149" s="15">
        <v>5</v>
      </c>
      <c r="W149" s="16">
        <v>5972</v>
      </c>
      <c r="X149" s="14" t="s">
        <v>866</v>
      </c>
      <c r="Y149" s="14" t="s">
        <v>867</v>
      </c>
      <c r="Z149" s="14" t="s">
        <v>867</v>
      </c>
      <c r="AA149" s="14" t="s">
        <v>868</v>
      </c>
      <c r="AB149" s="14" t="s">
        <v>869</v>
      </c>
      <c r="AC149" s="14" t="s">
        <v>870</v>
      </c>
      <c r="AD149" s="16">
        <v>1</v>
      </c>
      <c r="AE149" s="16">
        <v>800576</v>
      </c>
      <c r="AF149" s="16">
        <v>4</v>
      </c>
      <c r="AG149" s="14" t="s">
        <v>871</v>
      </c>
      <c r="AH149" s="16">
        <v>5</v>
      </c>
      <c r="AI149" s="16">
        <v>-1</v>
      </c>
      <c r="AJ149" s="16">
        <v>131261</v>
      </c>
      <c r="AK149" s="16">
        <v>9</v>
      </c>
      <c r="AL149" s="16">
        <v>0</v>
      </c>
      <c r="AM149" s="16">
        <v>0</v>
      </c>
      <c r="AN149" s="16">
        <v>0</v>
      </c>
      <c r="AO149" s="16">
        <v>2</v>
      </c>
      <c r="AP149" s="16">
        <v>800</v>
      </c>
      <c r="AQ149" s="16">
        <v>1</v>
      </c>
      <c r="AR149" s="16">
        <v>800</v>
      </c>
      <c r="AS149" s="16">
        <f t="shared" si="96"/>
        <v>0</v>
      </c>
      <c r="AT149" s="16">
        <f t="shared" si="97"/>
        <v>0</v>
      </c>
      <c r="AU149" s="16">
        <f t="shared" si="98"/>
        <v>0</v>
      </c>
      <c r="AV149" s="16">
        <v>0</v>
      </c>
      <c r="AW149" s="16">
        <f t="shared" si="99"/>
        <v>0</v>
      </c>
      <c r="AX149" s="16">
        <v>-800</v>
      </c>
      <c r="AY149" s="16">
        <f t="shared" si="100"/>
        <v>-800</v>
      </c>
      <c r="AZ149" s="16">
        <f t="shared" si="101"/>
        <v>-1600</v>
      </c>
      <c r="BA149" s="16">
        <f t="shared" si="102"/>
        <v>-800</v>
      </c>
      <c r="BB149" s="16">
        <f t="shared" si="103"/>
        <v>-800</v>
      </c>
      <c r="BC149" s="16">
        <f t="shared" si="104"/>
        <v>-800</v>
      </c>
      <c r="BD149" s="16">
        <f t="shared" si="105"/>
        <v>-800</v>
      </c>
      <c r="BE149" s="16">
        <f t="shared" si="106"/>
        <v>-800</v>
      </c>
      <c r="BF149" s="16">
        <f t="shared" si="107"/>
        <v>-6400</v>
      </c>
    </row>
    <row r="150" spans="1:58">
      <c r="A150" s="22" t="s">
        <v>872</v>
      </c>
      <c r="B150" s="14" t="s">
        <v>873</v>
      </c>
      <c r="C150" s="17">
        <v>0</v>
      </c>
      <c r="D150" s="17">
        <v>0</v>
      </c>
      <c r="E150" s="17">
        <v>0</v>
      </c>
      <c r="F150" s="17">
        <v>0</v>
      </c>
      <c r="G150" s="17">
        <v>540</v>
      </c>
      <c r="H150" s="17">
        <v>-540</v>
      </c>
      <c r="I150" s="17">
        <v>0</v>
      </c>
      <c r="J150" s="17">
        <v>0</v>
      </c>
      <c r="K150" s="17">
        <v>390</v>
      </c>
      <c r="L150" s="17">
        <v>390</v>
      </c>
      <c r="M150" s="17">
        <v>0</v>
      </c>
      <c r="N150" s="17">
        <v>780</v>
      </c>
      <c r="O150" s="27"/>
      <c r="P150" s="17">
        <f t="shared" si="92"/>
        <v>390</v>
      </c>
      <c r="Q150" s="17">
        <f t="shared" si="93"/>
        <v>2340</v>
      </c>
      <c r="S150" s="15">
        <v>5</v>
      </c>
      <c r="W150" s="16">
        <v>5972</v>
      </c>
      <c r="X150" s="14" t="s">
        <v>874</v>
      </c>
      <c r="Y150" s="14" t="s">
        <v>875</v>
      </c>
      <c r="Z150" s="14" t="s">
        <v>875</v>
      </c>
      <c r="AA150" s="14" t="s">
        <v>876</v>
      </c>
      <c r="AB150" s="14" t="s">
        <v>877</v>
      </c>
      <c r="AC150" s="14" t="s">
        <v>878</v>
      </c>
      <c r="AD150" s="16">
        <v>1</v>
      </c>
      <c r="AE150" s="16">
        <v>800578</v>
      </c>
      <c r="AF150" s="16">
        <v>6</v>
      </c>
      <c r="AG150" s="14" t="s">
        <v>879</v>
      </c>
      <c r="AH150" s="16">
        <v>5</v>
      </c>
      <c r="AI150" s="16">
        <v>-1</v>
      </c>
      <c r="AJ150" s="16">
        <v>131261</v>
      </c>
      <c r="AK150" s="16">
        <v>5</v>
      </c>
      <c r="AL150" s="16">
        <v>0</v>
      </c>
      <c r="AM150" s="16">
        <v>0</v>
      </c>
      <c r="AN150" s="16">
        <v>0</v>
      </c>
      <c r="AO150" s="16">
        <v>1</v>
      </c>
      <c r="AP150" s="16">
        <v>0</v>
      </c>
      <c r="AQ150" s="16">
        <v>0</v>
      </c>
      <c r="AR150" s="16">
        <v>0</v>
      </c>
      <c r="AS150" s="16">
        <f t="shared" si="96"/>
        <v>0</v>
      </c>
      <c r="AT150" s="16">
        <f t="shared" si="97"/>
        <v>0</v>
      </c>
      <c r="AU150" s="16">
        <f t="shared" si="98"/>
        <v>0</v>
      </c>
      <c r="AV150" s="16">
        <v>0</v>
      </c>
      <c r="AW150" s="16">
        <f t="shared" si="99"/>
        <v>0</v>
      </c>
      <c r="AX150" s="16">
        <v>-540</v>
      </c>
      <c r="AY150" s="16">
        <f t="shared" si="100"/>
        <v>-540</v>
      </c>
      <c r="AZ150" s="16">
        <f t="shared" si="101"/>
        <v>540</v>
      </c>
      <c r="BA150" s="16">
        <f t="shared" si="102"/>
        <v>0</v>
      </c>
      <c r="BB150" s="16">
        <f t="shared" si="103"/>
        <v>0</v>
      </c>
      <c r="BC150" s="16">
        <f t="shared" si="104"/>
        <v>-390</v>
      </c>
      <c r="BD150" s="16">
        <f t="shared" si="105"/>
        <v>-390</v>
      </c>
      <c r="BE150" s="16">
        <f t="shared" si="106"/>
        <v>0</v>
      </c>
      <c r="BF150" s="16">
        <f t="shared" si="107"/>
        <v>-780</v>
      </c>
    </row>
    <row r="151" spans="1:58">
      <c r="A151" s="22" t="s">
        <v>880</v>
      </c>
      <c r="B151" s="14" t="s">
        <v>881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1205</v>
      </c>
      <c r="L151" s="17">
        <v>241</v>
      </c>
      <c r="M151" s="17">
        <v>0</v>
      </c>
      <c r="N151" s="17">
        <v>1446</v>
      </c>
      <c r="O151" s="27"/>
      <c r="P151" s="17">
        <f t="shared" si="92"/>
        <v>241</v>
      </c>
      <c r="Q151" s="17">
        <f t="shared" si="93"/>
        <v>1446</v>
      </c>
      <c r="S151" s="15">
        <v>5</v>
      </c>
      <c r="W151" s="16">
        <v>5972</v>
      </c>
      <c r="X151" s="14" t="s">
        <v>882</v>
      </c>
      <c r="Y151" s="14" t="s">
        <v>883</v>
      </c>
      <c r="Z151" s="14" t="s">
        <v>883</v>
      </c>
      <c r="AA151" s="14" t="s">
        <v>884</v>
      </c>
      <c r="AB151" s="14" t="s">
        <v>885</v>
      </c>
      <c r="AC151" s="14" t="s">
        <v>886</v>
      </c>
      <c r="AD151" s="16">
        <v>1</v>
      </c>
      <c r="AE151" s="16">
        <v>800580</v>
      </c>
      <c r="AF151" s="16">
        <v>8</v>
      </c>
      <c r="AG151" s="14" t="s">
        <v>887</v>
      </c>
      <c r="AH151" s="16">
        <v>5</v>
      </c>
      <c r="AI151" s="16">
        <v>-1</v>
      </c>
      <c r="AJ151" s="16">
        <v>131261</v>
      </c>
      <c r="AK151" s="16">
        <v>2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f t="shared" si="96"/>
        <v>0</v>
      </c>
      <c r="AT151" s="16">
        <f t="shared" si="97"/>
        <v>0</v>
      </c>
      <c r="AU151" s="16">
        <f t="shared" si="98"/>
        <v>0</v>
      </c>
      <c r="AV151" s="16">
        <v>0</v>
      </c>
      <c r="AW151" s="16">
        <f t="shared" si="99"/>
        <v>0</v>
      </c>
      <c r="AX151" s="16">
        <v>0</v>
      </c>
      <c r="AY151" s="16">
        <f t="shared" si="100"/>
        <v>0</v>
      </c>
      <c r="AZ151" s="16">
        <f t="shared" si="101"/>
        <v>0</v>
      </c>
      <c r="BA151" s="16">
        <f t="shared" si="102"/>
        <v>0</v>
      </c>
      <c r="BB151" s="16">
        <f t="shared" si="103"/>
        <v>0</v>
      </c>
      <c r="BC151" s="16">
        <f t="shared" si="104"/>
        <v>-1205</v>
      </c>
      <c r="BD151" s="16">
        <f t="shared" si="105"/>
        <v>-241</v>
      </c>
      <c r="BE151" s="16">
        <f t="shared" si="106"/>
        <v>0</v>
      </c>
      <c r="BF151" s="16">
        <f t="shared" si="107"/>
        <v>-1446</v>
      </c>
    </row>
    <row r="152" spans="1:58">
      <c r="A152" s="22" t="s">
        <v>888</v>
      </c>
      <c r="B152" s="14" t="s">
        <v>889</v>
      </c>
      <c r="C152" s="17">
        <v>0</v>
      </c>
      <c r="D152" s="17">
        <v>5600</v>
      </c>
      <c r="E152" s="17">
        <v>5750</v>
      </c>
      <c r="F152" s="17">
        <v>5813.64</v>
      </c>
      <c r="G152" s="17">
        <v>5950</v>
      </c>
      <c r="H152" s="17">
        <v>6150</v>
      </c>
      <c r="I152" s="17">
        <v>5877.31</v>
      </c>
      <c r="J152" s="17">
        <v>7947.96</v>
      </c>
      <c r="K152" s="17">
        <v>5750</v>
      </c>
      <c r="L152" s="17">
        <v>6300</v>
      </c>
      <c r="M152" s="17">
        <v>5750</v>
      </c>
      <c r="N152" s="17">
        <v>60888.91</v>
      </c>
      <c r="O152" s="27"/>
      <c r="P152" s="17">
        <f t="shared" si="92"/>
        <v>12050</v>
      </c>
      <c r="Q152" s="17">
        <f t="shared" si="93"/>
        <v>72300</v>
      </c>
      <c r="S152" s="15">
        <v>5</v>
      </c>
      <c r="W152" s="16">
        <v>5972</v>
      </c>
      <c r="X152" s="14" t="s">
        <v>890</v>
      </c>
      <c r="Y152" s="14" t="s">
        <v>891</v>
      </c>
      <c r="Z152" s="14" t="s">
        <v>891</v>
      </c>
      <c r="AA152" s="14" t="s">
        <v>892</v>
      </c>
      <c r="AB152" s="14" t="s">
        <v>893</v>
      </c>
      <c r="AC152" s="14" t="s">
        <v>894</v>
      </c>
      <c r="AD152" s="16">
        <v>1</v>
      </c>
      <c r="AE152" s="16">
        <v>800586</v>
      </c>
      <c r="AF152" s="16">
        <v>14</v>
      </c>
      <c r="AG152" s="14" t="s">
        <v>895</v>
      </c>
      <c r="AH152" s="16">
        <v>5</v>
      </c>
      <c r="AI152" s="16">
        <v>-1</v>
      </c>
      <c r="AJ152" s="16">
        <v>131261</v>
      </c>
      <c r="AK152" s="16">
        <v>10</v>
      </c>
      <c r="AL152" s="16">
        <v>5600</v>
      </c>
      <c r="AM152" s="16">
        <v>1</v>
      </c>
      <c r="AN152" s="16">
        <v>1</v>
      </c>
      <c r="AO152" s="16">
        <v>1</v>
      </c>
      <c r="AP152" s="16">
        <v>7947.96</v>
      </c>
      <c r="AQ152" s="16">
        <v>1</v>
      </c>
      <c r="AR152" s="16">
        <v>5750</v>
      </c>
      <c r="AS152" s="16">
        <f t="shared" si="96"/>
        <v>0</v>
      </c>
      <c r="AT152" s="16">
        <f t="shared" si="97"/>
        <v>-5600</v>
      </c>
      <c r="AU152" s="16">
        <f t="shared" si="98"/>
        <v>-5750</v>
      </c>
      <c r="AV152" s="16">
        <v>-5813.64</v>
      </c>
      <c r="AW152" s="16">
        <f t="shared" si="99"/>
        <v>-5813.64</v>
      </c>
      <c r="AX152" s="16">
        <v>-5950</v>
      </c>
      <c r="AY152" s="16">
        <f t="shared" si="100"/>
        <v>-5950</v>
      </c>
      <c r="AZ152" s="16">
        <f t="shared" si="101"/>
        <v>-6150</v>
      </c>
      <c r="BA152" s="16">
        <f t="shared" si="102"/>
        <v>-5877.31</v>
      </c>
      <c r="BB152" s="16">
        <f t="shared" si="103"/>
        <v>-7947.96</v>
      </c>
      <c r="BC152" s="16">
        <f t="shared" si="104"/>
        <v>-5750</v>
      </c>
      <c r="BD152" s="16">
        <f t="shared" si="105"/>
        <v>-6300</v>
      </c>
      <c r="BE152" s="16">
        <f t="shared" si="106"/>
        <v>-5750</v>
      </c>
      <c r="BF152" s="16">
        <f t="shared" si="107"/>
        <v>-60888.91</v>
      </c>
    </row>
    <row r="153" spans="1:58">
      <c r="A153" s="22" t="s">
        <v>896</v>
      </c>
      <c r="B153" s="14" t="s">
        <v>897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780</v>
      </c>
      <c r="L153" s="17">
        <v>0</v>
      </c>
      <c r="M153" s="17">
        <v>125</v>
      </c>
      <c r="N153" s="17">
        <v>905</v>
      </c>
      <c r="O153" s="27"/>
      <c r="P153" s="17">
        <f t="shared" si="92"/>
        <v>125</v>
      </c>
      <c r="Q153" s="17">
        <f t="shared" si="93"/>
        <v>750</v>
      </c>
      <c r="S153" s="15">
        <v>5</v>
      </c>
      <c r="W153" s="16">
        <v>5972</v>
      </c>
      <c r="X153" s="14" t="s">
        <v>898</v>
      </c>
      <c r="Y153" s="14" t="s">
        <v>899</v>
      </c>
      <c r="Z153" s="14" t="s">
        <v>899</v>
      </c>
      <c r="AA153" s="14" t="s">
        <v>900</v>
      </c>
      <c r="AB153" s="14" t="s">
        <v>901</v>
      </c>
      <c r="AC153" s="14" t="s">
        <v>902</v>
      </c>
      <c r="AD153" s="16">
        <v>1</v>
      </c>
      <c r="AE153" s="16">
        <v>800587</v>
      </c>
      <c r="AF153" s="16">
        <v>15</v>
      </c>
      <c r="AG153" s="14" t="s">
        <v>903</v>
      </c>
      <c r="AH153" s="16">
        <v>5</v>
      </c>
      <c r="AI153" s="16">
        <v>-1</v>
      </c>
      <c r="AJ153" s="16">
        <v>131261</v>
      </c>
      <c r="AK153" s="16">
        <v>2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125</v>
      </c>
      <c r="AS153" s="16">
        <f t="shared" si="96"/>
        <v>0</v>
      </c>
      <c r="AT153" s="16">
        <f t="shared" si="97"/>
        <v>0</v>
      </c>
      <c r="AU153" s="16">
        <f t="shared" si="98"/>
        <v>0</v>
      </c>
      <c r="AV153" s="16">
        <v>0</v>
      </c>
      <c r="AW153" s="16">
        <f t="shared" si="99"/>
        <v>0</v>
      </c>
      <c r="AX153" s="16">
        <v>0</v>
      </c>
      <c r="AY153" s="16">
        <f t="shared" si="100"/>
        <v>0</v>
      </c>
      <c r="AZ153" s="16">
        <f t="shared" si="101"/>
        <v>0</v>
      </c>
      <c r="BA153" s="16">
        <f t="shared" si="102"/>
        <v>0</v>
      </c>
      <c r="BB153" s="16">
        <f t="shared" si="103"/>
        <v>0</v>
      </c>
      <c r="BC153" s="16">
        <f t="shared" si="104"/>
        <v>-780</v>
      </c>
      <c r="BD153" s="16">
        <f t="shared" si="105"/>
        <v>0</v>
      </c>
      <c r="BE153" s="16">
        <f t="shared" si="106"/>
        <v>-125</v>
      </c>
      <c r="BF153" s="16">
        <f t="shared" si="107"/>
        <v>-905</v>
      </c>
    </row>
    <row r="154" spans="1:58">
      <c r="A154" s="22" t="s">
        <v>904</v>
      </c>
      <c r="B154" s="14" t="s">
        <v>905</v>
      </c>
      <c r="C154" s="17">
        <v>0</v>
      </c>
      <c r="D154" s="17">
        <v>0</v>
      </c>
      <c r="E154" s="17">
        <v>0</v>
      </c>
      <c r="F154" s="17">
        <v>0</v>
      </c>
      <c r="G154" s="17">
        <v>1655</v>
      </c>
      <c r="H154" s="17">
        <v>0</v>
      </c>
      <c r="I154" s="17">
        <v>-1655</v>
      </c>
      <c r="J154" s="17">
        <v>0</v>
      </c>
      <c r="K154" s="17">
        <v>2250</v>
      </c>
      <c r="L154" s="17">
        <v>1285</v>
      </c>
      <c r="M154" s="17">
        <v>8245</v>
      </c>
      <c r="N154" s="17">
        <v>11780</v>
      </c>
      <c r="O154" s="27"/>
      <c r="P154" s="17">
        <f t="shared" si="92"/>
        <v>9530</v>
      </c>
      <c r="Q154" s="17">
        <f t="shared" si="93"/>
        <v>57180</v>
      </c>
      <c r="S154" s="15">
        <v>5</v>
      </c>
      <c r="W154" s="16">
        <v>5972</v>
      </c>
      <c r="X154" s="14" t="s">
        <v>906</v>
      </c>
      <c r="Y154" s="14" t="s">
        <v>907</v>
      </c>
      <c r="Z154" s="14" t="s">
        <v>907</v>
      </c>
      <c r="AA154" s="14" t="s">
        <v>908</v>
      </c>
      <c r="AB154" s="14" t="s">
        <v>909</v>
      </c>
      <c r="AC154" s="14" t="s">
        <v>910</v>
      </c>
      <c r="AD154" s="16">
        <v>1</v>
      </c>
      <c r="AE154" s="16">
        <v>800588</v>
      </c>
      <c r="AF154" s="16">
        <v>16</v>
      </c>
      <c r="AG154" s="14" t="s">
        <v>911</v>
      </c>
      <c r="AH154" s="16">
        <v>5</v>
      </c>
      <c r="AI154" s="16">
        <v>-1</v>
      </c>
      <c r="AJ154" s="16">
        <v>131261</v>
      </c>
      <c r="AK154" s="16">
        <v>6</v>
      </c>
      <c r="AL154" s="16">
        <v>0</v>
      </c>
      <c r="AM154" s="16">
        <v>0</v>
      </c>
      <c r="AN154" s="16">
        <v>0</v>
      </c>
      <c r="AO154" s="16">
        <v>1</v>
      </c>
      <c r="AP154" s="16">
        <v>0</v>
      </c>
      <c r="AQ154" s="16">
        <v>0</v>
      </c>
      <c r="AR154" s="16">
        <v>8245</v>
      </c>
      <c r="AS154" s="16">
        <f t="shared" si="96"/>
        <v>0</v>
      </c>
      <c r="AT154" s="16">
        <f t="shared" si="97"/>
        <v>0</v>
      </c>
      <c r="AU154" s="16">
        <f t="shared" si="98"/>
        <v>0</v>
      </c>
      <c r="AV154" s="16">
        <v>0</v>
      </c>
      <c r="AW154" s="16">
        <f t="shared" si="99"/>
        <v>0</v>
      </c>
      <c r="AX154" s="16">
        <v>-1655</v>
      </c>
      <c r="AY154" s="16">
        <f t="shared" si="100"/>
        <v>-1655</v>
      </c>
      <c r="AZ154" s="16">
        <f t="shared" si="101"/>
        <v>0</v>
      </c>
      <c r="BA154" s="16">
        <f t="shared" si="102"/>
        <v>1655</v>
      </c>
      <c r="BB154" s="16">
        <f t="shared" si="103"/>
        <v>0</v>
      </c>
      <c r="BC154" s="16">
        <f t="shared" si="104"/>
        <v>-2250</v>
      </c>
      <c r="BD154" s="16">
        <f t="shared" si="105"/>
        <v>-1285</v>
      </c>
      <c r="BE154" s="16">
        <f t="shared" si="106"/>
        <v>-8245</v>
      </c>
      <c r="BF154" s="16">
        <f t="shared" si="107"/>
        <v>-11780</v>
      </c>
    </row>
    <row r="155" spans="1:58">
      <c r="B155" s="12" t="s">
        <v>912</v>
      </c>
      <c r="C155" s="11">
        <f>IF(5 = S155, AS155 * -1, AS155)</f>
        <v>0</v>
      </c>
      <c r="D155" s="11">
        <f>IF(5 = S155, AT155 * -1, AT155)</f>
        <v>5600</v>
      </c>
      <c r="E155" s="11">
        <f>IF(5 = S155, AU155 * -1, AU155)</f>
        <v>25550</v>
      </c>
      <c r="F155" s="11">
        <f>IF(5 = S155, AW155 * -1, AW155)</f>
        <v>5813.64</v>
      </c>
      <c r="G155" s="11">
        <f>IF(5 = S155, AY155 * -1, AY155)</f>
        <v>26945</v>
      </c>
      <c r="H155" s="11">
        <f>IF(5 = S155, AZ155 * -1, AZ155)</f>
        <v>25210</v>
      </c>
      <c r="I155" s="11">
        <f>IF(5 = S155, BA155 * -1, BA155)</f>
        <v>60647.31</v>
      </c>
      <c r="J155" s="11">
        <f>IF(5 = S155, BB155 * -1, BB155)</f>
        <v>26747.96</v>
      </c>
      <c r="K155" s="11">
        <f>IF(5 = S155, BC155 * -1, BC155)</f>
        <v>29325</v>
      </c>
      <c r="L155" s="11">
        <f>IF(5 = S155, BD155 * -1, BD155)</f>
        <v>27041</v>
      </c>
      <c r="M155" s="11">
        <f>IF(5 = S155, BE155 * -1, BE155)</f>
        <v>33141.67</v>
      </c>
      <c r="N155" s="11">
        <f>IF(5 = S155, BF155 * -1, BF155)</f>
        <v>266021.58</v>
      </c>
      <c r="O155" s="29"/>
      <c r="P155" s="11">
        <f t="shared" si="92"/>
        <v>60182.67</v>
      </c>
      <c r="Q155" s="11">
        <f t="shared" si="93"/>
        <v>361096.02</v>
      </c>
      <c r="S155" s="9">
        <v>5</v>
      </c>
      <c r="T155" s="8">
        <f>T154</f>
        <v>0</v>
      </c>
      <c r="U155" s="8">
        <f>U154</f>
        <v>0</v>
      </c>
      <c r="V155" s="9">
        <f>V154</f>
        <v>0</v>
      </c>
      <c r="AS155" s="10">
        <f>SUM(AS148:AS154)</f>
        <v>0</v>
      </c>
      <c r="AT155" s="10">
        <f>SUM(AT148:AT154)</f>
        <v>-5600</v>
      </c>
      <c r="AU155" s="10">
        <f>SUM(AU148:AU154)</f>
        <v>-25550</v>
      </c>
      <c r="AW155" s="10">
        <f>SUM(AW148:AW154)</f>
        <v>-5813.64</v>
      </c>
      <c r="AY155" s="10">
        <f t="shared" ref="AY155:BF155" si="108">SUM(AY148:AY154)</f>
        <v>-26945</v>
      </c>
      <c r="AZ155" s="10">
        <f t="shared" si="108"/>
        <v>-25210</v>
      </c>
      <c r="BA155" s="10">
        <f t="shared" si="108"/>
        <v>-60647.31</v>
      </c>
      <c r="BB155" s="10">
        <f t="shared" si="108"/>
        <v>-26747.96</v>
      </c>
      <c r="BC155" s="10">
        <f t="shared" si="108"/>
        <v>-29325</v>
      </c>
      <c r="BD155" s="10">
        <f t="shared" si="108"/>
        <v>-27041</v>
      </c>
      <c r="BE155" s="10">
        <f t="shared" si="108"/>
        <v>-33141.67</v>
      </c>
      <c r="BF155" s="10">
        <f t="shared" si="108"/>
        <v>-266021.58</v>
      </c>
    </row>
    <row r="156" spans="1:58">
      <c r="P156" t="str">
        <f t="shared" si="92"/>
        <v/>
      </c>
      <c r="Q156" t="str">
        <f t="shared" si="93"/>
        <v/>
      </c>
    </row>
    <row r="157" spans="1:58">
      <c r="A157" s="20" t="s">
        <v>913</v>
      </c>
      <c r="P157" t="str">
        <f t="shared" si="92"/>
        <v/>
      </c>
      <c r="Q157" t="str">
        <f t="shared" si="93"/>
        <v/>
      </c>
    </row>
    <row r="158" spans="1:58">
      <c r="A158" s="22" t="s">
        <v>914</v>
      </c>
      <c r="B158" s="14" t="s">
        <v>915</v>
      </c>
      <c r="C158" s="17">
        <v>0</v>
      </c>
      <c r="D158" s="17">
        <v>0</v>
      </c>
      <c r="E158" s="17">
        <v>0</v>
      </c>
      <c r="F158" s="17">
        <v>29275.05</v>
      </c>
      <c r="G158" s="17">
        <v>191.62</v>
      </c>
      <c r="H158" s="17">
        <v>8250.24</v>
      </c>
      <c r="I158" s="17">
        <v>8250.24</v>
      </c>
      <c r="J158" s="17">
        <v>8250.24</v>
      </c>
      <c r="K158" s="17">
        <v>8250.24</v>
      </c>
      <c r="L158" s="17">
        <v>0</v>
      </c>
      <c r="M158" s="17">
        <v>8373.99</v>
      </c>
      <c r="N158" s="17">
        <v>70841.62</v>
      </c>
      <c r="O158" s="27"/>
      <c r="P158" s="17">
        <f t="shared" si="92"/>
        <v>8373.99</v>
      </c>
      <c r="Q158" s="17">
        <f t="shared" si="93"/>
        <v>50243.94</v>
      </c>
      <c r="S158" s="15">
        <v>5</v>
      </c>
      <c r="W158" s="16">
        <v>5972</v>
      </c>
      <c r="X158" s="14" t="s">
        <v>916</v>
      </c>
      <c r="Y158" s="14" t="s">
        <v>917</v>
      </c>
      <c r="Z158" s="14" t="s">
        <v>917</v>
      </c>
      <c r="AA158" s="14" t="s">
        <v>918</v>
      </c>
      <c r="AB158" s="14" t="s">
        <v>919</v>
      </c>
      <c r="AC158" s="14" t="s">
        <v>920</v>
      </c>
      <c r="AD158" s="16">
        <v>1</v>
      </c>
      <c r="AE158" s="16">
        <v>800593</v>
      </c>
      <c r="AF158" s="16">
        <v>1</v>
      </c>
      <c r="AG158" s="14" t="s">
        <v>921</v>
      </c>
      <c r="AH158" s="16">
        <v>5</v>
      </c>
      <c r="AI158" s="16">
        <v>-1</v>
      </c>
      <c r="AJ158" s="16">
        <v>131262</v>
      </c>
      <c r="AK158" s="16">
        <v>8</v>
      </c>
      <c r="AL158" s="16">
        <v>0</v>
      </c>
      <c r="AM158" s="16">
        <v>0</v>
      </c>
      <c r="AN158" s="16">
        <v>1</v>
      </c>
      <c r="AO158" s="16">
        <v>1</v>
      </c>
      <c r="AP158" s="16">
        <v>8250.24</v>
      </c>
      <c r="AQ158" s="16">
        <v>1</v>
      </c>
      <c r="AR158" s="16">
        <v>8373.99</v>
      </c>
      <c r="AS158" s="16">
        <f>IF(5 = S158, C158 * -1, C158)</f>
        <v>0</v>
      </c>
      <c r="AT158" s="16">
        <f>IF(5 = S158, D158 * -1, D158)</f>
        <v>0</v>
      </c>
      <c r="AU158" s="16">
        <f>IF(5 = S158, E158 * -1, E158)</f>
        <v>0</v>
      </c>
      <c r="AV158" s="16">
        <v>-29275.05</v>
      </c>
      <c r="AW158" s="16">
        <f>IF(5 = S158, F158 * -1, F158)</f>
        <v>-29275.05</v>
      </c>
      <c r="AX158" s="16">
        <v>-191.62</v>
      </c>
      <c r="AY158" s="16">
        <f>IF(5 = S158, G158 * -1, G158)</f>
        <v>-191.62</v>
      </c>
      <c r="AZ158" s="16">
        <f>IF(5 = S158, H158 * -1, H158)</f>
        <v>-8250.24</v>
      </c>
      <c r="BA158" s="16">
        <f>IF(5 = S158, I158 * -1, I158)</f>
        <v>-8250.24</v>
      </c>
      <c r="BB158" s="16">
        <f>IF(5 = S158, J158 * -1, J158)</f>
        <v>-8250.24</v>
      </c>
      <c r="BC158" s="16">
        <f>IF(5 = S158, K158 * -1, K158)</f>
        <v>-8250.24</v>
      </c>
      <c r="BD158" s="16">
        <f>IF(5 = S158, L158 * -1, L158)</f>
        <v>0</v>
      </c>
      <c r="BE158" s="16">
        <f>IF(5 = S158, M158 * -1, M158)</f>
        <v>-8373.99</v>
      </c>
      <c r="BF158" s="16">
        <f>IF(5 = S158, N158 * -1, N158)</f>
        <v>-70841.62</v>
      </c>
    </row>
    <row r="159" spans="1:58">
      <c r="A159" s="22" t="s">
        <v>922</v>
      </c>
      <c r="B159" s="14" t="s">
        <v>923</v>
      </c>
      <c r="C159" s="17">
        <v>0</v>
      </c>
      <c r="D159" s="17">
        <v>0</v>
      </c>
      <c r="E159" s="17">
        <v>80</v>
      </c>
      <c r="F159" s="17">
        <v>0</v>
      </c>
      <c r="G159" s="17">
        <v>0</v>
      </c>
      <c r="H159" s="17">
        <v>0</v>
      </c>
      <c r="I159" s="17">
        <v>0</v>
      </c>
      <c r="J159" s="17">
        <v>576</v>
      </c>
      <c r="K159" s="17">
        <v>0</v>
      </c>
      <c r="L159" s="17">
        <v>0</v>
      </c>
      <c r="M159" s="17">
        <v>96</v>
      </c>
      <c r="N159" s="17">
        <v>752</v>
      </c>
      <c r="O159" s="27"/>
      <c r="P159" s="17">
        <f t="shared" si="92"/>
        <v>96</v>
      </c>
      <c r="Q159" s="17">
        <f t="shared" si="93"/>
        <v>576</v>
      </c>
      <c r="S159" s="15">
        <v>5</v>
      </c>
      <c r="W159" s="16">
        <v>5972</v>
      </c>
      <c r="X159" s="14" t="s">
        <v>924</v>
      </c>
      <c r="Y159" s="14" t="s">
        <v>925</v>
      </c>
      <c r="Z159" s="14" t="s">
        <v>925</v>
      </c>
      <c r="AA159" s="14" t="s">
        <v>926</v>
      </c>
      <c r="AB159" s="14" t="s">
        <v>927</v>
      </c>
      <c r="AC159" s="14" t="s">
        <v>928</v>
      </c>
      <c r="AD159" s="16">
        <v>1</v>
      </c>
      <c r="AE159" s="16">
        <v>800597</v>
      </c>
      <c r="AF159" s="16">
        <v>5</v>
      </c>
      <c r="AG159" s="14" t="s">
        <v>929</v>
      </c>
      <c r="AH159" s="16">
        <v>5</v>
      </c>
      <c r="AI159" s="16">
        <v>-1</v>
      </c>
      <c r="AJ159" s="16">
        <v>131262</v>
      </c>
      <c r="AK159" s="16">
        <v>3</v>
      </c>
      <c r="AL159" s="16">
        <v>0</v>
      </c>
      <c r="AM159" s="16">
        <v>1</v>
      </c>
      <c r="AN159" s="16">
        <v>0</v>
      </c>
      <c r="AO159" s="16">
        <v>0</v>
      </c>
      <c r="AP159" s="16">
        <v>576</v>
      </c>
      <c r="AQ159" s="16">
        <v>1</v>
      </c>
      <c r="AR159" s="16">
        <v>96</v>
      </c>
      <c r="AS159" s="16">
        <f>IF(5 = S159, C159 * -1, C159)</f>
        <v>0</v>
      </c>
      <c r="AT159" s="16">
        <f>IF(5 = S159, D159 * -1, D159)</f>
        <v>0</v>
      </c>
      <c r="AU159" s="16">
        <f>IF(5 = S159, E159 * -1, E159)</f>
        <v>-80</v>
      </c>
      <c r="AV159" s="16">
        <v>0</v>
      </c>
      <c r="AW159" s="16">
        <f>IF(5 = S159, F159 * -1, F159)</f>
        <v>0</v>
      </c>
      <c r="AX159" s="16">
        <v>0</v>
      </c>
      <c r="AY159" s="16">
        <f>IF(5 = S159, G159 * -1, G159)</f>
        <v>0</v>
      </c>
      <c r="AZ159" s="16">
        <f>IF(5 = S159, H159 * -1, H159)</f>
        <v>0</v>
      </c>
      <c r="BA159" s="16">
        <f>IF(5 = S159, I159 * -1, I159)</f>
        <v>0</v>
      </c>
      <c r="BB159" s="16">
        <f>IF(5 = S159, J159 * -1, J159)</f>
        <v>-576</v>
      </c>
      <c r="BC159" s="16">
        <f>IF(5 = S159, K159 * -1, K159)</f>
        <v>0</v>
      </c>
      <c r="BD159" s="16">
        <f>IF(5 = S159, L159 * -1, L159)</f>
        <v>0</v>
      </c>
      <c r="BE159" s="16">
        <f>IF(5 = S159, M159 * -1, M159)</f>
        <v>-96</v>
      </c>
      <c r="BF159" s="16">
        <f>IF(5 = S159, N159 * -1, N159)</f>
        <v>-752</v>
      </c>
    </row>
    <row r="160" spans="1:58">
      <c r="A160" s="22" t="s">
        <v>930</v>
      </c>
      <c r="B160" s="14" t="s">
        <v>931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998</v>
      </c>
      <c r="M160" s="17">
        <v>499</v>
      </c>
      <c r="N160" s="17">
        <v>1497</v>
      </c>
      <c r="O160" s="27"/>
      <c r="P160" s="17">
        <f t="shared" si="92"/>
        <v>1497</v>
      </c>
      <c r="Q160" s="17">
        <f t="shared" si="93"/>
        <v>8982</v>
      </c>
      <c r="S160" s="15">
        <v>5</v>
      </c>
      <c r="W160" s="16">
        <v>5972</v>
      </c>
      <c r="X160" s="14" t="s">
        <v>932</v>
      </c>
      <c r="Y160" s="14" t="s">
        <v>933</v>
      </c>
      <c r="Z160" s="14" t="s">
        <v>933</v>
      </c>
      <c r="AA160" s="14" t="s">
        <v>934</v>
      </c>
      <c r="AB160" s="14" t="s">
        <v>935</v>
      </c>
      <c r="AC160" s="14" t="s">
        <v>936</v>
      </c>
      <c r="AD160" s="16">
        <v>1</v>
      </c>
      <c r="AE160" s="16">
        <v>800598</v>
      </c>
      <c r="AF160" s="16">
        <v>6</v>
      </c>
      <c r="AG160" s="14" t="s">
        <v>937</v>
      </c>
      <c r="AH160" s="16">
        <v>5</v>
      </c>
      <c r="AI160" s="16">
        <v>-1</v>
      </c>
      <c r="AJ160" s="16">
        <v>131262</v>
      </c>
      <c r="AK160" s="16">
        <v>2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499</v>
      </c>
      <c r="AS160" s="16">
        <f>IF(5 = S160, C160 * -1, C160)</f>
        <v>0</v>
      </c>
      <c r="AT160" s="16">
        <f>IF(5 = S160, D160 * -1, D160)</f>
        <v>0</v>
      </c>
      <c r="AU160" s="16">
        <f>IF(5 = S160, E160 * -1, E160)</f>
        <v>0</v>
      </c>
      <c r="AV160" s="16">
        <v>0</v>
      </c>
      <c r="AW160" s="16">
        <f>IF(5 = S160, F160 * -1, F160)</f>
        <v>0</v>
      </c>
      <c r="AX160" s="16">
        <v>0</v>
      </c>
      <c r="AY160" s="16">
        <f>IF(5 = S160, G160 * -1, G160)</f>
        <v>0</v>
      </c>
      <c r="AZ160" s="16">
        <f>IF(5 = S160, H160 * -1, H160)</f>
        <v>0</v>
      </c>
      <c r="BA160" s="16">
        <f>IF(5 = S160, I160 * -1, I160)</f>
        <v>0</v>
      </c>
      <c r="BB160" s="16">
        <f>IF(5 = S160, J160 * -1, J160)</f>
        <v>0</v>
      </c>
      <c r="BC160" s="16">
        <f>IF(5 = S160, K160 * -1, K160)</f>
        <v>0</v>
      </c>
      <c r="BD160" s="16">
        <f>IF(5 = S160, L160 * -1, L160)</f>
        <v>-998</v>
      </c>
      <c r="BE160" s="16">
        <f>IF(5 = S160, M160 * -1, M160)</f>
        <v>-499</v>
      </c>
      <c r="BF160" s="16">
        <f>IF(5 = S160, N160 * -1, N160)</f>
        <v>-1497</v>
      </c>
    </row>
    <row r="161" spans="1:58">
      <c r="A161" s="22" t="s">
        <v>938</v>
      </c>
      <c r="B161" s="14" t="s">
        <v>939</v>
      </c>
      <c r="C161" s="17">
        <v>0</v>
      </c>
      <c r="D161" s="17">
        <v>0</v>
      </c>
      <c r="E161" s="17">
        <v>2413.8000000000002</v>
      </c>
      <c r="F161" s="17">
        <v>2413.8000000000002</v>
      </c>
      <c r="G161" s="17">
        <v>2413.8000000000002</v>
      </c>
      <c r="H161" s="17">
        <v>2413.8000000000002</v>
      </c>
      <c r="I161" s="17">
        <v>2413.8000000000002</v>
      </c>
      <c r="J161" s="17">
        <v>2413.8000000000002</v>
      </c>
      <c r="K161" s="17">
        <v>2413.8000000000002</v>
      </c>
      <c r="L161" s="17">
        <v>2413.8000000000002</v>
      </c>
      <c r="M161" s="17">
        <v>2485.8000000000002</v>
      </c>
      <c r="N161" s="17">
        <v>21796.2</v>
      </c>
      <c r="O161" s="27"/>
      <c r="P161" s="17">
        <f t="shared" si="92"/>
        <v>4899.6000000000004</v>
      </c>
      <c r="Q161" s="17">
        <f t="shared" si="93"/>
        <v>29397.600000000002</v>
      </c>
      <c r="S161" s="15">
        <v>5</v>
      </c>
      <c r="W161" s="16">
        <v>5972</v>
      </c>
      <c r="X161" s="14" t="s">
        <v>940</v>
      </c>
      <c r="Y161" s="14" t="s">
        <v>941</v>
      </c>
      <c r="Z161" s="14" t="s">
        <v>941</v>
      </c>
      <c r="AA161" s="14" t="s">
        <v>942</v>
      </c>
      <c r="AB161" s="14" t="s">
        <v>943</v>
      </c>
      <c r="AC161" s="14" t="s">
        <v>944</v>
      </c>
      <c r="AD161" s="16">
        <v>1</v>
      </c>
      <c r="AE161" s="16">
        <v>800600</v>
      </c>
      <c r="AF161" s="16">
        <v>8</v>
      </c>
      <c r="AG161" s="14" t="s">
        <v>945</v>
      </c>
      <c r="AH161" s="16">
        <v>5</v>
      </c>
      <c r="AI161" s="16">
        <v>-1</v>
      </c>
      <c r="AJ161" s="16">
        <v>131262</v>
      </c>
      <c r="AK161" s="16">
        <v>9</v>
      </c>
      <c r="AL161" s="16">
        <v>0</v>
      </c>
      <c r="AM161" s="16">
        <v>1</v>
      </c>
      <c r="AN161" s="16">
        <v>1</v>
      </c>
      <c r="AO161" s="16">
        <v>1</v>
      </c>
      <c r="AP161" s="16">
        <v>2413.8000000000002</v>
      </c>
      <c r="AQ161" s="16">
        <v>1</v>
      </c>
      <c r="AR161" s="16">
        <v>2485.8000000000002</v>
      </c>
      <c r="AS161" s="16">
        <f>IF(5 = S161, C161 * -1, C161)</f>
        <v>0</v>
      </c>
      <c r="AT161" s="16">
        <f>IF(5 = S161, D161 * -1, D161)</f>
        <v>0</v>
      </c>
      <c r="AU161" s="16">
        <f>IF(5 = S161, E161 * -1, E161)</f>
        <v>-2413.8000000000002</v>
      </c>
      <c r="AV161" s="16">
        <v>-2413.8000000000002</v>
      </c>
      <c r="AW161" s="16">
        <f>IF(5 = S161, F161 * -1, F161)</f>
        <v>-2413.8000000000002</v>
      </c>
      <c r="AX161" s="16">
        <v>-2413.8000000000002</v>
      </c>
      <c r="AY161" s="16">
        <f>IF(5 = S161, G161 * -1, G161)</f>
        <v>-2413.8000000000002</v>
      </c>
      <c r="AZ161" s="16">
        <f>IF(5 = S161, H161 * -1, H161)</f>
        <v>-2413.8000000000002</v>
      </c>
      <c r="BA161" s="16">
        <f>IF(5 = S161, I161 * -1, I161)</f>
        <v>-2413.8000000000002</v>
      </c>
      <c r="BB161" s="16">
        <f>IF(5 = S161, J161 * -1, J161)</f>
        <v>-2413.8000000000002</v>
      </c>
      <c r="BC161" s="16">
        <f>IF(5 = S161, K161 * -1, K161)</f>
        <v>-2413.8000000000002</v>
      </c>
      <c r="BD161" s="16">
        <f>IF(5 = S161, L161 * -1, L161)</f>
        <v>-2413.8000000000002</v>
      </c>
      <c r="BE161" s="16">
        <f>IF(5 = S161, M161 * -1, M161)</f>
        <v>-2485.8000000000002</v>
      </c>
      <c r="BF161" s="16">
        <f>IF(5 = S161, N161 * -1, N161)</f>
        <v>-21796.2</v>
      </c>
    </row>
    <row r="162" spans="1:58">
      <c r="B162" s="12" t="s">
        <v>946</v>
      </c>
      <c r="C162" s="11">
        <f>IF(5 = S162, AS162 * -1, AS162)</f>
        <v>0</v>
      </c>
      <c r="D162" s="11">
        <f>IF(5 = S162, AT162 * -1, AT162)</f>
        <v>0</v>
      </c>
      <c r="E162" s="11">
        <f>IF(5 = S162, AU162 * -1, AU162)</f>
        <v>2493.8000000000002</v>
      </c>
      <c r="F162" s="11">
        <f>IF(5 = S162, AW162 * -1, AW162)</f>
        <v>31688.85</v>
      </c>
      <c r="G162" s="11">
        <f>IF(5 = S162, AY162 * -1, AY162)</f>
        <v>2605.42</v>
      </c>
      <c r="H162" s="11">
        <f>IF(5 = S162, AZ162 * -1, AZ162)</f>
        <v>10664.04</v>
      </c>
      <c r="I162" s="11">
        <f>IF(5 = S162, BA162 * -1, BA162)</f>
        <v>10664.04</v>
      </c>
      <c r="J162" s="11">
        <f>IF(5 = S162, BB162 * -1, BB162)</f>
        <v>11240.04</v>
      </c>
      <c r="K162" s="11">
        <f>IF(5 = S162, BC162 * -1, BC162)</f>
        <v>10664.04</v>
      </c>
      <c r="L162" s="11">
        <f>IF(5 = S162, BD162 * -1, BD162)</f>
        <v>3411.8</v>
      </c>
      <c r="M162" s="11">
        <f>IF(5 = S162, BE162 * -1, BE162)</f>
        <v>11454.79</v>
      </c>
      <c r="N162" s="11">
        <f>IF(5 = S162, BF162 * -1, BF162)</f>
        <v>94886.819999999992</v>
      </c>
      <c r="O162" s="29"/>
      <c r="P162" s="11">
        <f t="shared" si="92"/>
        <v>14866.59</v>
      </c>
      <c r="Q162" s="11">
        <f t="shared" si="93"/>
        <v>89199.540000000008</v>
      </c>
      <c r="S162" s="9">
        <v>5</v>
      </c>
      <c r="T162" s="8">
        <f>T161</f>
        <v>0</v>
      </c>
      <c r="U162" s="8">
        <f>U161</f>
        <v>0</v>
      </c>
      <c r="V162" s="9">
        <f>V161</f>
        <v>0</v>
      </c>
      <c r="AS162" s="10">
        <f>SUM(AS158:AS161)</f>
        <v>0</v>
      </c>
      <c r="AT162" s="10">
        <f>SUM(AT158:AT161)</f>
        <v>0</v>
      </c>
      <c r="AU162" s="10">
        <f>SUM(AU158:AU161)</f>
        <v>-2493.8000000000002</v>
      </c>
      <c r="AW162" s="10">
        <f>SUM(AW158:AW161)</f>
        <v>-31688.85</v>
      </c>
      <c r="AY162" s="10">
        <f t="shared" ref="AY162:BF162" si="109">SUM(AY158:AY161)</f>
        <v>-2605.42</v>
      </c>
      <c r="AZ162" s="10">
        <f t="shared" si="109"/>
        <v>-10664.04</v>
      </c>
      <c r="BA162" s="10">
        <f t="shared" si="109"/>
        <v>-10664.04</v>
      </c>
      <c r="BB162" s="10">
        <f t="shared" si="109"/>
        <v>-11240.04</v>
      </c>
      <c r="BC162" s="10">
        <f t="shared" si="109"/>
        <v>-10664.04</v>
      </c>
      <c r="BD162" s="10">
        <f t="shared" si="109"/>
        <v>-3411.8</v>
      </c>
      <c r="BE162" s="10">
        <f t="shared" si="109"/>
        <v>-11454.79</v>
      </c>
      <c r="BF162" s="10">
        <f t="shared" si="109"/>
        <v>-94886.819999999992</v>
      </c>
    </row>
    <row r="163" spans="1:58">
      <c r="P163" t="str">
        <f t="shared" si="92"/>
        <v/>
      </c>
      <c r="Q163" t="str">
        <f t="shared" si="93"/>
        <v/>
      </c>
    </row>
    <row r="164" spans="1:58">
      <c r="A164" s="20" t="s">
        <v>947</v>
      </c>
      <c r="P164" t="str">
        <f t="shared" si="92"/>
        <v/>
      </c>
      <c r="Q164" t="str">
        <f t="shared" si="93"/>
        <v/>
      </c>
    </row>
    <row r="165" spans="1:58">
      <c r="A165" s="22" t="s">
        <v>948</v>
      </c>
      <c r="B165" s="14" t="s">
        <v>949</v>
      </c>
      <c r="C165" s="17">
        <v>0</v>
      </c>
      <c r="D165" s="17">
        <v>0</v>
      </c>
      <c r="E165" s="17">
        <v>12000</v>
      </c>
      <c r="F165" s="17">
        <v>3000</v>
      </c>
      <c r="G165" s="17">
        <v>12000</v>
      </c>
      <c r="H165" s="17">
        <v>6000</v>
      </c>
      <c r="I165" s="17">
        <v>6500</v>
      </c>
      <c r="J165" s="17">
        <v>9000</v>
      </c>
      <c r="K165" s="17">
        <v>6000</v>
      </c>
      <c r="L165" s="17">
        <v>6000</v>
      </c>
      <c r="M165" s="17">
        <v>5468.4</v>
      </c>
      <c r="N165" s="17">
        <v>65968.399999999994</v>
      </c>
      <c r="O165" s="27"/>
      <c r="P165" s="17">
        <f t="shared" si="92"/>
        <v>11468.4</v>
      </c>
      <c r="Q165" s="17">
        <f t="shared" si="93"/>
        <v>68810.399999999994</v>
      </c>
      <c r="S165" s="15">
        <v>5</v>
      </c>
      <c r="W165" s="16">
        <v>5972</v>
      </c>
      <c r="X165" s="14" t="s">
        <v>950</v>
      </c>
      <c r="Y165" s="14" t="s">
        <v>951</v>
      </c>
      <c r="Z165" s="14" t="s">
        <v>951</v>
      </c>
      <c r="AA165" s="14" t="s">
        <v>952</v>
      </c>
      <c r="AB165" s="14" t="s">
        <v>953</v>
      </c>
      <c r="AC165" s="14" t="s">
        <v>954</v>
      </c>
      <c r="AD165" s="16">
        <v>1</v>
      </c>
      <c r="AE165" s="16">
        <v>800601</v>
      </c>
      <c r="AF165" s="16">
        <v>0</v>
      </c>
      <c r="AG165" s="14" t="s">
        <v>955</v>
      </c>
      <c r="AH165" s="16">
        <v>5</v>
      </c>
      <c r="AI165" s="16">
        <v>-1</v>
      </c>
      <c r="AJ165" s="16">
        <v>131263</v>
      </c>
      <c r="AK165" s="16">
        <v>9</v>
      </c>
      <c r="AL165" s="16">
        <v>0</v>
      </c>
      <c r="AM165" s="16">
        <v>1</v>
      </c>
      <c r="AN165" s="16">
        <v>1</v>
      </c>
      <c r="AO165" s="16">
        <v>1</v>
      </c>
      <c r="AP165" s="16">
        <v>9000</v>
      </c>
      <c r="AQ165" s="16">
        <v>1</v>
      </c>
      <c r="AR165" s="16">
        <v>5468.4</v>
      </c>
      <c r="AS165" s="16">
        <f t="shared" ref="AS165:AS173" si="110">IF(5 = S165, C165 * -1, C165)</f>
        <v>0</v>
      </c>
      <c r="AT165" s="16">
        <f t="shared" ref="AT165:AT173" si="111">IF(5 = S165, D165 * -1, D165)</f>
        <v>0</v>
      </c>
      <c r="AU165" s="16">
        <f t="shared" ref="AU165:AU173" si="112">IF(5 = S165, E165 * -1, E165)</f>
        <v>-12000</v>
      </c>
      <c r="AV165" s="16">
        <v>-3000</v>
      </c>
      <c r="AW165" s="16">
        <f t="shared" ref="AW165:AW173" si="113">IF(5 = S165, F165 * -1, F165)</f>
        <v>-3000</v>
      </c>
      <c r="AX165" s="16">
        <v>-12000</v>
      </c>
      <c r="AY165" s="16">
        <f t="shared" ref="AY165:AY173" si="114">IF(5 = S165, G165 * -1, G165)</f>
        <v>-12000</v>
      </c>
      <c r="AZ165" s="16">
        <f t="shared" ref="AZ165:AZ173" si="115">IF(5 = S165, H165 * -1, H165)</f>
        <v>-6000</v>
      </c>
      <c r="BA165" s="16">
        <f t="shared" ref="BA165:BA173" si="116">IF(5 = S165, I165 * -1, I165)</f>
        <v>-6500</v>
      </c>
      <c r="BB165" s="16">
        <f t="shared" ref="BB165:BB173" si="117">IF(5 = S165, J165 * -1, J165)</f>
        <v>-9000</v>
      </c>
      <c r="BC165" s="16">
        <f t="shared" ref="BC165:BC173" si="118">IF(5 = S165, K165 * -1, K165)</f>
        <v>-6000</v>
      </c>
      <c r="BD165" s="16">
        <f t="shared" ref="BD165:BD173" si="119">IF(5 = S165, L165 * -1, L165)</f>
        <v>-6000</v>
      </c>
      <c r="BE165" s="16">
        <f t="shared" ref="BE165:BE173" si="120">IF(5 = S165, M165 * -1, M165)</f>
        <v>-5468.4</v>
      </c>
      <c r="BF165" s="16">
        <f t="shared" ref="BF165:BF173" si="121">IF(5 = S165, N165 * -1, N165)</f>
        <v>-65968.399999999994</v>
      </c>
    </row>
    <row r="166" spans="1:58">
      <c r="A166" s="22" t="s">
        <v>956</v>
      </c>
      <c r="B166" s="14" t="s">
        <v>957</v>
      </c>
      <c r="C166" s="17">
        <v>0</v>
      </c>
      <c r="D166" s="17">
        <v>0</v>
      </c>
      <c r="E166" s="17">
        <v>4382</v>
      </c>
      <c r="F166" s="17">
        <v>0</v>
      </c>
      <c r="G166" s="17">
        <v>4425</v>
      </c>
      <c r="H166" s="17">
        <v>5489</v>
      </c>
      <c r="I166" s="17">
        <v>5693</v>
      </c>
      <c r="J166" s="17">
        <v>6122.5</v>
      </c>
      <c r="K166" s="17">
        <v>2982</v>
      </c>
      <c r="L166" s="17">
        <v>3893.5</v>
      </c>
      <c r="M166" s="17">
        <v>5754</v>
      </c>
      <c r="N166" s="17">
        <v>38741</v>
      </c>
      <c r="O166" s="27"/>
      <c r="P166" s="17">
        <f t="shared" si="92"/>
        <v>9647.5</v>
      </c>
      <c r="Q166" s="17">
        <f t="shared" si="93"/>
        <v>57885</v>
      </c>
      <c r="S166" s="15">
        <v>5</v>
      </c>
      <c r="W166" s="16">
        <v>5972</v>
      </c>
      <c r="X166" s="14" t="s">
        <v>958</v>
      </c>
      <c r="Y166" s="14" t="s">
        <v>959</v>
      </c>
      <c r="Z166" s="14" t="s">
        <v>959</v>
      </c>
      <c r="AA166" s="14" t="s">
        <v>960</v>
      </c>
      <c r="AB166" s="14" t="s">
        <v>961</v>
      </c>
      <c r="AC166" s="14" t="s">
        <v>962</v>
      </c>
      <c r="AD166" s="16">
        <v>1</v>
      </c>
      <c r="AE166" s="16">
        <v>800602</v>
      </c>
      <c r="AF166" s="16">
        <v>1</v>
      </c>
      <c r="AG166" s="14" t="s">
        <v>963</v>
      </c>
      <c r="AH166" s="16">
        <v>5</v>
      </c>
      <c r="AI166" s="16">
        <v>-1</v>
      </c>
      <c r="AJ166" s="16">
        <v>131263</v>
      </c>
      <c r="AK166" s="16">
        <v>8</v>
      </c>
      <c r="AL166" s="16">
        <v>0</v>
      </c>
      <c r="AM166" s="16">
        <v>1</v>
      </c>
      <c r="AN166" s="16">
        <v>0</v>
      </c>
      <c r="AO166" s="16">
        <v>1</v>
      </c>
      <c r="AP166" s="16">
        <v>6122.5</v>
      </c>
      <c r="AQ166" s="16">
        <v>1</v>
      </c>
      <c r="AR166" s="16">
        <v>5754</v>
      </c>
      <c r="AS166" s="16">
        <f t="shared" si="110"/>
        <v>0</v>
      </c>
      <c r="AT166" s="16">
        <f t="shared" si="111"/>
        <v>0</v>
      </c>
      <c r="AU166" s="16">
        <f t="shared" si="112"/>
        <v>-4382</v>
      </c>
      <c r="AV166" s="16">
        <v>0</v>
      </c>
      <c r="AW166" s="16">
        <f t="shared" si="113"/>
        <v>0</v>
      </c>
      <c r="AX166" s="16">
        <v>-4425</v>
      </c>
      <c r="AY166" s="16">
        <f t="shared" si="114"/>
        <v>-4425</v>
      </c>
      <c r="AZ166" s="16">
        <f t="shared" si="115"/>
        <v>-5489</v>
      </c>
      <c r="BA166" s="16">
        <f t="shared" si="116"/>
        <v>-5693</v>
      </c>
      <c r="BB166" s="16">
        <f t="shared" si="117"/>
        <v>-6122.5</v>
      </c>
      <c r="BC166" s="16">
        <f t="shared" si="118"/>
        <v>-2982</v>
      </c>
      <c r="BD166" s="16">
        <f t="shared" si="119"/>
        <v>-3893.5</v>
      </c>
      <c r="BE166" s="16">
        <f t="shared" si="120"/>
        <v>-5754</v>
      </c>
      <c r="BF166" s="16">
        <f t="shared" si="121"/>
        <v>-38741</v>
      </c>
    </row>
    <row r="167" spans="1:58">
      <c r="A167" s="22" t="s">
        <v>964</v>
      </c>
      <c r="B167" s="14" t="s">
        <v>965</v>
      </c>
      <c r="C167" s="17">
        <v>0</v>
      </c>
      <c r="D167" s="17">
        <v>0</v>
      </c>
      <c r="E167" s="17">
        <v>905.4</v>
      </c>
      <c r="F167" s="17">
        <v>915.46</v>
      </c>
      <c r="G167" s="17">
        <v>1473.06</v>
      </c>
      <c r="H167" s="17">
        <v>5366.25</v>
      </c>
      <c r="I167" s="17">
        <v>14824.62</v>
      </c>
      <c r="J167" s="17">
        <v>8800.4599999999991</v>
      </c>
      <c r="K167" s="17">
        <v>5580.46</v>
      </c>
      <c r="L167" s="17">
        <v>6164.21</v>
      </c>
      <c r="M167" s="17">
        <v>2490</v>
      </c>
      <c r="N167" s="17">
        <v>46519.92</v>
      </c>
      <c r="O167" s="27"/>
      <c r="P167" s="17">
        <f t="shared" si="92"/>
        <v>8654.2099999999991</v>
      </c>
      <c r="Q167" s="17">
        <f t="shared" si="93"/>
        <v>51925.259999999995</v>
      </c>
      <c r="S167" s="15">
        <v>5</v>
      </c>
      <c r="W167" s="16">
        <v>5972</v>
      </c>
      <c r="X167" s="14" t="s">
        <v>966</v>
      </c>
      <c r="Y167" s="14" t="s">
        <v>967</v>
      </c>
      <c r="Z167" s="14" t="s">
        <v>967</v>
      </c>
      <c r="AA167" s="14" t="s">
        <v>968</v>
      </c>
      <c r="AB167" s="14" t="s">
        <v>969</v>
      </c>
      <c r="AC167" s="14" t="s">
        <v>970</v>
      </c>
      <c r="AD167" s="16">
        <v>1</v>
      </c>
      <c r="AE167" s="16">
        <v>800605</v>
      </c>
      <c r="AF167" s="16">
        <v>4</v>
      </c>
      <c r="AG167" s="14" t="s">
        <v>971</v>
      </c>
      <c r="AH167" s="16">
        <v>5</v>
      </c>
      <c r="AI167" s="16">
        <v>-1</v>
      </c>
      <c r="AJ167" s="16">
        <v>131263</v>
      </c>
      <c r="AK167" s="16">
        <v>9</v>
      </c>
      <c r="AL167" s="16">
        <v>0</v>
      </c>
      <c r="AM167" s="16">
        <v>1</v>
      </c>
      <c r="AN167" s="16">
        <v>1</v>
      </c>
      <c r="AO167" s="16">
        <v>1</v>
      </c>
      <c r="AP167" s="16">
        <v>8800.4599999999991</v>
      </c>
      <c r="AQ167" s="16">
        <v>1</v>
      </c>
      <c r="AR167" s="16">
        <v>2490</v>
      </c>
      <c r="AS167" s="16">
        <f t="shared" si="110"/>
        <v>0</v>
      </c>
      <c r="AT167" s="16">
        <f t="shared" si="111"/>
        <v>0</v>
      </c>
      <c r="AU167" s="16">
        <f t="shared" si="112"/>
        <v>-905.4</v>
      </c>
      <c r="AV167" s="16">
        <v>-915.46</v>
      </c>
      <c r="AW167" s="16">
        <f t="shared" si="113"/>
        <v>-915.46</v>
      </c>
      <c r="AX167" s="16">
        <v>-1473.06</v>
      </c>
      <c r="AY167" s="16">
        <f t="shared" si="114"/>
        <v>-1473.06</v>
      </c>
      <c r="AZ167" s="16">
        <f t="shared" si="115"/>
        <v>-5366.25</v>
      </c>
      <c r="BA167" s="16">
        <f t="shared" si="116"/>
        <v>-14824.62</v>
      </c>
      <c r="BB167" s="16">
        <f t="shared" si="117"/>
        <v>-8800.4599999999991</v>
      </c>
      <c r="BC167" s="16">
        <f t="shared" si="118"/>
        <v>-5580.46</v>
      </c>
      <c r="BD167" s="16">
        <f t="shared" si="119"/>
        <v>-6164.21</v>
      </c>
      <c r="BE167" s="16">
        <f t="shared" si="120"/>
        <v>-2490</v>
      </c>
      <c r="BF167" s="16">
        <f t="shared" si="121"/>
        <v>-46519.92</v>
      </c>
    </row>
    <row r="168" spans="1:58">
      <c r="A168" s="22" t="s">
        <v>972</v>
      </c>
      <c r="B168" s="14" t="s">
        <v>973</v>
      </c>
      <c r="C168" s="17">
        <v>0</v>
      </c>
      <c r="D168" s="17">
        <v>0</v>
      </c>
      <c r="E168" s="17">
        <v>1346.3</v>
      </c>
      <c r="F168" s="17">
        <v>229.5</v>
      </c>
      <c r="G168" s="17">
        <v>1282.06</v>
      </c>
      <c r="H168" s="17">
        <v>1521.61</v>
      </c>
      <c r="I168" s="17">
        <v>1197.0999999999999</v>
      </c>
      <c r="J168" s="17">
        <v>1839.8</v>
      </c>
      <c r="K168" s="17">
        <v>1014.13</v>
      </c>
      <c r="L168" s="17">
        <v>1118.43</v>
      </c>
      <c r="M168" s="17">
        <v>1012.74</v>
      </c>
      <c r="N168" s="17">
        <v>10561.67</v>
      </c>
      <c r="O168" s="27"/>
      <c r="P168" s="17">
        <f t="shared" si="92"/>
        <v>2131.17</v>
      </c>
      <c r="Q168" s="17">
        <f t="shared" si="93"/>
        <v>12787.02</v>
      </c>
      <c r="S168" s="15">
        <v>5</v>
      </c>
      <c r="W168" s="16">
        <v>5972</v>
      </c>
      <c r="X168" s="14" t="s">
        <v>974</v>
      </c>
      <c r="Y168" s="14" t="s">
        <v>975</v>
      </c>
      <c r="Z168" s="14" t="s">
        <v>975</v>
      </c>
      <c r="AA168" s="14" t="s">
        <v>976</v>
      </c>
      <c r="AB168" s="14" t="s">
        <v>977</v>
      </c>
      <c r="AC168" s="14" t="s">
        <v>978</v>
      </c>
      <c r="AD168" s="16">
        <v>1</v>
      </c>
      <c r="AE168" s="16">
        <v>800616</v>
      </c>
      <c r="AF168" s="16">
        <v>15</v>
      </c>
      <c r="AG168" s="14" t="s">
        <v>979</v>
      </c>
      <c r="AH168" s="16">
        <v>5</v>
      </c>
      <c r="AI168" s="16">
        <v>-1</v>
      </c>
      <c r="AJ168" s="16">
        <v>131263</v>
      </c>
      <c r="AK168" s="16">
        <v>9</v>
      </c>
      <c r="AL168" s="16">
        <v>0</v>
      </c>
      <c r="AM168" s="16">
        <v>1</v>
      </c>
      <c r="AN168" s="16">
        <v>1</v>
      </c>
      <c r="AO168" s="16">
        <v>1</v>
      </c>
      <c r="AP168" s="16">
        <v>1839.8</v>
      </c>
      <c r="AQ168" s="16">
        <v>1</v>
      </c>
      <c r="AR168" s="16">
        <v>1012.74</v>
      </c>
      <c r="AS168" s="16">
        <f t="shared" si="110"/>
        <v>0</v>
      </c>
      <c r="AT168" s="16">
        <f t="shared" si="111"/>
        <v>0</v>
      </c>
      <c r="AU168" s="16">
        <f t="shared" si="112"/>
        <v>-1346.3</v>
      </c>
      <c r="AV168" s="16">
        <v>-229.5</v>
      </c>
      <c r="AW168" s="16">
        <f t="shared" si="113"/>
        <v>-229.5</v>
      </c>
      <c r="AX168" s="16">
        <v>-1282.06</v>
      </c>
      <c r="AY168" s="16">
        <f t="shared" si="114"/>
        <v>-1282.06</v>
      </c>
      <c r="AZ168" s="16">
        <f t="shared" si="115"/>
        <v>-1521.61</v>
      </c>
      <c r="BA168" s="16">
        <f t="shared" si="116"/>
        <v>-1197.0999999999999</v>
      </c>
      <c r="BB168" s="16">
        <f t="shared" si="117"/>
        <v>-1839.8</v>
      </c>
      <c r="BC168" s="16">
        <f t="shared" si="118"/>
        <v>-1014.13</v>
      </c>
      <c r="BD168" s="16">
        <f t="shared" si="119"/>
        <v>-1118.43</v>
      </c>
      <c r="BE168" s="16">
        <f t="shared" si="120"/>
        <v>-1012.74</v>
      </c>
      <c r="BF168" s="16">
        <f t="shared" si="121"/>
        <v>-10561.67</v>
      </c>
    </row>
    <row r="169" spans="1:58">
      <c r="A169" s="22" t="s">
        <v>980</v>
      </c>
      <c r="B169" s="14" t="s">
        <v>981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698</v>
      </c>
      <c r="J169" s="17">
        <v>0</v>
      </c>
      <c r="K169" s="17">
        <v>0</v>
      </c>
      <c r="L169" s="17">
        <v>0</v>
      </c>
      <c r="M169" s="17">
        <v>874</v>
      </c>
      <c r="N169" s="17">
        <v>1572</v>
      </c>
      <c r="O169" s="27"/>
      <c r="P169" s="17">
        <f t="shared" si="92"/>
        <v>874</v>
      </c>
      <c r="Q169" s="17">
        <f t="shared" si="93"/>
        <v>5244</v>
      </c>
      <c r="S169" s="15">
        <v>5</v>
      </c>
      <c r="W169" s="16">
        <v>5972</v>
      </c>
      <c r="X169" s="14" t="s">
        <v>982</v>
      </c>
      <c r="Y169" s="14" t="s">
        <v>983</v>
      </c>
      <c r="Z169" s="14" t="s">
        <v>983</v>
      </c>
      <c r="AA169" s="14" t="s">
        <v>984</v>
      </c>
      <c r="AB169" s="14" t="s">
        <v>985</v>
      </c>
      <c r="AC169" s="14" t="s">
        <v>986</v>
      </c>
      <c r="AD169" s="16">
        <v>1</v>
      </c>
      <c r="AE169" s="16">
        <v>800617</v>
      </c>
      <c r="AF169" s="16">
        <v>16</v>
      </c>
      <c r="AG169" s="14" t="s">
        <v>987</v>
      </c>
      <c r="AH169" s="16">
        <v>5</v>
      </c>
      <c r="AI169" s="16">
        <v>-1</v>
      </c>
      <c r="AJ169" s="16">
        <v>131263</v>
      </c>
      <c r="AK169" s="16">
        <v>2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874</v>
      </c>
      <c r="AS169" s="16">
        <f t="shared" si="110"/>
        <v>0</v>
      </c>
      <c r="AT169" s="16">
        <f t="shared" si="111"/>
        <v>0</v>
      </c>
      <c r="AU169" s="16">
        <f t="shared" si="112"/>
        <v>0</v>
      </c>
      <c r="AV169" s="16">
        <v>0</v>
      </c>
      <c r="AW169" s="16">
        <f t="shared" si="113"/>
        <v>0</v>
      </c>
      <c r="AX169" s="16">
        <v>0</v>
      </c>
      <c r="AY169" s="16">
        <f t="shared" si="114"/>
        <v>0</v>
      </c>
      <c r="AZ169" s="16">
        <f t="shared" si="115"/>
        <v>0</v>
      </c>
      <c r="BA169" s="16">
        <f t="shared" si="116"/>
        <v>-698</v>
      </c>
      <c r="BB169" s="16">
        <f t="shared" si="117"/>
        <v>0</v>
      </c>
      <c r="BC169" s="16">
        <f t="shared" si="118"/>
        <v>0</v>
      </c>
      <c r="BD169" s="16">
        <f t="shared" si="119"/>
        <v>0</v>
      </c>
      <c r="BE169" s="16">
        <f t="shared" si="120"/>
        <v>-874</v>
      </c>
      <c r="BF169" s="16">
        <f t="shared" si="121"/>
        <v>-1572</v>
      </c>
    </row>
    <row r="170" spans="1:58">
      <c r="A170" s="22" t="s">
        <v>988</v>
      </c>
      <c r="B170" s="14" t="s">
        <v>989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120</v>
      </c>
      <c r="J170" s="17">
        <v>1871.8</v>
      </c>
      <c r="K170" s="17">
        <v>1778.28</v>
      </c>
      <c r="L170" s="17">
        <v>245</v>
      </c>
      <c r="M170" s="17">
        <v>3546</v>
      </c>
      <c r="N170" s="17">
        <v>7561.08</v>
      </c>
      <c r="O170" s="27"/>
      <c r="P170" s="17">
        <f t="shared" ref="P170:P202" si="122">IF(SUM(L170:M170)&lt;&gt;0,SUM(L170:M170),"")</f>
        <v>3791</v>
      </c>
      <c r="Q170" s="17">
        <f t="shared" ref="Q170:Q201" si="123">IF(P170&lt;&gt;"",P170*6,"")</f>
        <v>22746</v>
      </c>
      <c r="S170" s="15">
        <v>5</v>
      </c>
      <c r="W170" s="16">
        <v>5972</v>
      </c>
      <c r="X170" s="14" t="s">
        <v>990</v>
      </c>
      <c r="Y170" s="14" t="s">
        <v>991</v>
      </c>
      <c r="Z170" s="14" t="s">
        <v>991</v>
      </c>
      <c r="AA170" s="14" t="s">
        <v>992</v>
      </c>
      <c r="AB170" s="14" t="s">
        <v>993</v>
      </c>
      <c r="AC170" s="14" t="s">
        <v>994</v>
      </c>
      <c r="AD170" s="16">
        <v>1</v>
      </c>
      <c r="AE170" s="16">
        <v>800618</v>
      </c>
      <c r="AF170" s="16">
        <v>17</v>
      </c>
      <c r="AG170" s="14" t="s">
        <v>995</v>
      </c>
      <c r="AH170" s="16">
        <v>5</v>
      </c>
      <c r="AI170" s="16">
        <v>-1</v>
      </c>
      <c r="AJ170" s="16">
        <v>131263</v>
      </c>
      <c r="AK170" s="16">
        <v>5</v>
      </c>
      <c r="AL170" s="16">
        <v>0</v>
      </c>
      <c r="AM170" s="16">
        <v>0</v>
      </c>
      <c r="AN170" s="16">
        <v>0</v>
      </c>
      <c r="AO170" s="16">
        <v>0</v>
      </c>
      <c r="AP170" s="16">
        <v>1871.8</v>
      </c>
      <c r="AQ170" s="16">
        <v>1</v>
      </c>
      <c r="AR170" s="16">
        <v>3546</v>
      </c>
      <c r="AS170" s="16">
        <f t="shared" si="110"/>
        <v>0</v>
      </c>
      <c r="AT170" s="16">
        <f t="shared" si="111"/>
        <v>0</v>
      </c>
      <c r="AU170" s="16">
        <f t="shared" si="112"/>
        <v>0</v>
      </c>
      <c r="AV170" s="16">
        <v>0</v>
      </c>
      <c r="AW170" s="16">
        <f t="shared" si="113"/>
        <v>0</v>
      </c>
      <c r="AX170" s="16">
        <v>0</v>
      </c>
      <c r="AY170" s="16">
        <f t="shared" si="114"/>
        <v>0</v>
      </c>
      <c r="AZ170" s="16">
        <f t="shared" si="115"/>
        <v>0</v>
      </c>
      <c r="BA170" s="16">
        <f t="shared" si="116"/>
        <v>-120</v>
      </c>
      <c r="BB170" s="16">
        <f t="shared" si="117"/>
        <v>-1871.8</v>
      </c>
      <c r="BC170" s="16">
        <f t="shared" si="118"/>
        <v>-1778.28</v>
      </c>
      <c r="BD170" s="16">
        <f t="shared" si="119"/>
        <v>-245</v>
      </c>
      <c r="BE170" s="16">
        <f t="shared" si="120"/>
        <v>-3546</v>
      </c>
      <c r="BF170" s="16">
        <f t="shared" si="121"/>
        <v>-7561.08</v>
      </c>
    </row>
    <row r="171" spans="1:58">
      <c r="A171" s="22" t="s">
        <v>996</v>
      </c>
      <c r="B171" s="14" t="s">
        <v>997</v>
      </c>
      <c r="C171" s="17">
        <v>0</v>
      </c>
      <c r="D171" s="17">
        <v>0</v>
      </c>
      <c r="E171" s="17">
        <v>0</v>
      </c>
      <c r="F171" s="17">
        <v>191.01</v>
      </c>
      <c r="G171" s="17">
        <v>95.11</v>
      </c>
      <c r="H171" s="17">
        <v>85.4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371.52</v>
      </c>
      <c r="O171" s="27"/>
      <c r="P171" s="17" t="str">
        <f t="shared" si="122"/>
        <v/>
      </c>
      <c r="Q171" s="17" t="str">
        <f t="shared" si="123"/>
        <v/>
      </c>
      <c r="S171" s="15">
        <v>5</v>
      </c>
      <c r="W171" s="16">
        <v>5972</v>
      </c>
      <c r="X171" s="14" t="s">
        <v>998</v>
      </c>
      <c r="Y171" s="14" t="s">
        <v>999</v>
      </c>
      <c r="Z171" s="14" t="s">
        <v>999</v>
      </c>
      <c r="AA171" s="14" t="s">
        <v>1000</v>
      </c>
      <c r="AB171" s="14" t="s">
        <v>1001</v>
      </c>
      <c r="AC171" s="14" t="s">
        <v>1002</v>
      </c>
      <c r="AD171" s="16">
        <v>1</v>
      </c>
      <c r="AE171" s="16">
        <v>800621</v>
      </c>
      <c r="AF171" s="16">
        <v>20</v>
      </c>
      <c r="AG171" s="14" t="s">
        <v>1003</v>
      </c>
      <c r="AH171" s="16">
        <v>5</v>
      </c>
      <c r="AI171" s="16">
        <v>-1</v>
      </c>
      <c r="AJ171" s="16">
        <v>131263</v>
      </c>
      <c r="AK171" s="16">
        <v>3</v>
      </c>
      <c r="AL171" s="16">
        <v>0</v>
      </c>
      <c r="AM171" s="16">
        <v>0</v>
      </c>
      <c r="AN171" s="16">
        <v>1</v>
      </c>
      <c r="AO171" s="16">
        <v>1</v>
      </c>
      <c r="AP171" s="16">
        <v>0</v>
      </c>
      <c r="AQ171" s="16">
        <v>0</v>
      </c>
      <c r="AR171" s="16">
        <v>0</v>
      </c>
      <c r="AS171" s="16">
        <f t="shared" si="110"/>
        <v>0</v>
      </c>
      <c r="AT171" s="16">
        <f t="shared" si="111"/>
        <v>0</v>
      </c>
      <c r="AU171" s="16">
        <f t="shared" si="112"/>
        <v>0</v>
      </c>
      <c r="AV171" s="16">
        <v>-191.01</v>
      </c>
      <c r="AW171" s="16">
        <f t="shared" si="113"/>
        <v>-191.01</v>
      </c>
      <c r="AX171" s="16">
        <v>-95.11</v>
      </c>
      <c r="AY171" s="16">
        <f t="shared" si="114"/>
        <v>-95.11</v>
      </c>
      <c r="AZ171" s="16">
        <f t="shared" si="115"/>
        <v>-85.4</v>
      </c>
      <c r="BA171" s="16">
        <f t="shared" si="116"/>
        <v>0</v>
      </c>
      <c r="BB171" s="16">
        <f t="shared" si="117"/>
        <v>0</v>
      </c>
      <c r="BC171" s="16">
        <f t="shared" si="118"/>
        <v>0</v>
      </c>
      <c r="BD171" s="16">
        <f t="shared" si="119"/>
        <v>0</v>
      </c>
      <c r="BE171" s="16">
        <f t="shared" si="120"/>
        <v>0</v>
      </c>
      <c r="BF171" s="16">
        <f t="shared" si="121"/>
        <v>-371.52</v>
      </c>
    </row>
    <row r="172" spans="1:58">
      <c r="A172" s="22" t="s">
        <v>1004</v>
      </c>
      <c r="B172" s="14" t="s">
        <v>1005</v>
      </c>
      <c r="C172" s="17">
        <v>0</v>
      </c>
      <c r="D172" s="17">
        <v>0</v>
      </c>
      <c r="E172" s="17">
        <v>0</v>
      </c>
      <c r="F172" s="17">
        <v>0</v>
      </c>
      <c r="G172" s="17">
        <v>206.95</v>
      </c>
      <c r="H172" s="17">
        <v>68.67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275.62</v>
      </c>
      <c r="O172" s="27"/>
      <c r="P172" s="17" t="str">
        <f t="shared" si="122"/>
        <v/>
      </c>
      <c r="Q172" s="17" t="str">
        <f t="shared" si="123"/>
        <v/>
      </c>
      <c r="S172" s="15">
        <v>5</v>
      </c>
      <c r="W172" s="16">
        <v>5972</v>
      </c>
      <c r="X172" s="14" t="s">
        <v>1006</v>
      </c>
      <c r="Y172" s="14" t="s">
        <v>1007</v>
      </c>
      <c r="Z172" s="14" t="s">
        <v>1007</v>
      </c>
      <c r="AA172" s="14" t="s">
        <v>1008</v>
      </c>
      <c r="AB172" s="14" t="s">
        <v>1009</v>
      </c>
      <c r="AC172" s="14" t="s">
        <v>1010</v>
      </c>
      <c r="AD172" s="16">
        <v>1</v>
      </c>
      <c r="AE172" s="16">
        <v>800622</v>
      </c>
      <c r="AF172" s="16">
        <v>21</v>
      </c>
      <c r="AG172" s="14" t="s">
        <v>1011</v>
      </c>
      <c r="AH172" s="16">
        <v>5</v>
      </c>
      <c r="AI172" s="16">
        <v>-1</v>
      </c>
      <c r="AJ172" s="16">
        <v>131263</v>
      </c>
      <c r="AK172" s="16">
        <v>2</v>
      </c>
      <c r="AL172" s="16">
        <v>0</v>
      </c>
      <c r="AM172" s="16">
        <v>0</v>
      </c>
      <c r="AN172" s="16">
        <v>0</v>
      </c>
      <c r="AO172" s="16">
        <v>1</v>
      </c>
      <c r="AP172" s="16">
        <v>0</v>
      </c>
      <c r="AQ172" s="16">
        <v>0</v>
      </c>
      <c r="AR172" s="16">
        <v>0</v>
      </c>
      <c r="AS172" s="16">
        <f t="shared" si="110"/>
        <v>0</v>
      </c>
      <c r="AT172" s="16">
        <f t="shared" si="111"/>
        <v>0</v>
      </c>
      <c r="AU172" s="16">
        <f t="shared" si="112"/>
        <v>0</v>
      </c>
      <c r="AV172" s="16">
        <v>0</v>
      </c>
      <c r="AW172" s="16">
        <f t="shared" si="113"/>
        <v>0</v>
      </c>
      <c r="AX172" s="16">
        <v>-206.95</v>
      </c>
      <c r="AY172" s="16">
        <f t="shared" si="114"/>
        <v>-206.95</v>
      </c>
      <c r="AZ172" s="16">
        <f t="shared" si="115"/>
        <v>-68.67</v>
      </c>
      <c r="BA172" s="16">
        <f t="shared" si="116"/>
        <v>0</v>
      </c>
      <c r="BB172" s="16">
        <f t="shared" si="117"/>
        <v>0</v>
      </c>
      <c r="BC172" s="16">
        <f t="shared" si="118"/>
        <v>0</v>
      </c>
      <c r="BD172" s="16">
        <f t="shared" si="119"/>
        <v>0</v>
      </c>
      <c r="BE172" s="16">
        <f t="shared" si="120"/>
        <v>0</v>
      </c>
      <c r="BF172" s="16">
        <f t="shared" si="121"/>
        <v>-275.62</v>
      </c>
    </row>
    <row r="173" spans="1:58">
      <c r="A173" s="22" t="s">
        <v>1012</v>
      </c>
      <c r="B173" s="14" t="s">
        <v>1013</v>
      </c>
      <c r="C173" s="17">
        <v>0</v>
      </c>
      <c r="D173" s="17">
        <v>0</v>
      </c>
      <c r="E173" s="17">
        <v>35.89</v>
      </c>
      <c r="F173" s="17">
        <v>0</v>
      </c>
      <c r="G173" s="17">
        <v>111.29</v>
      </c>
      <c r="H173" s="17">
        <v>36.770000000000003</v>
      </c>
      <c r="I173" s="17">
        <v>45.79</v>
      </c>
      <c r="J173" s="17">
        <v>82.92</v>
      </c>
      <c r="K173" s="17">
        <v>39.26</v>
      </c>
      <c r="L173" s="17">
        <v>64.099999999999994</v>
      </c>
      <c r="M173" s="17">
        <v>45.44</v>
      </c>
      <c r="N173" s="17">
        <v>461.46</v>
      </c>
      <c r="O173" s="27"/>
      <c r="P173" s="17">
        <f t="shared" si="122"/>
        <v>109.53999999999999</v>
      </c>
      <c r="Q173" s="17">
        <f t="shared" si="123"/>
        <v>657.24</v>
      </c>
      <c r="S173" s="15">
        <v>5</v>
      </c>
      <c r="W173" s="16">
        <v>5972</v>
      </c>
      <c r="X173" s="14" t="s">
        <v>1014</v>
      </c>
      <c r="Y173" s="14" t="s">
        <v>1015</v>
      </c>
      <c r="Z173" s="14" t="s">
        <v>1015</v>
      </c>
      <c r="AA173" s="14" t="s">
        <v>1016</v>
      </c>
      <c r="AB173" s="14" t="s">
        <v>1017</v>
      </c>
      <c r="AC173" s="14" t="s">
        <v>1018</v>
      </c>
      <c r="AD173" s="16">
        <v>1</v>
      </c>
      <c r="AE173" s="16">
        <v>800623</v>
      </c>
      <c r="AF173" s="16">
        <v>22</v>
      </c>
      <c r="AG173" s="14" t="s">
        <v>1019</v>
      </c>
      <c r="AH173" s="16">
        <v>5</v>
      </c>
      <c r="AI173" s="16">
        <v>-1</v>
      </c>
      <c r="AJ173" s="16">
        <v>131263</v>
      </c>
      <c r="AK173" s="16">
        <v>8</v>
      </c>
      <c r="AL173" s="16">
        <v>0</v>
      </c>
      <c r="AM173" s="16">
        <v>1</v>
      </c>
      <c r="AN173" s="16">
        <v>0</v>
      </c>
      <c r="AO173" s="16">
        <v>1</v>
      </c>
      <c r="AP173" s="16">
        <v>82.92</v>
      </c>
      <c r="AQ173" s="16">
        <v>1</v>
      </c>
      <c r="AR173" s="16">
        <v>45.44</v>
      </c>
      <c r="AS173" s="16">
        <f t="shared" si="110"/>
        <v>0</v>
      </c>
      <c r="AT173" s="16">
        <f t="shared" si="111"/>
        <v>0</v>
      </c>
      <c r="AU173" s="16">
        <f t="shared" si="112"/>
        <v>-35.89</v>
      </c>
      <c r="AV173" s="16">
        <v>0</v>
      </c>
      <c r="AW173" s="16">
        <f t="shared" si="113"/>
        <v>0</v>
      </c>
      <c r="AX173" s="16">
        <v>-111.29</v>
      </c>
      <c r="AY173" s="16">
        <f t="shared" si="114"/>
        <v>-111.29</v>
      </c>
      <c r="AZ173" s="16">
        <f t="shared" si="115"/>
        <v>-36.770000000000003</v>
      </c>
      <c r="BA173" s="16">
        <f t="shared" si="116"/>
        <v>-45.79</v>
      </c>
      <c r="BB173" s="16">
        <f t="shared" si="117"/>
        <v>-82.92</v>
      </c>
      <c r="BC173" s="16">
        <f t="shared" si="118"/>
        <v>-39.26</v>
      </c>
      <c r="BD173" s="16">
        <f t="shared" si="119"/>
        <v>-64.099999999999994</v>
      </c>
      <c r="BE173" s="16">
        <f t="shared" si="120"/>
        <v>-45.44</v>
      </c>
      <c r="BF173" s="16">
        <f t="shared" si="121"/>
        <v>-461.46</v>
      </c>
    </row>
    <row r="174" spans="1:58">
      <c r="B174" s="12" t="s">
        <v>1020</v>
      </c>
      <c r="C174" s="11">
        <f>IF(5 = S174, AS174 * -1, AS174)</f>
        <v>0</v>
      </c>
      <c r="D174" s="11">
        <f>IF(5 = S174, AT174 * -1, AT174)</f>
        <v>0</v>
      </c>
      <c r="E174" s="11">
        <f>IF(5 = S174, AU174 * -1, AU174)</f>
        <v>18669.59</v>
      </c>
      <c r="F174" s="11">
        <f>IF(5 = S174, AW174 * -1, AW174)</f>
        <v>4335.97</v>
      </c>
      <c r="G174" s="11">
        <f>IF(5 = S174, AY174 * -1, AY174)</f>
        <v>19593.470000000005</v>
      </c>
      <c r="H174" s="11">
        <f>IF(5 = S174, AZ174 * -1, AZ174)</f>
        <v>18567.7</v>
      </c>
      <c r="I174" s="11">
        <f>IF(5 = S174, BA174 * -1, BA174)</f>
        <v>29078.510000000002</v>
      </c>
      <c r="J174" s="11">
        <f>IF(5 = S174, BB174 * -1, BB174)</f>
        <v>27717.479999999996</v>
      </c>
      <c r="K174" s="11">
        <f>IF(5 = S174, BC174 * -1, BC174)</f>
        <v>17394.129999999997</v>
      </c>
      <c r="L174" s="11">
        <f>IF(5 = S174, BD174 * -1, BD174)</f>
        <v>17485.239999999998</v>
      </c>
      <c r="M174" s="11">
        <f>IF(5 = S174, BE174 * -1, BE174)</f>
        <v>19190.579999999998</v>
      </c>
      <c r="N174" s="11">
        <f>IF(5 = S174, BF174 * -1, BF174)</f>
        <v>172032.66999999998</v>
      </c>
      <c r="O174" s="29"/>
      <c r="P174" s="11">
        <f t="shared" si="122"/>
        <v>36675.819999999992</v>
      </c>
      <c r="Q174" s="11">
        <f t="shared" si="123"/>
        <v>220054.91999999995</v>
      </c>
      <c r="S174" s="9">
        <v>5</v>
      </c>
      <c r="T174" s="8">
        <f>T173</f>
        <v>0</v>
      </c>
      <c r="U174" s="8">
        <f>U173</f>
        <v>0</v>
      </c>
      <c r="V174" s="9">
        <f>V173</f>
        <v>0</v>
      </c>
      <c r="AS174" s="10">
        <f>SUM(AS165:AS173)</f>
        <v>0</v>
      </c>
      <c r="AT174" s="10">
        <f>SUM(AT165:AT173)</f>
        <v>0</v>
      </c>
      <c r="AU174" s="10">
        <f>SUM(AU165:AU173)</f>
        <v>-18669.59</v>
      </c>
      <c r="AW174" s="10">
        <f>SUM(AW165:AW173)</f>
        <v>-4335.97</v>
      </c>
      <c r="AY174" s="10">
        <f t="shared" ref="AY174:BF174" si="124">SUM(AY165:AY173)</f>
        <v>-19593.470000000005</v>
      </c>
      <c r="AZ174" s="10">
        <f t="shared" si="124"/>
        <v>-18567.7</v>
      </c>
      <c r="BA174" s="10">
        <f t="shared" si="124"/>
        <v>-29078.510000000002</v>
      </c>
      <c r="BB174" s="10">
        <f t="shared" si="124"/>
        <v>-27717.479999999996</v>
      </c>
      <c r="BC174" s="10">
        <f t="shared" si="124"/>
        <v>-17394.129999999997</v>
      </c>
      <c r="BD174" s="10">
        <f t="shared" si="124"/>
        <v>-17485.239999999998</v>
      </c>
      <c r="BE174" s="10">
        <f t="shared" si="124"/>
        <v>-19190.579999999998</v>
      </c>
      <c r="BF174" s="10">
        <f t="shared" si="124"/>
        <v>-172032.66999999998</v>
      </c>
    </row>
    <row r="175" spans="1:58">
      <c r="P175" t="str">
        <f t="shared" si="122"/>
        <v/>
      </c>
      <c r="Q175" t="str">
        <f t="shared" si="123"/>
        <v/>
      </c>
    </row>
    <row r="176" spans="1:58">
      <c r="A176" s="20" t="s">
        <v>1021</v>
      </c>
      <c r="P176" t="str">
        <f t="shared" si="122"/>
        <v/>
      </c>
      <c r="Q176" t="str">
        <f t="shared" si="123"/>
        <v/>
      </c>
    </row>
    <row r="177" spans="1:58">
      <c r="A177" s="22" t="s">
        <v>1022</v>
      </c>
      <c r="B177" s="14" t="s">
        <v>1023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1531.19</v>
      </c>
      <c r="J177" s="17">
        <v>-1531.19</v>
      </c>
      <c r="K177" s="17">
        <v>0</v>
      </c>
      <c r="L177" s="17">
        <v>6182.72</v>
      </c>
      <c r="M177" s="17">
        <v>1732.66</v>
      </c>
      <c r="N177" s="17">
        <v>7915.38</v>
      </c>
      <c r="O177" s="27"/>
      <c r="P177" s="17">
        <f t="shared" si="122"/>
        <v>7915.38</v>
      </c>
      <c r="Q177" s="17">
        <f t="shared" si="123"/>
        <v>47492.28</v>
      </c>
      <c r="S177" s="15">
        <v>5</v>
      </c>
      <c r="W177" s="16">
        <v>5972</v>
      </c>
      <c r="X177" s="14" t="s">
        <v>1024</v>
      </c>
      <c r="Y177" s="14" t="s">
        <v>1025</v>
      </c>
      <c r="Z177" s="14" t="s">
        <v>1025</v>
      </c>
      <c r="AA177" s="14" t="s">
        <v>1026</v>
      </c>
      <c r="AB177" s="14" t="s">
        <v>1027</v>
      </c>
      <c r="AC177" s="14" t="s">
        <v>1028</v>
      </c>
      <c r="AD177" s="16">
        <v>1</v>
      </c>
      <c r="AE177" s="16">
        <v>800624</v>
      </c>
      <c r="AF177" s="16">
        <v>0</v>
      </c>
      <c r="AG177" s="14" t="s">
        <v>1029</v>
      </c>
      <c r="AH177" s="16">
        <v>5</v>
      </c>
      <c r="AI177" s="16">
        <v>-1</v>
      </c>
      <c r="AJ177" s="16">
        <v>131279</v>
      </c>
      <c r="AK177" s="16">
        <v>6</v>
      </c>
      <c r="AL177" s="16">
        <v>0</v>
      </c>
      <c r="AM177" s="16">
        <v>0</v>
      </c>
      <c r="AN177" s="16">
        <v>0</v>
      </c>
      <c r="AO177" s="16">
        <v>0</v>
      </c>
      <c r="AP177" s="16">
        <v>-1531.19</v>
      </c>
      <c r="AQ177" s="16">
        <v>1</v>
      </c>
      <c r="AR177" s="16">
        <v>1732.66</v>
      </c>
      <c r="AS177" s="16">
        <f t="shared" ref="AS177:AS184" si="125">IF(5 = S177, C177 * -1, C177)</f>
        <v>0</v>
      </c>
      <c r="AT177" s="16">
        <f t="shared" ref="AT177:AT184" si="126">IF(5 = S177, D177 * -1, D177)</f>
        <v>0</v>
      </c>
      <c r="AU177" s="16">
        <f t="shared" ref="AU177:AU184" si="127">IF(5 = S177, E177 * -1, E177)</f>
        <v>0</v>
      </c>
      <c r="AV177" s="16">
        <v>0</v>
      </c>
      <c r="AW177" s="16">
        <f t="shared" ref="AW177:AW184" si="128">IF(5 = S177, F177 * -1, F177)</f>
        <v>0</v>
      </c>
      <c r="AX177" s="16">
        <v>0</v>
      </c>
      <c r="AY177" s="16">
        <f t="shared" ref="AY177:AY184" si="129">IF(5 = S177, G177 * -1, G177)</f>
        <v>0</v>
      </c>
      <c r="AZ177" s="16">
        <f t="shared" ref="AZ177:AZ184" si="130">IF(5 = S177, H177 * -1, H177)</f>
        <v>0</v>
      </c>
      <c r="BA177" s="16">
        <f t="shared" ref="BA177:BA184" si="131">IF(5 = S177, I177 * -1, I177)</f>
        <v>-1531.19</v>
      </c>
      <c r="BB177" s="16">
        <f t="shared" ref="BB177:BB184" si="132">IF(5 = S177, J177 * -1, J177)</f>
        <v>1531.19</v>
      </c>
      <c r="BC177" s="16">
        <f t="shared" ref="BC177:BC184" si="133">IF(5 = S177, K177 * -1, K177)</f>
        <v>0</v>
      </c>
      <c r="BD177" s="16">
        <f t="shared" ref="BD177:BD184" si="134">IF(5 = S177, L177 * -1, L177)</f>
        <v>-6182.72</v>
      </c>
      <c r="BE177" s="16">
        <f t="shared" ref="BE177:BE184" si="135">IF(5 = S177, M177 * -1, M177)</f>
        <v>-1732.66</v>
      </c>
      <c r="BF177" s="16">
        <f t="shared" ref="BF177:BF184" si="136">IF(5 = S177, N177 * -1, N177)</f>
        <v>-7915.38</v>
      </c>
    </row>
    <row r="178" spans="1:58">
      <c r="A178" s="22" t="s">
        <v>1030</v>
      </c>
      <c r="B178" s="14" t="s">
        <v>1031</v>
      </c>
      <c r="C178" s="17">
        <v>0</v>
      </c>
      <c r="D178" s="17">
        <v>0</v>
      </c>
      <c r="E178" s="17">
        <v>0</v>
      </c>
      <c r="F178" s="17">
        <v>0</v>
      </c>
      <c r="G178" s="17">
        <v>18002.77</v>
      </c>
      <c r="H178" s="17">
        <v>20594.8</v>
      </c>
      <c r="I178" s="17">
        <v>11328.57</v>
      </c>
      <c r="J178" s="17">
        <v>13458.39</v>
      </c>
      <c r="K178" s="17">
        <v>18450.18</v>
      </c>
      <c r="L178" s="17">
        <v>13808.18</v>
      </c>
      <c r="M178" s="17">
        <v>12718.56</v>
      </c>
      <c r="N178" s="17">
        <v>108361.45</v>
      </c>
      <c r="O178" s="27"/>
      <c r="P178" s="17">
        <f t="shared" si="122"/>
        <v>26526.739999999998</v>
      </c>
      <c r="Q178" s="17">
        <f t="shared" si="123"/>
        <v>159160.44</v>
      </c>
      <c r="S178" s="15">
        <v>5</v>
      </c>
      <c r="W178" s="16">
        <v>5972</v>
      </c>
      <c r="X178" s="14" t="s">
        <v>1032</v>
      </c>
      <c r="Y178" s="14" t="s">
        <v>1033</v>
      </c>
      <c r="Z178" s="14" t="s">
        <v>1033</v>
      </c>
      <c r="AA178" s="14" t="s">
        <v>1034</v>
      </c>
      <c r="AB178" s="14" t="s">
        <v>1035</v>
      </c>
      <c r="AC178" s="14" t="s">
        <v>1036</v>
      </c>
      <c r="AD178" s="16">
        <v>1</v>
      </c>
      <c r="AE178" s="16">
        <v>800625</v>
      </c>
      <c r="AF178" s="16">
        <v>1</v>
      </c>
      <c r="AG178" s="14" t="s">
        <v>1037</v>
      </c>
      <c r="AH178" s="16">
        <v>5</v>
      </c>
      <c r="AI178" s="16">
        <v>-1</v>
      </c>
      <c r="AJ178" s="16">
        <v>131279</v>
      </c>
      <c r="AK178" s="16">
        <v>8</v>
      </c>
      <c r="AL178" s="16">
        <v>0</v>
      </c>
      <c r="AM178" s="16">
        <v>0</v>
      </c>
      <c r="AN178" s="16">
        <v>0</v>
      </c>
      <c r="AO178" s="16">
        <v>1</v>
      </c>
      <c r="AP178" s="16">
        <v>13458.39</v>
      </c>
      <c r="AQ178" s="16">
        <v>1</v>
      </c>
      <c r="AR178" s="16">
        <v>12718.56</v>
      </c>
      <c r="AS178" s="16">
        <f t="shared" si="125"/>
        <v>0</v>
      </c>
      <c r="AT178" s="16">
        <f t="shared" si="126"/>
        <v>0</v>
      </c>
      <c r="AU178" s="16">
        <f t="shared" si="127"/>
        <v>0</v>
      </c>
      <c r="AV178" s="16">
        <v>0</v>
      </c>
      <c r="AW178" s="16">
        <f t="shared" si="128"/>
        <v>0</v>
      </c>
      <c r="AX178" s="16">
        <v>-18002.77</v>
      </c>
      <c r="AY178" s="16">
        <f t="shared" si="129"/>
        <v>-18002.77</v>
      </c>
      <c r="AZ178" s="16">
        <f t="shared" si="130"/>
        <v>-20594.8</v>
      </c>
      <c r="BA178" s="16">
        <f t="shared" si="131"/>
        <v>-11328.57</v>
      </c>
      <c r="BB178" s="16">
        <f t="shared" si="132"/>
        <v>-13458.39</v>
      </c>
      <c r="BC178" s="16">
        <f t="shared" si="133"/>
        <v>-18450.18</v>
      </c>
      <c r="BD178" s="16">
        <f t="shared" si="134"/>
        <v>-13808.18</v>
      </c>
      <c r="BE178" s="16">
        <f t="shared" si="135"/>
        <v>-12718.56</v>
      </c>
      <c r="BF178" s="16">
        <f t="shared" si="136"/>
        <v>-108361.45</v>
      </c>
    </row>
    <row r="179" spans="1:58">
      <c r="A179" s="22" t="s">
        <v>1038</v>
      </c>
      <c r="B179" s="14" t="s">
        <v>1039</v>
      </c>
      <c r="C179" s="17">
        <v>0</v>
      </c>
      <c r="D179" s="17">
        <v>0</v>
      </c>
      <c r="E179" s="17">
        <v>0</v>
      </c>
      <c r="F179" s="17">
        <v>0</v>
      </c>
      <c r="G179" s="17">
        <v>16224.27</v>
      </c>
      <c r="H179" s="17">
        <v>491.5</v>
      </c>
      <c r="I179" s="17">
        <v>22059.13</v>
      </c>
      <c r="J179" s="17">
        <v>1477.9</v>
      </c>
      <c r="K179" s="17">
        <v>4495.1499999999996</v>
      </c>
      <c r="L179" s="17">
        <v>0</v>
      </c>
      <c r="M179" s="17">
        <v>975.16</v>
      </c>
      <c r="N179" s="17">
        <v>45723.11</v>
      </c>
      <c r="O179" s="27"/>
      <c r="P179" s="17">
        <f t="shared" si="122"/>
        <v>975.16</v>
      </c>
      <c r="Q179" s="17">
        <f t="shared" si="123"/>
        <v>5850.96</v>
      </c>
      <c r="S179" s="15">
        <v>5</v>
      </c>
      <c r="W179" s="16">
        <v>5972</v>
      </c>
      <c r="X179" s="14" t="s">
        <v>1040</v>
      </c>
      <c r="Y179" s="14" t="s">
        <v>1041</v>
      </c>
      <c r="Z179" s="14" t="s">
        <v>1041</v>
      </c>
      <c r="AA179" s="14" t="s">
        <v>1042</v>
      </c>
      <c r="AB179" s="14" t="s">
        <v>1043</v>
      </c>
      <c r="AC179" s="14" t="s">
        <v>1044</v>
      </c>
      <c r="AD179" s="16">
        <v>1</v>
      </c>
      <c r="AE179" s="16">
        <v>800627</v>
      </c>
      <c r="AF179" s="16">
        <v>3</v>
      </c>
      <c r="AG179" s="14" t="s">
        <v>1045</v>
      </c>
      <c r="AH179" s="16">
        <v>5</v>
      </c>
      <c r="AI179" s="16">
        <v>-1</v>
      </c>
      <c r="AJ179" s="16">
        <v>131279</v>
      </c>
      <c r="AK179" s="16">
        <v>8</v>
      </c>
      <c r="AL179" s="16">
        <v>0</v>
      </c>
      <c r="AM179" s="16">
        <v>0</v>
      </c>
      <c r="AN179" s="16">
        <v>0</v>
      </c>
      <c r="AO179" s="16">
        <v>2</v>
      </c>
      <c r="AP179" s="16">
        <v>1477.9</v>
      </c>
      <c r="AQ179" s="16">
        <v>1</v>
      </c>
      <c r="AR179" s="16">
        <v>975.16</v>
      </c>
      <c r="AS179" s="16">
        <f t="shared" si="125"/>
        <v>0</v>
      </c>
      <c r="AT179" s="16">
        <f t="shared" si="126"/>
        <v>0</v>
      </c>
      <c r="AU179" s="16">
        <f t="shared" si="127"/>
        <v>0</v>
      </c>
      <c r="AV179" s="16">
        <v>0</v>
      </c>
      <c r="AW179" s="16">
        <f t="shared" si="128"/>
        <v>0</v>
      </c>
      <c r="AX179" s="16">
        <v>-16224.27</v>
      </c>
      <c r="AY179" s="16">
        <f t="shared" si="129"/>
        <v>-16224.27</v>
      </c>
      <c r="AZ179" s="16">
        <f t="shared" si="130"/>
        <v>-491.5</v>
      </c>
      <c r="BA179" s="16">
        <f t="shared" si="131"/>
        <v>-22059.13</v>
      </c>
      <c r="BB179" s="16">
        <f t="shared" si="132"/>
        <v>-1477.9</v>
      </c>
      <c r="BC179" s="16">
        <f t="shared" si="133"/>
        <v>-4495.1499999999996</v>
      </c>
      <c r="BD179" s="16">
        <f t="shared" si="134"/>
        <v>0</v>
      </c>
      <c r="BE179" s="16">
        <f t="shared" si="135"/>
        <v>-975.16</v>
      </c>
      <c r="BF179" s="16">
        <f t="shared" si="136"/>
        <v>-45723.11</v>
      </c>
    </row>
    <row r="180" spans="1:58">
      <c r="A180" s="22" t="s">
        <v>1046</v>
      </c>
      <c r="B180" s="14" t="s">
        <v>1047</v>
      </c>
      <c r="C180" s="17">
        <v>0</v>
      </c>
      <c r="D180" s="17">
        <v>0</v>
      </c>
      <c r="E180" s="17">
        <v>69.3</v>
      </c>
      <c r="F180" s="17">
        <v>0</v>
      </c>
      <c r="G180" s="17">
        <v>1565.38</v>
      </c>
      <c r="H180" s="17">
        <v>2948.42</v>
      </c>
      <c r="I180" s="17">
        <v>5133.12</v>
      </c>
      <c r="J180" s="17">
        <v>3623.59</v>
      </c>
      <c r="K180" s="17">
        <v>2256.0700000000002</v>
      </c>
      <c r="L180" s="17">
        <v>2470.6799999999998</v>
      </c>
      <c r="M180" s="17">
        <v>2031.71</v>
      </c>
      <c r="N180" s="17">
        <v>20098.27</v>
      </c>
      <c r="O180" s="27"/>
      <c r="P180" s="17">
        <f t="shared" si="122"/>
        <v>4502.3899999999994</v>
      </c>
      <c r="Q180" s="17">
        <f t="shared" si="123"/>
        <v>27014.339999999997</v>
      </c>
      <c r="S180" s="15">
        <v>5</v>
      </c>
      <c r="W180" s="16">
        <v>5972</v>
      </c>
      <c r="X180" s="14" t="s">
        <v>1048</v>
      </c>
      <c r="Y180" s="14" t="s">
        <v>1049</v>
      </c>
      <c r="Z180" s="14" t="s">
        <v>1049</v>
      </c>
      <c r="AA180" s="14" t="s">
        <v>1050</v>
      </c>
      <c r="AB180" s="14" t="s">
        <v>1051</v>
      </c>
      <c r="AC180" s="14" t="s">
        <v>1052</v>
      </c>
      <c r="AD180" s="16">
        <v>1</v>
      </c>
      <c r="AE180" s="16">
        <v>800628</v>
      </c>
      <c r="AF180" s="16">
        <v>4</v>
      </c>
      <c r="AG180" s="14" t="s">
        <v>1053</v>
      </c>
      <c r="AH180" s="16">
        <v>5</v>
      </c>
      <c r="AI180" s="16">
        <v>-1</v>
      </c>
      <c r="AJ180" s="16">
        <v>131279</v>
      </c>
      <c r="AK180" s="16">
        <v>9</v>
      </c>
      <c r="AL180" s="16">
        <v>0</v>
      </c>
      <c r="AM180" s="16">
        <v>1</v>
      </c>
      <c r="AN180" s="16">
        <v>0</v>
      </c>
      <c r="AO180" s="16">
        <v>2</v>
      </c>
      <c r="AP180" s="16">
        <v>3623.59</v>
      </c>
      <c r="AQ180" s="16">
        <v>1</v>
      </c>
      <c r="AR180" s="16">
        <v>2031.71</v>
      </c>
      <c r="AS180" s="16">
        <f t="shared" si="125"/>
        <v>0</v>
      </c>
      <c r="AT180" s="16">
        <f t="shared" si="126"/>
        <v>0</v>
      </c>
      <c r="AU180" s="16">
        <f t="shared" si="127"/>
        <v>-69.3</v>
      </c>
      <c r="AV180" s="16">
        <v>0</v>
      </c>
      <c r="AW180" s="16">
        <f t="shared" si="128"/>
        <v>0</v>
      </c>
      <c r="AX180" s="16">
        <v>-1565.38</v>
      </c>
      <c r="AY180" s="16">
        <f t="shared" si="129"/>
        <v>-1565.38</v>
      </c>
      <c r="AZ180" s="16">
        <f t="shared" si="130"/>
        <v>-2948.42</v>
      </c>
      <c r="BA180" s="16">
        <f t="shared" si="131"/>
        <v>-5133.12</v>
      </c>
      <c r="BB180" s="16">
        <f t="shared" si="132"/>
        <v>-3623.59</v>
      </c>
      <c r="BC180" s="16">
        <f t="shared" si="133"/>
        <v>-2256.0700000000002</v>
      </c>
      <c r="BD180" s="16">
        <f t="shared" si="134"/>
        <v>-2470.6799999999998</v>
      </c>
      <c r="BE180" s="16">
        <f t="shared" si="135"/>
        <v>-2031.71</v>
      </c>
      <c r="BF180" s="16">
        <f t="shared" si="136"/>
        <v>-20098.27</v>
      </c>
    </row>
    <row r="181" spans="1:58">
      <c r="A181" s="22" t="s">
        <v>1054</v>
      </c>
      <c r="B181" s="14" t="s">
        <v>1055</v>
      </c>
      <c r="C181" s="17">
        <v>0</v>
      </c>
      <c r="D181" s="17">
        <v>0</v>
      </c>
      <c r="E181" s="17">
        <v>0</v>
      </c>
      <c r="F181" s="17">
        <v>0</v>
      </c>
      <c r="G181" s="17">
        <v>2947.36</v>
      </c>
      <c r="H181" s="17">
        <v>6393.54</v>
      </c>
      <c r="I181" s="17">
        <v>0</v>
      </c>
      <c r="J181" s="17">
        <v>10266.51</v>
      </c>
      <c r="K181" s="17">
        <v>4565.1099999999997</v>
      </c>
      <c r="L181" s="17">
        <v>5176.21</v>
      </c>
      <c r="M181" s="17">
        <v>3913.27</v>
      </c>
      <c r="N181" s="17">
        <v>33262</v>
      </c>
      <c r="O181" s="27"/>
      <c r="P181" s="17">
        <f t="shared" si="122"/>
        <v>9089.48</v>
      </c>
      <c r="Q181" s="17">
        <f t="shared" si="123"/>
        <v>54536.88</v>
      </c>
      <c r="S181" s="15">
        <v>5</v>
      </c>
      <c r="W181" s="16">
        <v>5972</v>
      </c>
      <c r="X181" s="14" t="s">
        <v>1056</v>
      </c>
      <c r="Y181" s="14" t="s">
        <v>1057</v>
      </c>
      <c r="Z181" s="14" t="s">
        <v>1057</v>
      </c>
      <c r="AA181" s="14" t="s">
        <v>1058</v>
      </c>
      <c r="AB181" s="14" t="s">
        <v>1059</v>
      </c>
      <c r="AC181" s="14" t="s">
        <v>1060</v>
      </c>
      <c r="AD181" s="16">
        <v>1</v>
      </c>
      <c r="AE181" s="16">
        <v>800629</v>
      </c>
      <c r="AF181" s="16">
        <v>5</v>
      </c>
      <c r="AG181" s="14" t="s">
        <v>1061</v>
      </c>
      <c r="AH181" s="16">
        <v>5</v>
      </c>
      <c r="AI181" s="16">
        <v>-1</v>
      </c>
      <c r="AJ181" s="16">
        <v>131279</v>
      </c>
      <c r="AK181" s="16">
        <v>7</v>
      </c>
      <c r="AL181" s="16">
        <v>0</v>
      </c>
      <c r="AM181" s="16">
        <v>0</v>
      </c>
      <c r="AN181" s="16">
        <v>0</v>
      </c>
      <c r="AO181" s="16">
        <v>2</v>
      </c>
      <c r="AP181" s="16">
        <v>10266.51</v>
      </c>
      <c r="AQ181" s="16">
        <v>1</v>
      </c>
      <c r="AR181" s="16">
        <v>3913.27</v>
      </c>
      <c r="AS181" s="16">
        <f t="shared" si="125"/>
        <v>0</v>
      </c>
      <c r="AT181" s="16">
        <f t="shared" si="126"/>
        <v>0</v>
      </c>
      <c r="AU181" s="16">
        <f t="shared" si="127"/>
        <v>0</v>
      </c>
      <c r="AV181" s="16">
        <v>0</v>
      </c>
      <c r="AW181" s="16">
        <f t="shared" si="128"/>
        <v>0</v>
      </c>
      <c r="AX181" s="16">
        <v>-2947.36</v>
      </c>
      <c r="AY181" s="16">
        <f t="shared" si="129"/>
        <v>-2947.36</v>
      </c>
      <c r="AZ181" s="16">
        <f t="shared" si="130"/>
        <v>-6393.54</v>
      </c>
      <c r="BA181" s="16">
        <f t="shared" si="131"/>
        <v>0</v>
      </c>
      <c r="BB181" s="16">
        <f t="shared" si="132"/>
        <v>-10266.51</v>
      </c>
      <c r="BC181" s="16">
        <f t="shared" si="133"/>
        <v>-4565.1099999999997</v>
      </c>
      <c r="BD181" s="16">
        <f t="shared" si="134"/>
        <v>-5176.21</v>
      </c>
      <c r="BE181" s="16">
        <f t="shared" si="135"/>
        <v>-3913.27</v>
      </c>
      <c r="BF181" s="16">
        <f t="shared" si="136"/>
        <v>-33262</v>
      </c>
    </row>
    <row r="182" spans="1:58">
      <c r="A182" s="22" t="s">
        <v>1062</v>
      </c>
      <c r="B182" s="14" t="s">
        <v>1063</v>
      </c>
      <c r="C182" s="17">
        <v>0</v>
      </c>
      <c r="D182" s="17">
        <v>0</v>
      </c>
      <c r="E182" s="17">
        <v>0</v>
      </c>
      <c r="F182" s="17">
        <v>0</v>
      </c>
      <c r="G182" s="17">
        <v>3328.79</v>
      </c>
      <c r="H182" s="17">
        <v>1194.8900000000001</v>
      </c>
      <c r="I182" s="17">
        <v>0</v>
      </c>
      <c r="J182" s="17">
        <v>1460.34</v>
      </c>
      <c r="K182" s="17">
        <v>1459.65</v>
      </c>
      <c r="L182" s="17">
        <v>3222.89</v>
      </c>
      <c r="M182" s="17">
        <v>1410.6</v>
      </c>
      <c r="N182" s="17">
        <v>12077.16</v>
      </c>
      <c r="O182" s="27"/>
      <c r="P182" s="17">
        <f t="shared" si="122"/>
        <v>4633.49</v>
      </c>
      <c r="Q182" s="17">
        <f t="shared" si="123"/>
        <v>27800.94</v>
      </c>
      <c r="S182" s="15">
        <v>5</v>
      </c>
      <c r="W182" s="16">
        <v>5972</v>
      </c>
      <c r="X182" s="14" t="s">
        <v>1064</v>
      </c>
      <c r="Y182" s="14" t="s">
        <v>1065</v>
      </c>
      <c r="Z182" s="14" t="s">
        <v>1065</v>
      </c>
      <c r="AA182" s="14" t="s">
        <v>1066</v>
      </c>
      <c r="AB182" s="14" t="s">
        <v>1067</v>
      </c>
      <c r="AC182" s="14" t="s">
        <v>1068</v>
      </c>
      <c r="AD182" s="16">
        <v>1</v>
      </c>
      <c r="AE182" s="16">
        <v>800630</v>
      </c>
      <c r="AF182" s="16">
        <v>6</v>
      </c>
      <c r="AG182" s="14" t="s">
        <v>1069</v>
      </c>
      <c r="AH182" s="16">
        <v>5</v>
      </c>
      <c r="AI182" s="16">
        <v>-1</v>
      </c>
      <c r="AJ182" s="16">
        <v>131279</v>
      </c>
      <c r="AK182" s="16">
        <v>6</v>
      </c>
      <c r="AL182" s="16">
        <v>0</v>
      </c>
      <c r="AM182" s="16">
        <v>0</v>
      </c>
      <c r="AN182" s="16">
        <v>0</v>
      </c>
      <c r="AO182" s="16">
        <v>1</v>
      </c>
      <c r="AP182" s="16">
        <v>1460.34</v>
      </c>
      <c r="AQ182" s="16">
        <v>1</v>
      </c>
      <c r="AR182" s="16">
        <v>1410.6</v>
      </c>
      <c r="AS182" s="16">
        <f t="shared" si="125"/>
        <v>0</v>
      </c>
      <c r="AT182" s="16">
        <f t="shared" si="126"/>
        <v>0</v>
      </c>
      <c r="AU182" s="16">
        <f t="shared" si="127"/>
        <v>0</v>
      </c>
      <c r="AV182" s="16">
        <v>0</v>
      </c>
      <c r="AW182" s="16">
        <f t="shared" si="128"/>
        <v>0</v>
      </c>
      <c r="AX182" s="16">
        <v>-3328.79</v>
      </c>
      <c r="AY182" s="16">
        <f t="shared" si="129"/>
        <v>-3328.79</v>
      </c>
      <c r="AZ182" s="16">
        <f t="shared" si="130"/>
        <v>-1194.8900000000001</v>
      </c>
      <c r="BA182" s="16">
        <f t="shared" si="131"/>
        <v>0</v>
      </c>
      <c r="BB182" s="16">
        <f t="shared" si="132"/>
        <v>-1460.34</v>
      </c>
      <c r="BC182" s="16">
        <f t="shared" si="133"/>
        <v>-1459.65</v>
      </c>
      <c r="BD182" s="16">
        <f t="shared" si="134"/>
        <v>-3222.89</v>
      </c>
      <c r="BE182" s="16">
        <f t="shared" si="135"/>
        <v>-1410.6</v>
      </c>
      <c r="BF182" s="16">
        <f t="shared" si="136"/>
        <v>-12077.16</v>
      </c>
    </row>
    <row r="183" spans="1:58">
      <c r="A183" s="22" t="s">
        <v>1070</v>
      </c>
      <c r="B183" s="14" t="s">
        <v>1071</v>
      </c>
      <c r="C183" s="17">
        <v>0</v>
      </c>
      <c r="D183" s="17">
        <v>0</v>
      </c>
      <c r="E183" s="17">
        <v>0</v>
      </c>
      <c r="F183" s="17">
        <v>3039.84</v>
      </c>
      <c r="G183" s="17">
        <v>0</v>
      </c>
      <c r="H183" s="17">
        <v>60</v>
      </c>
      <c r="I183" s="17">
        <v>0</v>
      </c>
      <c r="J183" s="17">
        <v>0</v>
      </c>
      <c r="K183" s="17">
        <v>2551.6999999999998</v>
      </c>
      <c r="L183" s="17">
        <v>975.17</v>
      </c>
      <c r="M183" s="17">
        <v>1563.51</v>
      </c>
      <c r="N183" s="17">
        <v>8190.22</v>
      </c>
      <c r="O183" s="27"/>
      <c r="P183" s="17">
        <f t="shared" si="122"/>
        <v>2538.6799999999998</v>
      </c>
      <c r="Q183" s="17">
        <f t="shared" si="123"/>
        <v>15232.079999999998</v>
      </c>
      <c r="S183" s="15">
        <v>5</v>
      </c>
      <c r="W183" s="16">
        <v>5972</v>
      </c>
      <c r="X183" s="14" t="s">
        <v>1072</v>
      </c>
      <c r="Y183" s="14" t="s">
        <v>1073</v>
      </c>
      <c r="Z183" s="14" t="s">
        <v>1073</v>
      </c>
      <c r="AA183" s="14" t="s">
        <v>1074</v>
      </c>
      <c r="AB183" s="14" t="s">
        <v>1075</v>
      </c>
      <c r="AC183" s="14" t="s">
        <v>1076</v>
      </c>
      <c r="AD183" s="16">
        <v>1</v>
      </c>
      <c r="AE183" s="16">
        <v>800631</v>
      </c>
      <c r="AF183" s="16">
        <v>7</v>
      </c>
      <c r="AG183" s="14" t="s">
        <v>1077</v>
      </c>
      <c r="AH183" s="16">
        <v>5</v>
      </c>
      <c r="AI183" s="16">
        <v>-1</v>
      </c>
      <c r="AJ183" s="16">
        <v>131279</v>
      </c>
      <c r="AK183" s="16">
        <v>6</v>
      </c>
      <c r="AL183" s="16">
        <v>0</v>
      </c>
      <c r="AM183" s="16">
        <v>0</v>
      </c>
      <c r="AN183" s="16">
        <v>1</v>
      </c>
      <c r="AO183" s="16">
        <v>1</v>
      </c>
      <c r="AP183" s="16">
        <v>0</v>
      </c>
      <c r="AQ183" s="16">
        <v>0</v>
      </c>
      <c r="AR183" s="16">
        <v>1563.51</v>
      </c>
      <c r="AS183" s="16">
        <f t="shared" si="125"/>
        <v>0</v>
      </c>
      <c r="AT183" s="16">
        <f t="shared" si="126"/>
        <v>0</v>
      </c>
      <c r="AU183" s="16">
        <f t="shared" si="127"/>
        <v>0</v>
      </c>
      <c r="AV183" s="16">
        <v>-3039.84</v>
      </c>
      <c r="AW183" s="16">
        <f t="shared" si="128"/>
        <v>-3039.84</v>
      </c>
      <c r="AX183" s="16">
        <v>0</v>
      </c>
      <c r="AY183" s="16">
        <f t="shared" si="129"/>
        <v>0</v>
      </c>
      <c r="AZ183" s="16">
        <f t="shared" si="130"/>
        <v>-60</v>
      </c>
      <c r="BA183" s="16">
        <f t="shared" si="131"/>
        <v>0</v>
      </c>
      <c r="BB183" s="16">
        <f t="shared" si="132"/>
        <v>0</v>
      </c>
      <c r="BC183" s="16">
        <f t="shared" si="133"/>
        <v>-2551.6999999999998</v>
      </c>
      <c r="BD183" s="16">
        <f t="shared" si="134"/>
        <v>-975.17</v>
      </c>
      <c r="BE183" s="16">
        <f t="shared" si="135"/>
        <v>-1563.51</v>
      </c>
      <c r="BF183" s="16">
        <f t="shared" si="136"/>
        <v>-8190.22</v>
      </c>
    </row>
    <row r="184" spans="1:58">
      <c r="A184" s="22" t="s">
        <v>1078</v>
      </c>
      <c r="B184" s="14" t="s">
        <v>1079</v>
      </c>
      <c r="C184" s="17">
        <v>0</v>
      </c>
      <c r="D184" s="17">
        <v>0</v>
      </c>
      <c r="E184" s="17">
        <v>0</v>
      </c>
      <c r="F184" s="17">
        <v>0</v>
      </c>
      <c r="G184" s="17">
        <v>3391.05</v>
      </c>
      <c r="H184" s="17">
        <v>1572.13</v>
      </c>
      <c r="I184" s="17">
        <v>250</v>
      </c>
      <c r="J184" s="17">
        <v>0</v>
      </c>
      <c r="K184" s="17">
        <v>1516.86</v>
      </c>
      <c r="L184" s="17">
        <v>1870.96</v>
      </c>
      <c r="M184" s="17">
        <v>916.7</v>
      </c>
      <c r="N184" s="17">
        <v>9517.7000000000007</v>
      </c>
      <c r="O184" s="27"/>
      <c r="P184" s="17">
        <f t="shared" si="122"/>
        <v>2787.66</v>
      </c>
      <c r="Q184" s="17">
        <f t="shared" si="123"/>
        <v>16725.96</v>
      </c>
      <c r="S184" s="15">
        <v>5</v>
      </c>
      <c r="W184" s="16">
        <v>5972</v>
      </c>
      <c r="X184" s="14" t="s">
        <v>1080</v>
      </c>
      <c r="Y184" s="14" t="s">
        <v>1081</v>
      </c>
      <c r="Z184" s="14" t="s">
        <v>1081</v>
      </c>
      <c r="AA184" s="14" t="s">
        <v>1082</v>
      </c>
      <c r="AB184" s="14" t="s">
        <v>1083</v>
      </c>
      <c r="AC184" s="14" t="s">
        <v>1084</v>
      </c>
      <c r="AD184" s="16">
        <v>1</v>
      </c>
      <c r="AE184" s="16">
        <v>800632</v>
      </c>
      <c r="AF184" s="16">
        <v>8</v>
      </c>
      <c r="AG184" s="14" t="s">
        <v>1085</v>
      </c>
      <c r="AH184" s="16">
        <v>5</v>
      </c>
      <c r="AI184" s="16">
        <v>-1</v>
      </c>
      <c r="AJ184" s="16">
        <v>131279</v>
      </c>
      <c r="AK184" s="16">
        <v>6</v>
      </c>
      <c r="AL184" s="16">
        <v>0</v>
      </c>
      <c r="AM184" s="16">
        <v>0</v>
      </c>
      <c r="AN184" s="16">
        <v>0</v>
      </c>
      <c r="AO184" s="16">
        <v>1</v>
      </c>
      <c r="AP184" s="16">
        <v>0</v>
      </c>
      <c r="AQ184" s="16">
        <v>0</v>
      </c>
      <c r="AR184" s="16">
        <v>916.7</v>
      </c>
      <c r="AS184" s="16">
        <f t="shared" si="125"/>
        <v>0</v>
      </c>
      <c r="AT184" s="16">
        <f t="shared" si="126"/>
        <v>0</v>
      </c>
      <c r="AU184" s="16">
        <f t="shared" si="127"/>
        <v>0</v>
      </c>
      <c r="AV184" s="16">
        <v>0</v>
      </c>
      <c r="AW184" s="16">
        <f t="shared" si="128"/>
        <v>0</v>
      </c>
      <c r="AX184" s="16">
        <v>-3391.05</v>
      </c>
      <c r="AY184" s="16">
        <f t="shared" si="129"/>
        <v>-3391.05</v>
      </c>
      <c r="AZ184" s="16">
        <f t="shared" si="130"/>
        <v>-1572.13</v>
      </c>
      <c r="BA184" s="16">
        <f t="shared" si="131"/>
        <v>-250</v>
      </c>
      <c r="BB184" s="16">
        <f t="shared" si="132"/>
        <v>0</v>
      </c>
      <c r="BC184" s="16">
        <f t="shared" si="133"/>
        <v>-1516.86</v>
      </c>
      <c r="BD184" s="16">
        <f t="shared" si="134"/>
        <v>-1870.96</v>
      </c>
      <c r="BE184" s="16">
        <f t="shared" si="135"/>
        <v>-916.7</v>
      </c>
      <c r="BF184" s="16">
        <f t="shared" si="136"/>
        <v>-9517.7000000000007</v>
      </c>
    </row>
    <row r="185" spans="1:58">
      <c r="B185" s="12" t="s">
        <v>1086</v>
      </c>
      <c r="C185" s="11">
        <f>IF(5 = S185, AS185 * -1, AS185)</f>
        <v>0</v>
      </c>
      <c r="D185" s="11">
        <f>IF(5 = S185, AT185 * -1, AT185)</f>
        <v>0</v>
      </c>
      <c r="E185" s="11">
        <f>IF(5 = S185, AU185 * -1, AU185)</f>
        <v>69.3</v>
      </c>
      <c r="F185" s="11">
        <f>IF(5 = S185, AW185 * -1, AW185)</f>
        <v>3039.84</v>
      </c>
      <c r="G185" s="11">
        <f>IF(5 = S185, AY185 * -1, AY185)</f>
        <v>45459.62</v>
      </c>
      <c r="H185" s="11">
        <f>IF(5 = S185, AZ185 * -1, AZ185)</f>
        <v>33255.279999999999</v>
      </c>
      <c r="I185" s="11">
        <f>IF(5 = S185, BA185 * -1, BA185)</f>
        <v>40302.01</v>
      </c>
      <c r="J185" s="11">
        <f>IF(5 = S185, BB185 * -1, BB185)</f>
        <v>28755.539999999997</v>
      </c>
      <c r="K185" s="11">
        <f>IF(5 = S185, BC185 * -1, BC185)</f>
        <v>35294.720000000001</v>
      </c>
      <c r="L185" s="11">
        <f>IF(5 = S185, BD185 * -1, BD185)</f>
        <v>33706.81</v>
      </c>
      <c r="M185" s="11">
        <f>IF(5 = S185, BE185 * -1, BE185)</f>
        <v>25262.17</v>
      </c>
      <c r="N185" s="11">
        <f>IF(5 = S185, BF185 * -1, BF185)</f>
        <v>245145.29</v>
      </c>
      <c r="O185" s="29"/>
      <c r="P185" s="11">
        <f t="shared" si="122"/>
        <v>58968.979999999996</v>
      </c>
      <c r="Q185" s="11">
        <f t="shared" si="123"/>
        <v>353813.88</v>
      </c>
      <c r="S185" s="9">
        <v>5</v>
      </c>
      <c r="T185" s="8">
        <f>T184</f>
        <v>0</v>
      </c>
      <c r="U185" s="8">
        <f>U184</f>
        <v>0</v>
      </c>
      <c r="V185" s="9">
        <f>V184</f>
        <v>0</v>
      </c>
      <c r="AS185" s="10">
        <f>SUM(AS177:AS184)</f>
        <v>0</v>
      </c>
      <c r="AT185" s="10">
        <f>SUM(AT177:AT184)</f>
        <v>0</v>
      </c>
      <c r="AU185" s="10">
        <f>SUM(AU177:AU184)</f>
        <v>-69.3</v>
      </c>
      <c r="AW185" s="10">
        <f>SUM(AW177:AW184)</f>
        <v>-3039.84</v>
      </c>
      <c r="AY185" s="10">
        <f t="shared" ref="AY185:BF185" si="137">SUM(AY177:AY184)</f>
        <v>-45459.62</v>
      </c>
      <c r="AZ185" s="10">
        <f t="shared" si="137"/>
        <v>-33255.279999999999</v>
      </c>
      <c r="BA185" s="10">
        <f t="shared" si="137"/>
        <v>-40302.01</v>
      </c>
      <c r="BB185" s="10">
        <f t="shared" si="137"/>
        <v>-28755.539999999997</v>
      </c>
      <c r="BC185" s="10">
        <f t="shared" si="137"/>
        <v>-35294.720000000001</v>
      </c>
      <c r="BD185" s="10">
        <f t="shared" si="137"/>
        <v>-33706.81</v>
      </c>
      <c r="BE185" s="10">
        <f t="shared" si="137"/>
        <v>-25262.17</v>
      </c>
      <c r="BF185" s="10">
        <f t="shared" si="137"/>
        <v>-245145.29</v>
      </c>
    </row>
    <row r="186" spans="1:58">
      <c r="P186" t="str">
        <f t="shared" si="122"/>
        <v/>
      </c>
      <c r="Q186" t="str">
        <f t="shared" si="123"/>
        <v/>
      </c>
    </row>
    <row r="187" spans="1:58">
      <c r="B187" s="12" t="s">
        <v>1087</v>
      </c>
      <c r="C187" s="11">
        <f>IF(5 = S187, AS187 * -1, AS187)</f>
        <v>0</v>
      </c>
      <c r="D187" s="11">
        <f>IF(5 = S187, AT187 * -1, AT187)</f>
        <v>11742.67</v>
      </c>
      <c r="E187" s="11">
        <f>IF(5 = S187, AU187 * -1, AU187)</f>
        <v>53625.460000000006</v>
      </c>
      <c r="F187" s="11">
        <f>IF(5 = S187, AW187 * -1, AW187)</f>
        <v>76431.98</v>
      </c>
      <c r="G187" s="11">
        <f>IF(5 = S187, AY187 * -1, AY187)</f>
        <v>107120.26999999999</v>
      </c>
      <c r="H187" s="11">
        <f>IF(5 = S187, AZ187 * -1, AZ187)</f>
        <v>122227.81000000001</v>
      </c>
      <c r="I187" s="11">
        <f>IF(5 = S187, BA187 * -1, BA187)</f>
        <v>159496.39000000001</v>
      </c>
      <c r="J187" s="11">
        <f>IF(5 = S187, BB187 * -1, BB187)</f>
        <v>119261.99999999999</v>
      </c>
      <c r="K187" s="11">
        <f>IF(5 = S187, BC187 * -1, BC187)</f>
        <v>106651.9</v>
      </c>
      <c r="L187" s="11">
        <f>IF(5 = S187, BD187 * -1, BD187)</f>
        <v>97643.4</v>
      </c>
      <c r="M187" s="11">
        <f>IF(5 = S187, BE187 * -1, BE187)</f>
        <v>119666.38</v>
      </c>
      <c r="N187" s="11">
        <f>IF(5 = S187, BF187 * -1, BF187)</f>
        <v>973868.26</v>
      </c>
      <c r="O187" s="29"/>
      <c r="P187" s="11">
        <f t="shared" si="122"/>
        <v>217309.78</v>
      </c>
      <c r="Q187" s="11">
        <f t="shared" si="123"/>
        <v>1303858.68</v>
      </c>
      <c r="S187" s="9">
        <v>5</v>
      </c>
      <c r="T187" s="8">
        <f>T184</f>
        <v>0</v>
      </c>
      <c r="U187" s="8">
        <f>U184</f>
        <v>0</v>
      </c>
      <c r="V187" s="9">
        <f>V184</f>
        <v>0</v>
      </c>
      <c r="AS187" s="10">
        <f>SUM(AS85:AS99)+SUM(AS103:AS103)+SUM(AS107:AS119)+SUM(AS123:AS137)+SUM(AS141:AS144)+SUM(AS148:AS154)+SUM(AS158:AS161)+SUM(AS165:AS173)+SUM(AS177:AS184)</f>
        <v>0</v>
      </c>
      <c r="AT187" s="10">
        <f>SUM(AT85:AT99)+SUM(AT103:AT103)+SUM(AT107:AT119)+SUM(AT123:AT137)+SUM(AT141:AT144)+SUM(AT148:AT154)+SUM(AT158:AT161)+SUM(AT165:AT173)+SUM(AT177:AT184)</f>
        <v>-11742.67</v>
      </c>
      <c r="AU187" s="10">
        <f>SUM(AU85:AU99)+SUM(AU103:AU103)+SUM(AU107:AU119)+SUM(AU123:AU137)+SUM(AU141:AU144)+SUM(AU148:AU154)+SUM(AU158:AU161)+SUM(AU165:AU173)+SUM(AU177:AU184)</f>
        <v>-53625.460000000006</v>
      </c>
      <c r="AW187" s="10">
        <f>SUM(AW85:AW99)+SUM(AW103:AW103)+SUM(AW107:AW119)+SUM(AW123:AW137)+SUM(AW141:AW144)+SUM(AW148:AW154)+SUM(AW158:AW161)+SUM(AW165:AW173)+SUM(AW177:AW184)</f>
        <v>-76431.98</v>
      </c>
      <c r="AY187" s="10">
        <f t="shared" ref="AY187:BF187" si="138">SUM(AY85:AY99)+SUM(AY103:AY103)+SUM(AY107:AY119)+SUM(AY123:AY137)+SUM(AY141:AY144)+SUM(AY148:AY154)+SUM(AY158:AY161)+SUM(AY165:AY173)+SUM(AY177:AY184)</f>
        <v>-107120.26999999999</v>
      </c>
      <c r="AZ187" s="10">
        <f t="shared" si="138"/>
        <v>-122227.81000000001</v>
      </c>
      <c r="BA187" s="10">
        <f t="shared" si="138"/>
        <v>-159496.39000000001</v>
      </c>
      <c r="BB187" s="10">
        <f t="shared" si="138"/>
        <v>-119261.99999999999</v>
      </c>
      <c r="BC187" s="10">
        <f t="shared" si="138"/>
        <v>-106651.9</v>
      </c>
      <c r="BD187" s="10">
        <f t="shared" si="138"/>
        <v>-97643.4</v>
      </c>
      <c r="BE187" s="10">
        <f t="shared" si="138"/>
        <v>-119666.38</v>
      </c>
      <c r="BF187" s="10">
        <f t="shared" si="138"/>
        <v>-973868.26</v>
      </c>
    </row>
    <row r="188" spans="1:58">
      <c r="P188" t="str">
        <f t="shared" si="122"/>
        <v/>
      </c>
      <c r="Q188" t="str">
        <f t="shared" si="123"/>
        <v/>
      </c>
    </row>
    <row r="189" spans="1:58">
      <c r="A189" s="18" t="s">
        <v>1088</v>
      </c>
      <c r="P189" t="str">
        <f t="shared" si="122"/>
        <v/>
      </c>
      <c r="Q189" t="str">
        <f t="shared" si="123"/>
        <v/>
      </c>
    </row>
    <row r="190" spans="1:58">
      <c r="A190" s="20" t="s">
        <v>1089</v>
      </c>
      <c r="P190" t="str">
        <f t="shared" si="122"/>
        <v/>
      </c>
      <c r="Q190" t="str">
        <f t="shared" si="123"/>
        <v/>
      </c>
    </row>
    <row r="191" spans="1:58">
      <c r="A191" s="22" t="s">
        <v>1090</v>
      </c>
      <c r="B191" s="14" t="s">
        <v>1091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13333.33</v>
      </c>
      <c r="K191" s="17">
        <v>13333.33</v>
      </c>
      <c r="L191" s="17">
        <v>13333.33</v>
      </c>
      <c r="M191" s="17">
        <v>13333.33</v>
      </c>
      <c r="N191" s="17">
        <v>53333.32</v>
      </c>
      <c r="O191" s="27"/>
      <c r="P191" s="17">
        <f t="shared" si="122"/>
        <v>26666.66</v>
      </c>
      <c r="Q191" s="17">
        <f t="shared" si="123"/>
        <v>159999.96</v>
      </c>
      <c r="S191" s="15">
        <v>5</v>
      </c>
      <c r="W191" s="16">
        <v>5972</v>
      </c>
      <c r="X191" s="14" t="s">
        <v>1092</v>
      </c>
      <c r="Y191" s="14" t="s">
        <v>1093</v>
      </c>
      <c r="Z191" s="14" t="s">
        <v>1093</v>
      </c>
      <c r="AA191" s="14" t="s">
        <v>1094</v>
      </c>
      <c r="AB191" s="14" t="s">
        <v>1095</v>
      </c>
      <c r="AC191" s="14" t="s">
        <v>1096</v>
      </c>
      <c r="AD191" s="16">
        <v>1</v>
      </c>
      <c r="AE191" s="16">
        <v>800633</v>
      </c>
      <c r="AF191" s="16">
        <v>1</v>
      </c>
      <c r="AG191" s="14" t="s">
        <v>1097</v>
      </c>
      <c r="AH191" s="16">
        <v>5</v>
      </c>
      <c r="AI191" s="16">
        <v>-1</v>
      </c>
      <c r="AJ191" s="16">
        <v>56056</v>
      </c>
      <c r="AK191" s="16">
        <v>5</v>
      </c>
      <c r="AL191" s="16">
        <v>0</v>
      </c>
      <c r="AM191" s="16">
        <v>0</v>
      </c>
      <c r="AN191" s="16">
        <v>0</v>
      </c>
      <c r="AO191" s="16">
        <v>0</v>
      </c>
      <c r="AP191" s="16">
        <v>13333.33</v>
      </c>
      <c r="AQ191" s="16">
        <v>1</v>
      </c>
      <c r="AR191" s="16">
        <v>13333.33</v>
      </c>
      <c r="AS191" s="16">
        <f>IF(5 = S191, C191 * -1, C191)</f>
        <v>0</v>
      </c>
      <c r="AT191" s="16">
        <f>IF(5 = S191, D191 * -1, D191)</f>
        <v>0</v>
      </c>
      <c r="AU191" s="16">
        <f>IF(5 = S191, E191 * -1, E191)</f>
        <v>0</v>
      </c>
      <c r="AV191" s="16">
        <v>0</v>
      </c>
      <c r="AW191" s="16">
        <f>IF(5 = S191, F191 * -1, F191)</f>
        <v>0</v>
      </c>
      <c r="AX191" s="16">
        <v>0</v>
      </c>
      <c r="AY191" s="16">
        <f>IF(5 = S191, G191 * -1, G191)</f>
        <v>0</v>
      </c>
      <c r="AZ191" s="16">
        <f>IF(5 = S191, H191 * -1, H191)</f>
        <v>0</v>
      </c>
      <c r="BA191" s="16">
        <f>IF(5 = S191, I191 * -1, I191)</f>
        <v>0</v>
      </c>
      <c r="BB191" s="16">
        <f>IF(5 = S191, J191 * -1, J191)</f>
        <v>-13333.33</v>
      </c>
      <c r="BC191" s="16">
        <f>IF(5 = S191, K191 * -1, K191)</f>
        <v>-13333.33</v>
      </c>
      <c r="BD191" s="16">
        <f>IF(5 = S191, L191 * -1, L191)</f>
        <v>-13333.33</v>
      </c>
      <c r="BE191" s="16">
        <f>IF(5 = S191, M191 * -1, M191)</f>
        <v>-13333.33</v>
      </c>
      <c r="BF191" s="16">
        <f>IF(5 = S191, N191 * -1, N191)</f>
        <v>-53333.32</v>
      </c>
    </row>
    <row r="192" spans="1:58">
      <c r="B192" s="12" t="s">
        <v>1098</v>
      </c>
      <c r="C192" s="11">
        <f>IF(5 = S192, AS192 * -1, AS192)</f>
        <v>0</v>
      </c>
      <c r="D192" s="11">
        <f>IF(5 = S192, AT192 * -1, AT192)</f>
        <v>0</v>
      </c>
      <c r="E192" s="11">
        <f>IF(5 = S192, AU192 * -1, AU192)</f>
        <v>0</v>
      </c>
      <c r="F192" s="11">
        <f>IF(5 = S192, AW192 * -1, AW192)</f>
        <v>0</v>
      </c>
      <c r="G192" s="11">
        <f>IF(5 = S192, AY192 * -1, AY192)</f>
        <v>0</v>
      </c>
      <c r="H192" s="11">
        <f>IF(5 = S192, AZ192 * -1, AZ192)</f>
        <v>0</v>
      </c>
      <c r="I192" s="11">
        <f>IF(5 = S192, BA192 * -1, BA192)</f>
        <v>0</v>
      </c>
      <c r="J192" s="11">
        <f>IF(5 = S192, BB192 * -1, BB192)</f>
        <v>13333.33</v>
      </c>
      <c r="K192" s="11">
        <f>IF(5 = S192, BC192 * -1, BC192)</f>
        <v>13333.33</v>
      </c>
      <c r="L192" s="11">
        <f>IF(5 = S192, BD192 * -1, BD192)</f>
        <v>13333.33</v>
      </c>
      <c r="M192" s="11">
        <f>IF(5 = S192, BE192 * -1, BE192)</f>
        <v>13333.33</v>
      </c>
      <c r="N192" s="11">
        <f>IF(5 = S192, BF192 * -1, BF192)</f>
        <v>53333.32</v>
      </c>
      <c r="O192" s="29"/>
      <c r="P192" s="11">
        <f t="shared" si="122"/>
        <v>26666.66</v>
      </c>
      <c r="Q192" s="11">
        <f t="shared" si="123"/>
        <v>159999.96</v>
      </c>
      <c r="S192" s="9">
        <v>5</v>
      </c>
      <c r="T192" s="8">
        <f>T191</f>
        <v>0</v>
      </c>
      <c r="U192" s="8">
        <f>U191</f>
        <v>0</v>
      </c>
      <c r="V192" s="9">
        <f>V191</f>
        <v>0</v>
      </c>
      <c r="AS192" s="10">
        <f>SUM(AS191:AS191)</f>
        <v>0</v>
      </c>
      <c r="AT192" s="10">
        <f>SUM(AT191:AT191)</f>
        <v>0</v>
      </c>
      <c r="AU192" s="10">
        <f>SUM(AU191:AU191)</f>
        <v>0</v>
      </c>
      <c r="AW192" s="10">
        <f>SUM(AW191:AW191)</f>
        <v>0</v>
      </c>
      <c r="AY192" s="10">
        <f t="shared" ref="AY192:BF192" si="139">SUM(AY191:AY191)</f>
        <v>0</v>
      </c>
      <c r="AZ192" s="10">
        <f t="shared" si="139"/>
        <v>0</v>
      </c>
      <c r="BA192" s="10">
        <f t="shared" si="139"/>
        <v>0</v>
      </c>
      <c r="BB192" s="10">
        <f t="shared" si="139"/>
        <v>-13333.33</v>
      </c>
      <c r="BC192" s="10">
        <f t="shared" si="139"/>
        <v>-13333.33</v>
      </c>
      <c r="BD192" s="10">
        <f t="shared" si="139"/>
        <v>-13333.33</v>
      </c>
      <c r="BE192" s="10">
        <f t="shared" si="139"/>
        <v>-13333.33</v>
      </c>
      <c r="BF192" s="10">
        <f t="shared" si="139"/>
        <v>-53333.32</v>
      </c>
    </row>
    <row r="193" spans="1:58">
      <c r="P193" t="str">
        <f t="shared" si="122"/>
        <v/>
      </c>
      <c r="Q193" t="str">
        <f t="shared" si="123"/>
        <v/>
      </c>
    </row>
    <row r="194" spans="1:58">
      <c r="A194" s="20" t="s">
        <v>1099</v>
      </c>
      <c r="P194" t="str">
        <f t="shared" si="122"/>
        <v/>
      </c>
      <c r="Q194" t="str">
        <f t="shared" si="123"/>
        <v/>
      </c>
    </row>
    <row r="195" spans="1:58">
      <c r="A195" s="22" t="s">
        <v>1100</v>
      </c>
      <c r="B195" s="14" t="s">
        <v>1101</v>
      </c>
      <c r="C195" s="17">
        <v>0</v>
      </c>
      <c r="D195" s="17">
        <v>0</v>
      </c>
      <c r="E195" s="17">
        <v>0</v>
      </c>
      <c r="F195" s="17">
        <v>0</v>
      </c>
      <c r="G195" s="17">
        <v>13115</v>
      </c>
      <c r="H195" s="17">
        <v>13090</v>
      </c>
      <c r="I195" s="17">
        <v>6563</v>
      </c>
      <c r="J195" s="17">
        <v>6570</v>
      </c>
      <c r="K195" s="17">
        <v>13115</v>
      </c>
      <c r="L195" s="17">
        <v>6545</v>
      </c>
      <c r="M195" s="17">
        <v>6545</v>
      </c>
      <c r="N195" s="17">
        <v>65543</v>
      </c>
      <c r="O195" s="27"/>
      <c r="P195" s="17">
        <f t="shared" si="122"/>
        <v>13090</v>
      </c>
      <c r="Q195" s="17">
        <f t="shared" si="123"/>
        <v>78540</v>
      </c>
      <c r="S195" s="15">
        <v>5</v>
      </c>
      <c r="W195" s="16">
        <v>5972</v>
      </c>
      <c r="X195" s="14" t="s">
        <v>1102</v>
      </c>
      <c r="Y195" s="14" t="s">
        <v>1103</v>
      </c>
      <c r="Z195" s="14" t="s">
        <v>1103</v>
      </c>
      <c r="AA195" s="14" t="s">
        <v>1104</v>
      </c>
      <c r="AB195" s="14" t="s">
        <v>1105</v>
      </c>
      <c r="AC195" s="14" t="s">
        <v>1106</v>
      </c>
      <c r="AD195" s="16">
        <v>1</v>
      </c>
      <c r="AE195" s="16">
        <v>800639</v>
      </c>
      <c r="AF195" s="16">
        <v>1</v>
      </c>
      <c r="AG195" s="14" t="s">
        <v>1107</v>
      </c>
      <c r="AH195" s="16">
        <v>5</v>
      </c>
      <c r="AI195" s="16">
        <v>-1</v>
      </c>
      <c r="AJ195" s="16">
        <v>131264</v>
      </c>
      <c r="AK195" s="16">
        <v>8</v>
      </c>
      <c r="AL195" s="16">
        <v>0</v>
      </c>
      <c r="AM195" s="16">
        <v>0</v>
      </c>
      <c r="AN195" s="16">
        <v>0</v>
      </c>
      <c r="AO195" s="16">
        <v>1</v>
      </c>
      <c r="AP195" s="16">
        <v>6570</v>
      </c>
      <c r="AQ195" s="16">
        <v>1</v>
      </c>
      <c r="AR195" s="16">
        <v>6545</v>
      </c>
      <c r="AS195" s="16">
        <f>IF(5 = S195, C195 * -1, C195)</f>
        <v>0</v>
      </c>
      <c r="AT195" s="16">
        <f>IF(5 = S195, D195 * -1, D195)</f>
        <v>0</v>
      </c>
      <c r="AU195" s="16">
        <f>IF(5 = S195, E195 * -1, E195)</f>
        <v>0</v>
      </c>
      <c r="AV195" s="16">
        <v>0</v>
      </c>
      <c r="AW195" s="16">
        <f>IF(5 = S195, F195 * -1, F195)</f>
        <v>0</v>
      </c>
      <c r="AX195" s="16">
        <v>-13115</v>
      </c>
      <c r="AY195" s="16">
        <f>IF(5 = S195, G195 * -1, G195)</f>
        <v>-13115</v>
      </c>
      <c r="AZ195" s="16">
        <f>IF(5 = S195, H195 * -1, H195)</f>
        <v>-13090</v>
      </c>
      <c r="BA195" s="16">
        <f>IF(5 = S195, I195 * -1, I195)</f>
        <v>-6563</v>
      </c>
      <c r="BB195" s="16">
        <f>IF(5 = S195, J195 * -1, J195)</f>
        <v>-6570</v>
      </c>
      <c r="BC195" s="16">
        <f>IF(5 = S195, K195 * -1, K195)</f>
        <v>-13115</v>
      </c>
      <c r="BD195" s="16">
        <f>IF(5 = S195, L195 * -1, L195)</f>
        <v>-6545</v>
      </c>
      <c r="BE195" s="16">
        <f>IF(5 = S195, M195 * -1, M195)</f>
        <v>-6545</v>
      </c>
      <c r="BF195" s="16">
        <f>IF(5 = S195, N195 * -1, N195)</f>
        <v>-65543</v>
      </c>
    </row>
    <row r="196" spans="1:58">
      <c r="B196" s="12" t="s">
        <v>1108</v>
      </c>
      <c r="C196" s="11">
        <f>IF(5 = S196, AS196 * -1, AS196)</f>
        <v>0</v>
      </c>
      <c r="D196" s="11">
        <f>IF(5 = S196, AT196 * -1, AT196)</f>
        <v>0</v>
      </c>
      <c r="E196" s="11">
        <f>IF(5 = S196, AU196 * -1, AU196)</f>
        <v>0</v>
      </c>
      <c r="F196" s="11">
        <f>IF(5 = S196, AW196 * -1, AW196)</f>
        <v>0</v>
      </c>
      <c r="G196" s="11">
        <f>IF(5 = S196, AY196 * -1, AY196)</f>
        <v>13115</v>
      </c>
      <c r="H196" s="11">
        <f>IF(5 = S196, AZ196 * -1, AZ196)</f>
        <v>13090</v>
      </c>
      <c r="I196" s="11">
        <f>IF(5 = S196, BA196 * -1, BA196)</f>
        <v>6563</v>
      </c>
      <c r="J196" s="11">
        <f>IF(5 = S196, BB196 * -1, BB196)</f>
        <v>6570</v>
      </c>
      <c r="K196" s="11">
        <f>IF(5 = S196, BC196 * -1, BC196)</f>
        <v>13115</v>
      </c>
      <c r="L196" s="11">
        <f>IF(5 = S196, BD196 * -1, BD196)</f>
        <v>6545</v>
      </c>
      <c r="M196" s="11">
        <f>IF(5 = S196, BE196 * -1, BE196)</f>
        <v>6545</v>
      </c>
      <c r="N196" s="11">
        <f>IF(5 = S196, BF196 * -1, BF196)</f>
        <v>65543</v>
      </c>
      <c r="O196" s="29"/>
      <c r="P196" s="11">
        <f t="shared" si="122"/>
        <v>13090</v>
      </c>
      <c r="Q196" s="11">
        <f t="shared" si="123"/>
        <v>78540</v>
      </c>
      <c r="S196" s="9">
        <v>5</v>
      </c>
      <c r="T196" s="8">
        <f>T195</f>
        <v>0</v>
      </c>
      <c r="U196" s="8">
        <f>U195</f>
        <v>0</v>
      </c>
      <c r="V196" s="9">
        <f>V195</f>
        <v>0</v>
      </c>
      <c r="AS196" s="10">
        <f>SUM(AS195:AS195)</f>
        <v>0</v>
      </c>
      <c r="AT196" s="10">
        <f>SUM(AT195:AT195)</f>
        <v>0</v>
      </c>
      <c r="AU196" s="10">
        <f>SUM(AU195:AU195)</f>
        <v>0</v>
      </c>
      <c r="AW196" s="10">
        <f>SUM(AW195:AW195)</f>
        <v>0</v>
      </c>
      <c r="AY196" s="10">
        <f t="shared" ref="AY196:BF196" si="140">SUM(AY195:AY195)</f>
        <v>-13115</v>
      </c>
      <c r="AZ196" s="10">
        <f t="shared" si="140"/>
        <v>-13090</v>
      </c>
      <c r="BA196" s="10">
        <f t="shared" si="140"/>
        <v>-6563</v>
      </c>
      <c r="BB196" s="10">
        <f t="shared" si="140"/>
        <v>-6570</v>
      </c>
      <c r="BC196" s="10">
        <f t="shared" si="140"/>
        <v>-13115</v>
      </c>
      <c r="BD196" s="10">
        <f t="shared" si="140"/>
        <v>-6545</v>
      </c>
      <c r="BE196" s="10">
        <f t="shared" si="140"/>
        <v>-6545</v>
      </c>
      <c r="BF196" s="10">
        <f t="shared" si="140"/>
        <v>-65543</v>
      </c>
    </row>
    <row r="197" spans="1:58">
      <c r="P197" t="str">
        <f t="shared" si="122"/>
        <v/>
      </c>
      <c r="Q197" t="str">
        <f t="shared" si="123"/>
        <v/>
      </c>
    </row>
    <row r="198" spans="1:58">
      <c r="B198" s="12" t="s">
        <v>1109</v>
      </c>
      <c r="C198" s="11">
        <f>IF(5 = S198, AS198 * -1, AS198)</f>
        <v>0</v>
      </c>
      <c r="D198" s="11">
        <f>IF(5 = S198, AT198 * -1, AT198)</f>
        <v>0</v>
      </c>
      <c r="E198" s="11">
        <f>IF(5 = S198, AU198 * -1, AU198)</f>
        <v>0</v>
      </c>
      <c r="F198" s="11">
        <f>IF(5 = S198, AW198 * -1, AW198)</f>
        <v>0</v>
      </c>
      <c r="G198" s="11">
        <f>IF(5 = S198, AY198 * -1, AY198)</f>
        <v>13115</v>
      </c>
      <c r="H198" s="11">
        <f>IF(5 = S198, AZ198 * -1, AZ198)</f>
        <v>13090</v>
      </c>
      <c r="I198" s="11">
        <f>IF(5 = S198, BA198 * -1, BA198)</f>
        <v>6563</v>
      </c>
      <c r="J198" s="11">
        <f>IF(5 = S198, BB198 * -1, BB198)</f>
        <v>19903.330000000002</v>
      </c>
      <c r="K198" s="11">
        <f>IF(5 = S198, BC198 * -1, BC198)</f>
        <v>26448.33</v>
      </c>
      <c r="L198" s="11">
        <f>IF(5 = S198, BD198 * -1, BD198)</f>
        <v>19878.330000000002</v>
      </c>
      <c r="M198" s="11">
        <f>IF(5 = S198, BE198 * -1, BE198)</f>
        <v>19878.330000000002</v>
      </c>
      <c r="N198" s="11">
        <f>IF(5 = S198, BF198 * -1, BF198)</f>
        <v>118876.32</v>
      </c>
      <c r="O198" s="29"/>
      <c r="P198" s="11">
        <f t="shared" si="122"/>
        <v>39756.660000000003</v>
      </c>
      <c r="Q198" s="11">
        <f t="shared" si="123"/>
        <v>238539.96000000002</v>
      </c>
      <c r="S198" s="9">
        <v>5</v>
      </c>
      <c r="T198" s="8">
        <f>T195</f>
        <v>0</v>
      </c>
      <c r="U198" s="8">
        <f>U195</f>
        <v>0</v>
      </c>
      <c r="V198" s="9">
        <f>V195</f>
        <v>0</v>
      </c>
      <c r="AS198" s="10">
        <f>SUM(AS191:AS191)+SUM(AS195:AS195)</f>
        <v>0</v>
      </c>
      <c r="AT198" s="10">
        <f>SUM(AT191:AT191)+SUM(AT195:AT195)</f>
        <v>0</v>
      </c>
      <c r="AU198" s="10">
        <f>SUM(AU191:AU191)+SUM(AU195:AU195)</f>
        <v>0</v>
      </c>
      <c r="AW198" s="10">
        <f>SUM(AW191:AW191)+SUM(AW195:AW195)</f>
        <v>0</v>
      </c>
      <c r="AY198" s="10">
        <f t="shared" ref="AY198:BF198" si="141">SUM(AY191:AY191)+SUM(AY195:AY195)</f>
        <v>-13115</v>
      </c>
      <c r="AZ198" s="10">
        <f t="shared" si="141"/>
        <v>-13090</v>
      </c>
      <c r="BA198" s="10">
        <f t="shared" si="141"/>
        <v>-6563</v>
      </c>
      <c r="BB198" s="10">
        <f t="shared" si="141"/>
        <v>-19903.330000000002</v>
      </c>
      <c r="BC198" s="10">
        <f t="shared" si="141"/>
        <v>-26448.33</v>
      </c>
      <c r="BD198" s="10">
        <f t="shared" si="141"/>
        <v>-19878.330000000002</v>
      </c>
      <c r="BE198" s="10">
        <f t="shared" si="141"/>
        <v>-19878.330000000002</v>
      </c>
      <c r="BF198" s="10">
        <f t="shared" si="141"/>
        <v>-118876.32</v>
      </c>
    </row>
    <row r="199" spans="1:58">
      <c r="P199" t="str">
        <f t="shared" si="122"/>
        <v/>
      </c>
      <c r="Q199" t="str">
        <f t="shared" si="123"/>
        <v/>
      </c>
    </row>
    <row r="200" spans="1:58">
      <c r="B200" s="12" t="s">
        <v>1110</v>
      </c>
      <c r="C200" s="11">
        <f>IF(5 = S200, AS200 * -1, AS200)</f>
        <v>0</v>
      </c>
      <c r="D200" s="11">
        <f>IF(5 = S200, AT200 * -1, AT200)</f>
        <v>11742.67</v>
      </c>
      <c r="E200" s="11">
        <f>IF(5 = S200, AU200 * -1, AU200)</f>
        <v>53625.460000000006</v>
      </c>
      <c r="F200" s="11">
        <f>IF(5 = S200, AW200 * -1, AW200)</f>
        <v>76431.98</v>
      </c>
      <c r="G200" s="11">
        <f>IF(5 = S200, AY200 * -1, AY200)</f>
        <v>120235.26999999999</v>
      </c>
      <c r="H200" s="11">
        <f>IF(5 = S200, AZ200 * -1, AZ200)</f>
        <v>135317.81</v>
      </c>
      <c r="I200" s="11">
        <f>IF(5 = S200, BA200 * -1, BA200)</f>
        <v>166059.39000000001</v>
      </c>
      <c r="J200" s="11">
        <f>IF(5 = S200, BB200 * -1, BB200)</f>
        <v>139165.32999999999</v>
      </c>
      <c r="K200" s="11">
        <f>IF(5 = S200, BC200 * -1, BC200)</f>
        <v>133100.22999999998</v>
      </c>
      <c r="L200" s="11">
        <f>IF(5 = S200, BD200 * -1, BD200)</f>
        <v>117521.73</v>
      </c>
      <c r="M200" s="11">
        <f>IF(5 = S200, BE200 * -1, BE200)</f>
        <v>139544.71</v>
      </c>
      <c r="N200" s="11">
        <f>IF(5 = S200, BF200 * -1, BF200)</f>
        <v>1092744.58</v>
      </c>
      <c r="O200" s="29"/>
      <c r="P200" s="11">
        <f t="shared" si="122"/>
        <v>257066.44</v>
      </c>
      <c r="Q200" s="11">
        <f t="shared" si="123"/>
        <v>1542398.6400000001</v>
      </c>
      <c r="S200" s="9">
        <v>5</v>
      </c>
      <c r="T200" s="8">
        <f>T195</f>
        <v>0</v>
      </c>
      <c r="U200" s="8">
        <f>U195</f>
        <v>0</v>
      </c>
      <c r="V200" s="9">
        <f>V195</f>
        <v>0</v>
      </c>
      <c r="AS200" s="10">
        <f>SUM(AS85:AS99)+SUM(AS103:AS103)+SUM(AS107:AS119)+SUM(AS123:AS137)+SUM(AS141:AS144)+SUM(AS148:AS154)+SUM(AS158:AS161)+SUM(AS165:AS173)+SUM(AS177:AS184)+SUM(AS191:AS191)+SUM(AS195:AS195)</f>
        <v>0</v>
      </c>
      <c r="AT200" s="10">
        <f>SUM(AT85:AT99)+SUM(AT103:AT103)+SUM(AT107:AT119)+SUM(AT123:AT137)+SUM(AT141:AT144)+SUM(AT148:AT154)+SUM(AT158:AT161)+SUM(AT165:AT173)+SUM(AT177:AT184)+SUM(AT191:AT191)+SUM(AT195:AT195)</f>
        <v>-11742.67</v>
      </c>
      <c r="AU200" s="10">
        <f>SUM(AU85:AU99)+SUM(AU103:AU103)+SUM(AU107:AU119)+SUM(AU123:AU137)+SUM(AU141:AU144)+SUM(AU148:AU154)+SUM(AU158:AU161)+SUM(AU165:AU173)+SUM(AU177:AU184)+SUM(AU191:AU191)+SUM(AU195:AU195)</f>
        <v>-53625.460000000006</v>
      </c>
      <c r="AW200" s="10">
        <f>SUM(AW85:AW99)+SUM(AW103:AW103)+SUM(AW107:AW119)+SUM(AW123:AW137)+SUM(AW141:AW144)+SUM(AW148:AW154)+SUM(AW158:AW161)+SUM(AW165:AW173)+SUM(AW177:AW184)+SUM(AW191:AW191)+SUM(AW195:AW195)</f>
        <v>-76431.98</v>
      </c>
      <c r="AY200" s="10">
        <f t="shared" ref="AY200:BF200" si="142">SUM(AY85:AY99)+SUM(AY103:AY103)+SUM(AY107:AY119)+SUM(AY123:AY137)+SUM(AY141:AY144)+SUM(AY148:AY154)+SUM(AY158:AY161)+SUM(AY165:AY173)+SUM(AY177:AY184)+SUM(AY191:AY191)+SUM(AY195:AY195)</f>
        <v>-120235.26999999999</v>
      </c>
      <c r="AZ200" s="10">
        <f t="shared" si="142"/>
        <v>-135317.81</v>
      </c>
      <c r="BA200" s="10">
        <f t="shared" si="142"/>
        <v>-166059.39000000001</v>
      </c>
      <c r="BB200" s="10">
        <f t="shared" si="142"/>
        <v>-139165.32999999999</v>
      </c>
      <c r="BC200" s="10">
        <f t="shared" si="142"/>
        <v>-133100.22999999998</v>
      </c>
      <c r="BD200" s="10">
        <f t="shared" si="142"/>
        <v>-117521.73</v>
      </c>
      <c r="BE200" s="10">
        <f t="shared" si="142"/>
        <v>-139544.71</v>
      </c>
      <c r="BF200" s="10">
        <f t="shared" si="142"/>
        <v>-1092744.58</v>
      </c>
    </row>
    <row r="201" spans="1:58">
      <c r="P201" t="str">
        <f t="shared" si="122"/>
        <v/>
      </c>
      <c r="Q201" t="str">
        <f t="shared" si="123"/>
        <v/>
      </c>
    </row>
    <row r="202" spans="1:58">
      <c r="B202" s="12" t="s">
        <v>1111</v>
      </c>
      <c r="C202" s="11">
        <f>IF(5 = S202, AS202 * -1, AS202)</f>
        <v>0</v>
      </c>
      <c r="D202" s="11">
        <f>IF(5 = S202, AT202 * -1, AT202)</f>
        <v>265855.20000000007</v>
      </c>
      <c r="E202" s="11">
        <f>IF(5 = S202, AU202 * -1, AU202)</f>
        <v>135143.17000000004</v>
      </c>
      <c r="F202" s="11">
        <f>IF(5 = S202, AW202 * -1, AW202)</f>
        <v>78338.729999999952</v>
      </c>
      <c r="G202" s="11">
        <f>IF(5 = S202, AY202 * -1, AY202)</f>
        <v>45394.250000000007</v>
      </c>
      <c r="H202" s="11">
        <f>IF(5 = S202, AZ202 * -1, AZ202)</f>
        <v>100500.08999999997</v>
      </c>
      <c r="I202" s="11">
        <f>IF(5 = S202, BA202 * -1, BA202)</f>
        <v>5613.7699999999459</v>
      </c>
      <c r="J202" s="11">
        <f>IF(5 = S202, BB202 * -1, BB202)</f>
        <v>82885.520000000019</v>
      </c>
      <c r="K202" s="11">
        <f>IF(5 = S202, BC202 * -1, BC202)</f>
        <v>80897.440000000046</v>
      </c>
      <c r="L202" s="11">
        <f>IF(5 = S202, BD202 * -1, BD202)</f>
        <v>112319.97000000004</v>
      </c>
      <c r="M202" s="11">
        <f>IF(5 = S202, BE202 * -1, BE202)</f>
        <v>89216.150000000081</v>
      </c>
      <c r="N202" s="11">
        <f>IF(5 = S202, BF202 * -1, BF202)</f>
        <v>996164.2899999998</v>
      </c>
      <c r="O202" s="29"/>
      <c r="P202" s="11">
        <f t="shared" si="122"/>
        <v>201536.12000000011</v>
      </c>
      <c r="Q202" s="11">
        <f>Q80-Q200</f>
        <v>1278015.1800000002</v>
      </c>
      <c r="S202" s="9">
        <v>4</v>
      </c>
      <c r="T202" s="8">
        <f>T195</f>
        <v>0</v>
      </c>
      <c r="U202" s="8">
        <f>U195</f>
        <v>0</v>
      </c>
      <c r="V202" s="9">
        <f>V195</f>
        <v>0</v>
      </c>
      <c r="AS202" s="10">
        <f>SUM(AS10:AS12)+SUM(AS16:AS21)+SUM(AS27:AS28)+SUM(AS32:AS56)+SUM(AS60:AS62)+SUM(AS66:AS67)+SUM(AS71:AS77)+SUM(AS85:AS99)+SUM(AS103:AS103)+SUM(AS107:AS119)+SUM(AS123:AS137)+SUM(AS141:AS144)+SUM(AS148:AS154)+SUM(AS158:AS161)+SUM(AS165:AS173)+SUM(AS177:AS184)+SUM(AS191:AS191)+SUM(AS195:AS195)</f>
        <v>0</v>
      </c>
      <c r="AT202" s="10">
        <f>SUM(AT10:AT12)+SUM(AT16:AT21)+SUM(AT27:AT28)+SUM(AT32:AT56)+SUM(AT60:AT62)+SUM(AT66:AT67)+SUM(AT71:AT77)+SUM(AT85:AT99)+SUM(AT103:AT103)+SUM(AT107:AT119)+SUM(AT123:AT137)+SUM(AT141:AT144)+SUM(AT148:AT154)+SUM(AT158:AT161)+SUM(AT165:AT173)+SUM(AT177:AT184)+SUM(AT191:AT191)+SUM(AT195:AT195)</f>
        <v>265855.20000000007</v>
      </c>
      <c r="AU202" s="10">
        <f>SUM(AU10:AU12)+SUM(AU16:AU21)+SUM(AU27:AU28)+SUM(AU32:AU56)+SUM(AU60:AU62)+SUM(AU66:AU67)+SUM(AU71:AU77)+SUM(AU85:AU99)+SUM(AU103:AU103)+SUM(AU107:AU119)+SUM(AU123:AU137)+SUM(AU141:AU144)+SUM(AU148:AU154)+SUM(AU158:AU161)+SUM(AU165:AU173)+SUM(AU177:AU184)+SUM(AU191:AU191)+SUM(AU195:AU195)</f>
        <v>135143.17000000004</v>
      </c>
      <c r="AW202" s="10">
        <f>SUM(AW10:AW12)+SUM(AW16:AW21)+SUM(AW27:AW28)+SUM(AW32:AW56)+SUM(AW60:AW62)+SUM(AW66:AW67)+SUM(AW71:AW77)+SUM(AW85:AW99)+SUM(AW103:AW103)+SUM(AW107:AW119)+SUM(AW123:AW137)+SUM(AW141:AW144)+SUM(AW148:AW154)+SUM(AW158:AW161)+SUM(AW165:AW173)+SUM(AW177:AW184)+SUM(AW191:AW191)+SUM(AW195:AW195)</f>
        <v>78338.729999999952</v>
      </c>
      <c r="AY202" s="10">
        <f t="shared" ref="AY202:BF202" si="143">SUM(AY10:AY12)+SUM(AY16:AY21)+SUM(AY27:AY28)+SUM(AY32:AY56)+SUM(AY60:AY62)+SUM(AY66:AY67)+SUM(AY71:AY77)+SUM(AY85:AY99)+SUM(AY103:AY103)+SUM(AY107:AY119)+SUM(AY123:AY137)+SUM(AY141:AY144)+SUM(AY148:AY154)+SUM(AY158:AY161)+SUM(AY165:AY173)+SUM(AY177:AY184)+SUM(AY191:AY191)+SUM(AY195:AY195)</f>
        <v>45394.250000000007</v>
      </c>
      <c r="AZ202" s="10">
        <f t="shared" si="143"/>
        <v>100500.08999999997</v>
      </c>
      <c r="BA202" s="10">
        <f t="shared" si="143"/>
        <v>5613.7699999999459</v>
      </c>
      <c r="BB202" s="10">
        <f t="shared" si="143"/>
        <v>82885.520000000019</v>
      </c>
      <c r="BC202" s="10">
        <f t="shared" si="143"/>
        <v>80897.440000000046</v>
      </c>
      <c r="BD202" s="10">
        <f t="shared" si="143"/>
        <v>112319.97000000004</v>
      </c>
      <c r="BE202" s="10">
        <f t="shared" si="143"/>
        <v>89216.150000000081</v>
      </c>
      <c r="BF202" s="10">
        <f t="shared" si="143"/>
        <v>996164.2899999998</v>
      </c>
    </row>
    <row r="206" spans="1:58">
      <c r="Q206" s="32" t="s">
        <v>1171</v>
      </c>
      <c r="R206" s="32" t="s">
        <v>1172</v>
      </c>
    </row>
    <row r="207" spans="1:58">
      <c r="Q207" s="31">
        <v>28000000</v>
      </c>
      <c r="R207" s="33">
        <f>Q202/Q207</f>
        <v>4.5643399285714294E-2</v>
      </c>
    </row>
    <row r="208" spans="1:58">
      <c r="Q208" s="31">
        <v>25000000</v>
      </c>
      <c r="R208" s="33">
        <f>Q202/Q208</f>
        <v>5.1120607200000008E-2</v>
      </c>
    </row>
  </sheetData>
  <pageMargins left="0.5" right="0.5" top="0.5" bottom="0.5" header="0.25" footer="0.25"/>
  <pageSetup orientation="landscape"/>
  <headerFooter>
    <oddHeader>&amp;L Income Statement - Trailing 12</oddHeader>
    <oddFooter>&amp;L Page &amp;P of &amp;N &amp;R &amp;I Income Statement 4.1 generated05/22/2025 at 4:11am CDT&amp;I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1"/>
  <sheetViews>
    <sheetView workbookViewId="0">
      <selection sqref="A1:B1"/>
    </sheetView>
  </sheetViews>
  <sheetFormatPr baseColWidth="10" defaultColWidth="8.83203125" defaultRowHeight="15"/>
  <cols>
    <col min="1" max="1" width="20.6640625" customWidth="1"/>
    <col min="2" max="2" width="80.6640625" customWidth="1"/>
  </cols>
  <sheetData>
    <row r="1" spans="1:2" ht="16">
      <c r="A1" s="34" t="s">
        <v>1112</v>
      </c>
      <c r="B1" s="35"/>
    </row>
    <row r="2" spans="1:2" ht="16">
      <c r="A2" s="34" t="s">
        <v>1113</v>
      </c>
      <c r="B2" s="35"/>
    </row>
    <row r="4" spans="1:2" ht="16">
      <c r="A4" s="23" t="s">
        <v>1114</v>
      </c>
      <c r="B4" s="24" t="s">
        <v>1115</v>
      </c>
    </row>
    <row r="5" spans="1:2" ht="16">
      <c r="A5" s="23" t="s">
        <v>1116</v>
      </c>
      <c r="B5" s="24" t="s">
        <v>1117</v>
      </c>
    </row>
    <row r="6" spans="1:2" ht="16">
      <c r="A6" s="23" t="s">
        <v>1118</v>
      </c>
      <c r="B6" s="24" t="s">
        <v>1119</v>
      </c>
    </row>
    <row r="7" spans="1:2" ht="16">
      <c r="A7" s="23" t="s">
        <v>1120</v>
      </c>
      <c r="B7" s="24" t="s">
        <v>1121</v>
      </c>
    </row>
    <row r="8" spans="1:2" ht="16">
      <c r="A8" s="23" t="s">
        <v>1122</v>
      </c>
      <c r="B8" s="24" t="s">
        <v>1123</v>
      </c>
    </row>
    <row r="9" spans="1:2" ht="16">
      <c r="A9" s="23" t="s">
        <v>1124</v>
      </c>
      <c r="B9" s="24" t="s">
        <v>1125</v>
      </c>
    </row>
    <row r="10" spans="1:2" ht="16">
      <c r="A10" s="23" t="s">
        <v>1126</v>
      </c>
      <c r="B10" s="24" t="s">
        <v>1127</v>
      </c>
    </row>
    <row r="11" spans="1:2" ht="16">
      <c r="A11" s="23" t="s">
        <v>1128</v>
      </c>
      <c r="B11" s="24" t="s">
        <v>1129</v>
      </c>
    </row>
    <row r="12" spans="1:2" ht="16">
      <c r="A12" s="23" t="s">
        <v>1130</v>
      </c>
      <c r="B12" s="24" t="s">
        <v>1131</v>
      </c>
    </row>
    <row r="13" spans="1:2" ht="16">
      <c r="A13" s="23" t="s">
        <v>1132</v>
      </c>
      <c r="B13" s="24" t="s">
        <v>1133</v>
      </c>
    </row>
    <row r="14" spans="1:2" ht="16">
      <c r="A14" s="23" t="s">
        <v>1134</v>
      </c>
      <c r="B14" s="24" t="s">
        <v>1135</v>
      </c>
    </row>
    <row r="15" spans="1:2" ht="16">
      <c r="A15" s="23" t="s">
        <v>1136</v>
      </c>
      <c r="B15" s="24" t="s">
        <v>1137</v>
      </c>
    </row>
    <row r="16" spans="1:2" ht="16">
      <c r="A16" s="23" t="s">
        <v>1138</v>
      </c>
      <c r="B16" s="24" t="s">
        <v>1139</v>
      </c>
    </row>
    <row r="17" spans="1:2" ht="16">
      <c r="A17" s="23" t="s">
        <v>1140</v>
      </c>
      <c r="B17" s="24" t="s">
        <v>1141</v>
      </c>
    </row>
    <row r="18" spans="1:2" ht="16">
      <c r="A18" s="23" t="s">
        <v>1142</v>
      </c>
      <c r="B18" s="24" t="s">
        <v>1143</v>
      </c>
    </row>
    <row r="19" spans="1:2" ht="16">
      <c r="A19" s="23" t="s">
        <v>1144</v>
      </c>
      <c r="B19" s="24" t="s">
        <v>1145</v>
      </c>
    </row>
    <row r="20" spans="1:2" ht="16">
      <c r="A20" s="23" t="s">
        <v>1146</v>
      </c>
      <c r="B20" s="24" t="s">
        <v>1147</v>
      </c>
    </row>
    <row r="21" spans="1:2" ht="16">
      <c r="A21" s="23" t="s">
        <v>1148</v>
      </c>
      <c r="B21" s="24" t="s">
        <v>1149</v>
      </c>
    </row>
    <row r="22" spans="1:2" ht="16">
      <c r="A22" s="23" t="s">
        <v>1150</v>
      </c>
      <c r="B22" s="24" t="s">
        <v>1151</v>
      </c>
    </row>
    <row r="23" spans="1:2" ht="16">
      <c r="A23" s="23" t="s">
        <v>1152</v>
      </c>
      <c r="B23" s="24" t="s">
        <v>1153</v>
      </c>
    </row>
    <row r="24" spans="1:2" ht="16">
      <c r="A24" s="23" t="s">
        <v>1154</v>
      </c>
      <c r="B24" s="24" t="s">
        <v>1155</v>
      </c>
    </row>
    <row r="25" spans="1:2" ht="16">
      <c r="A25" s="23" t="s">
        <v>1156</v>
      </c>
      <c r="B25" s="24" t="s">
        <v>1157</v>
      </c>
    </row>
    <row r="26" spans="1:2" ht="16">
      <c r="A26" s="23" t="s">
        <v>1158</v>
      </c>
      <c r="B26" s="24" t="s">
        <v>1159</v>
      </c>
    </row>
    <row r="27" spans="1:2" ht="16">
      <c r="A27" s="23" t="s">
        <v>1160</v>
      </c>
      <c r="B27" s="24" t="s">
        <v>1161</v>
      </c>
    </row>
    <row r="28" spans="1:2" ht="16">
      <c r="A28" s="23" t="s">
        <v>1162</v>
      </c>
      <c r="B28" s="24" t="s">
        <v>1163</v>
      </c>
    </row>
    <row r="30" spans="1:2" ht="16">
      <c r="A30" s="23" t="s">
        <v>1164</v>
      </c>
      <c r="B30" s="24" t="s">
        <v>1165</v>
      </c>
    </row>
    <row r="31" spans="1:2" ht="16">
      <c r="A31" s="23" t="s">
        <v>1166</v>
      </c>
      <c r="B31" s="24" t="s">
        <v>1167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Income Statement</vt:lpstr>
      <vt:lpstr>Report Parameters</vt:lpstr>
      <vt:lpstr>'Report Parameters'!Print_Area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Jonathan Andrews</cp:lastModifiedBy>
  <dcterms:created xsi:type="dcterms:W3CDTF">2025-05-22T15:46:45Z</dcterms:created>
  <dcterms:modified xsi:type="dcterms:W3CDTF">2025-05-27T18:59:10Z</dcterms:modified>
</cp:coreProperties>
</file>