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2"/>
  </bookViews>
  <sheets>
    <sheet name="Sheet3" sheetId="3" r:id="rId1"/>
    <sheet name="Sheet1" sheetId="1" r:id="rId2"/>
    <sheet name="Sheet2" sheetId="2" r:id="rId3"/>
  </sheets>
  <calcPr calcId="152511"/>
</workbook>
</file>

<file path=xl/calcChain.xml><?xml version="1.0" encoding="utf-8"?>
<calcChain xmlns="http://schemas.openxmlformats.org/spreadsheetml/2006/main">
  <c r="E38" i="1" l="1"/>
  <c r="D38" i="1"/>
  <c r="C38" i="1"/>
  <c r="B38" i="1"/>
  <c r="E25" i="1"/>
  <c r="D25" i="1"/>
  <c r="C12" i="1"/>
  <c r="I12" i="1" s="1"/>
  <c r="C25" i="1"/>
  <c r="B25" i="1"/>
  <c r="D12" i="1"/>
  <c r="B12" i="1"/>
  <c r="E12" i="1"/>
  <c r="F30" i="1"/>
  <c r="F31" i="1" s="1"/>
  <c r="F32" i="1" s="1"/>
  <c r="F33" i="1" s="1"/>
  <c r="F34" i="1" s="1"/>
  <c r="F35" i="1" s="1"/>
  <c r="F36" i="1" s="1"/>
  <c r="F37" i="1" s="1"/>
  <c r="F17" i="1"/>
  <c r="F18" i="1" s="1"/>
  <c r="F19" i="1" s="1"/>
  <c r="F20" i="1" s="1"/>
  <c r="F21" i="1" s="1"/>
  <c r="F22" i="1" s="1"/>
  <c r="F23" i="1" s="1"/>
  <c r="F24" i="1" s="1"/>
  <c r="F4" i="1"/>
  <c r="F5" i="1" s="1"/>
  <c r="F6" i="1" s="1"/>
  <c r="F7" i="1" s="1"/>
  <c r="F8" i="1" s="1"/>
  <c r="F9" i="1" s="1"/>
  <c r="F10" i="1" s="1"/>
  <c r="F11" i="1" s="1"/>
  <c r="H12" i="1" l="1"/>
  <c r="J25" i="1"/>
  <c r="I25" i="1"/>
  <c r="I38" i="1"/>
  <c r="H38" i="1"/>
  <c r="H25" i="1"/>
  <c r="J12" i="1"/>
  <c r="J38" i="1"/>
</calcChain>
</file>

<file path=xl/sharedStrings.xml><?xml version="1.0" encoding="utf-8"?>
<sst xmlns="http://schemas.openxmlformats.org/spreadsheetml/2006/main" count="93" uniqueCount="35">
  <si>
    <t>Bowling</t>
  </si>
  <si>
    <t>Mat</t>
  </si>
  <si>
    <t>Balls</t>
  </si>
  <si>
    <t>Runs</t>
  </si>
  <si>
    <t>WKTS</t>
  </si>
  <si>
    <t>BBM</t>
  </si>
  <si>
    <t>Ave</t>
  </si>
  <si>
    <t>Econ</t>
  </si>
  <si>
    <t>SR</t>
  </si>
  <si>
    <t>4W</t>
  </si>
  <si>
    <t>5W</t>
  </si>
  <si>
    <t>Bhuvneshwar Kumar</t>
  </si>
  <si>
    <t>Jasprit Bumrah</t>
  </si>
  <si>
    <t>Ravindra Jadeja</t>
  </si>
  <si>
    <t>total wickets</t>
  </si>
  <si>
    <t xml:space="preserve">Bowling average the number of runs conceded by a bowler per wicket taken.  </t>
  </si>
  <si>
    <r>
      <t>Econamy rate :a player's </t>
    </r>
    <r>
      <rPr>
        <b/>
        <sz val="12"/>
        <color rgb="FF202124"/>
        <rFont val="Arial"/>
        <family val="2"/>
      </rPr>
      <t>economy</t>
    </r>
    <r>
      <rPr>
        <sz val="12"/>
        <color rgb="FF202124"/>
        <rFont val="Arial"/>
        <family val="2"/>
      </rPr>
      <t> rate is the </t>
    </r>
    <r>
      <rPr>
        <b/>
        <sz val="12"/>
        <color rgb="FF202124"/>
        <rFont val="Arial"/>
        <family val="2"/>
      </rPr>
      <t>average</t>
    </r>
    <r>
      <rPr>
        <sz val="12"/>
        <color rgb="FF202124"/>
        <rFont val="Arial"/>
        <family val="2"/>
      </rPr>
      <t> number of runs they have conceded per over </t>
    </r>
    <r>
      <rPr>
        <b/>
        <sz val="12"/>
        <color rgb="FF202124"/>
        <rFont val="Arial"/>
        <family val="2"/>
      </rPr>
      <t>bowled</t>
    </r>
    <r>
      <rPr>
        <sz val="12"/>
        <color rgb="FF202124"/>
        <rFont val="Arial"/>
        <family val="2"/>
      </rPr>
      <t>. </t>
    </r>
  </si>
  <si>
    <r>
      <t>Bowling strike rate</t>
    </r>
    <r>
      <rPr>
        <sz val="12"/>
        <color rgb="FF202124"/>
        <rFont val="Arial"/>
        <family val="2"/>
      </rPr>
      <t> is </t>
    </r>
    <r>
      <rPr>
        <b/>
        <sz val="12"/>
        <color rgb="FF202124"/>
        <rFont val="Arial"/>
        <family val="2"/>
      </rPr>
      <t>defined</t>
    </r>
    <r>
      <rPr>
        <sz val="12"/>
        <color rgb="FF202124"/>
        <rFont val="Arial"/>
        <family val="2"/>
      </rPr>
      <t> for a </t>
    </r>
    <r>
      <rPr>
        <b/>
        <sz val="12"/>
        <color rgb="FF202124"/>
        <rFont val="Arial"/>
        <family val="2"/>
      </rPr>
      <t>bowler</t>
    </r>
    <r>
      <rPr>
        <sz val="12"/>
        <color rgb="FF202124"/>
        <rFont val="Arial"/>
        <family val="2"/>
      </rPr>
      <t> as the </t>
    </r>
    <r>
      <rPr>
        <b/>
        <sz val="12"/>
        <color rgb="FF202124"/>
        <rFont val="Arial"/>
        <family val="2"/>
      </rPr>
      <t>average</t>
    </r>
    <r>
      <rPr>
        <sz val="12"/>
        <color rgb="FF202124"/>
        <rFont val="Arial"/>
        <family val="2"/>
      </rPr>
      <t> number of balls </t>
    </r>
    <r>
      <rPr>
        <b/>
        <sz val="12"/>
        <color rgb="FF202124"/>
        <rFont val="Arial"/>
        <family val="2"/>
      </rPr>
      <t>bowled</t>
    </r>
    <r>
      <rPr>
        <sz val="12"/>
        <color rgb="FF202124"/>
        <rFont val="Arial"/>
        <family val="2"/>
      </rPr>
      <t> per wicket taken</t>
    </r>
  </si>
  <si>
    <t>2017</t>
  </si>
  <si>
    <t>2019</t>
  </si>
  <si>
    <t>2020</t>
  </si>
  <si>
    <t>Matches :</t>
  </si>
  <si>
    <t>Wickets :</t>
  </si>
  <si>
    <t>Average</t>
  </si>
  <si>
    <t>Economy :</t>
  </si>
  <si>
    <t>Strick Rate :</t>
  </si>
  <si>
    <t xml:space="preserve">Best Year : </t>
  </si>
  <si>
    <t>Age :</t>
  </si>
  <si>
    <t>27</t>
  </si>
  <si>
    <t xml:space="preserve"> Age :</t>
  </si>
  <si>
    <t>Average :</t>
  </si>
  <si>
    <t>Economy rate</t>
  </si>
  <si>
    <t>Strike Rate :</t>
  </si>
  <si>
    <t>Best Year :</t>
  </si>
  <si>
    <t xml:space="preserve"> Wickets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</si>
</sst>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rgb="FF111111"/>
      <name val="Arial"/>
      <family val="2"/>
    </font>
    <font>
      <sz val="11"/>
      <color rgb="FF111111"/>
      <name val="Arial"/>
      <family val="2"/>
    </font>
    <font>
      <b/>
      <sz val="18"/>
      <color theme="1"/>
      <name val="Calibri"/>
      <family val="2"/>
      <scheme val="minor"/>
    </font>
    <font>
      <sz val="11"/>
      <color rgb="FF111111"/>
      <name val="Arial"/>
    </font>
    <font>
      <sz val="12"/>
      <color rgb="FF202124"/>
      <name val="Arial"/>
      <family val="2"/>
    </font>
    <font>
      <b/>
      <sz val="12"/>
      <color rgb="FF202124"/>
      <name val="Arial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4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8"/>
      <color theme="4"/>
      <name val="Calibri"/>
      <family val="2"/>
      <scheme val="minor"/>
    </font>
    <font>
      <b/>
      <sz val="28"/>
      <color rgb="FFFFFF00"/>
      <name val="Calibri"/>
      <family val="2"/>
      <scheme val="minor"/>
    </font>
    <font>
      <b/>
      <sz val="28"/>
      <color theme="9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theme="1"/>
      </left>
      <right/>
      <top style="double">
        <color theme="1"/>
      </top>
      <bottom/>
      <diagonal/>
    </border>
    <border>
      <left/>
      <right style="double">
        <color theme="1"/>
      </right>
      <top style="double">
        <color theme="1"/>
      </top>
      <bottom/>
      <diagonal/>
    </border>
    <border>
      <left style="double">
        <color theme="1"/>
      </left>
      <right/>
      <top/>
      <bottom/>
      <diagonal/>
    </border>
    <border>
      <left/>
      <right style="double">
        <color theme="1"/>
      </right>
      <top/>
      <bottom/>
      <diagonal/>
    </border>
    <border>
      <left style="double">
        <color theme="1"/>
      </left>
      <right/>
      <top/>
      <bottom style="double">
        <color theme="1"/>
      </bottom>
      <diagonal/>
    </border>
    <border>
      <left/>
      <right style="double">
        <color theme="1"/>
      </right>
      <top/>
      <bottom style="double">
        <color theme="1"/>
      </bottom>
      <diagonal/>
    </border>
    <border>
      <left/>
      <right/>
      <top/>
      <bottom style="double">
        <color theme="1"/>
      </bottom>
      <diagonal/>
    </border>
    <border>
      <left style="double">
        <color theme="1"/>
      </left>
      <right/>
      <top style="double">
        <color theme="1"/>
      </top>
      <bottom style="double">
        <color theme="1"/>
      </bottom>
      <diagonal/>
    </border>
    <border>
      <left/>
      <right style="double">
        <color theme="1"/>
      </right>
      <top style="double">
        <color theme="1"/>
      </top>
      <bottom style="double">
        <color theme="1"/>
      </bottom>
      <diagonal/>
    </border>
    <border>
      <left/>
      <right/>
      <top style="double">
        <color theme="1"/>
      </top>
      <bottom style="double">
        <color theme="1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17" fontId="2" fillId="0" borderId="0" xfId="0" applyNumberFormat="1" applyFont="1" applyAlignment="1">
      <alignment vertical="center" wrapText="1"/>
    </xf>
    <xf numFmtId="16" fontId="2" fillId="0" borderId="0" xfId="0" applyNumberFormat="1" applyFont="1" applyAlignment="1">
      <alignment vertical="center" wrapText="1"/>
    </xf>
    <xf numFmtId="0" fontId="2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vertical="center" wrapText="1"/>
    </xf>
    <xf numFmtId="0" fontId="2" fillId="3" borderId="0" xfId="0" applyFont="1" applyFill="1" applyAlignment="1">
      <alignment horizontal="left" vertical="center" wrapText="1"/>
    </xf>
    <xf numFmtId="0" fontId="2" fillId="3" borderId="0" xfId="0" applyFont="1" applyFill="1" applyAlignment="1">
      <alignment vertical="center" wrapText="1"/>
    </xf>
    <xf numFmtId="17" fontId="2" fillId="2" borderId="0" xfId="0" applyNumberFormat="1" applyFont="1" applyFill="1" applyAlignment="1">
      <alignment vertical="center" wrapText="1"/>
    </xf>
    <xf numFmtId="17" fontId="2" fillId="3" borderId="0" xfId="0" applyNumberFormat="1" applyFont="1" applyFill="1" applyAlignment="1">
      <alignment vertical="center" wrapText="1"/>
    </xf>
    <xf numFmtId="16" fontId="2" fillId="2" borderId="0" xfId="0" applyNumberFormat="1" applyFont="1" applyFill="1" applyAlignment="1">
      <alignment vertical="center" wrapText="1"/>
    </xf>
    <xf numFmtId="16" fontId="2" fillId="3" borderId="0" xfId="0" applyNumberFormat="1" applyFont="1" applyFill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0" xfId="0" applyNumberFormat="1" applyFont="1" applyAlignment="1">
      <alignment vertical="center" wrapText="1"/>
    </xf>
    <xf numFmtId="17" fontId="4" fillId="0" borderId="0" xfId="0" applyNumberFormat="1" applyFont="1" applyAlignment="1">
      <alignment vertical="center" wrapText="1"/>
    </xf>
    <xf numFmtId="0" fontId="5" fillId="0" borderId="0" xfId="0" applyFont="1"/>
    <xf numFmtId="0" fontId="6" fillId="0" borderId="0" xfId="0" applyFont="1"/>
    <xf numFmtId="0" fontId="5" fillId="0" borderId="0" xfId="0" applyFont="1" applyAlignment="1"/>
    <xf numFmtId="0" fontId="2" fillId="2" borderId="0" xfId="0" applyNumberFormat="1" applyFont="1" applyFill="1" applyAlignment="1">
      <alignment vertical="center" wrapText="1"/>
    </xf>
    <xf numFmtId="2" fontId="4" fillId="0" borderId="0" xfId="0" applyNumberFormat="1" applyFont="1" applyAlignment="1">
      <alignment vertical="center" wrapText="1"/>
    </xf>
    <xf numFmtId="2" fontId="2" fillId="3" borderId="0" xfId="0" applyNumberFormat="1" applyFont="1" applyFill="1" applyAlignment="1">
      <alignment vertical="center" wrapText="1"/>
    </xf>
    <xf numFmtId="2" fontId="0" fillId="0" borderId="0" xfId="0" applyNumberFormat="1"/>
    <xf numFmtId="0" fontId="0" fillId="0" borderId="0" xfId="0" applyBorder="1"/>
    <xf numFmtId="0" fontId="0" fillId="4" borderId="0" xfId="0" applyFill="1" applyBorder="1"/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0" fillId="0" borderId="11" xfId="0" applyBorder="1"/>
    <xf numFmtId="0" fontId="11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2" fillId="0" borderId="8" xfId="0" applyFont="1" applyFill="1" applyBorder="1" applyAlignment="1">
      <alignment horizontal="center"/>
    </xf>
    <xf numFmtId="0" fontId="12" fillId="0" borderId="9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/>
    </xf>
    <xf numFmtId="0" fontId="14" fillId="0" borderId="17" xfId="0" applyFont="1" applyFill="1" applyBorder="1" applyAlignment="1">
      <alignment horizontal="center"/>
    </xf>
    <xf numFmtId="0" fontId="14" fillId="0" borderId="16" xfId="0" applyFont="1" applyFill="1" applyBorder="1" applyAlignment="1">
      <alignment horizontal="center"/>
    </xf>
    <xf numFmtId="0" fontId="13" fillId="0" borderId="15" xfId="0" applyFont="1" applyFill="1" applyBorder="1" applyAlignment="1">
      <alignment horizontal="center"/>
    </xf>
    <xf numFmtId="0" fontId="13" fillId="0" borderId="16" xfId="0" applyFont="1" applyFill="1" applyBorder="1" applyAlignment="1">
      <alignment horizontal="center"/>
    </xf>
    <xf numFmtId="0" fontId="9" fillId="0" borderId="3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</cellXfs>
  <cellStyles count="1">
    <cellStyle name="Normal" xfId="0" builtinId="0"/>
  </cellStyles>
  <dxfs count="88"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general" vertical="center" textRotation="0" wrapText="1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fill>
        <patternFill patternType="solid">
          <fgColor indexed="64"/>
          <bgColor rgb="FFF5F5F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fill>
        <patternFill patternType="solid">
          <fgColor indexed="64"/>
          <bgColor rgb="FFF5F5F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fill>
        <patternFill patternType="solid">
          <fgColor indexed="64"/>
          <bgColor rgb="FFF5F5F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fill>
        <patternFill patternType="solid">
          <fgColor indexed="64"/>
          <bgColor rgb="FFF5F5F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fill>
        <patternFill patternType="solid">
          <fgColor indexed="64"/>
          <bgColor rgb="FFF5F5F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fill>
        <patternFill patternType="solid">
          <fgColor indexed="64"/>
          <bgColor rgb="FFF5F5F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numFmt numFmtId="2" formatCode="0.00"/>
      <fill>
        <patternFill patternType="solid">
          <fgColor indexed="64"/>
          <bgColor rgb="FFF5F5F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fill>
        <patternFill patternType="solid">
          <fgColor indexed="64"/>
          <bgColor rgb="FFF5F5F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fill>
        <patternFill patternType="solid">
          <fgColor indexed="64"/>
          <bgColor rgb="FFF5F5F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numFmt numFmtId="22" formatCode="mmm/yy"/>
      <fill>
        <patternFill patternType="solid">
          <fgColor indexed="64"/>
          <bgColor rgb="FFF5F5F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numFmt numFmtId="22" formatCode="mmm/yy"/>
      <fill>
        <patternFill patternType="solid">
          <fgColor indexed="64"/>
          <bgColor rgb="FFF5F5F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fill>
        <patternFill patternType="solid">
          <fgColor indexed="64"/>
          <bgColor rgb="FFF5F5F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fill>
        <patternFill patternType="solid">
          <fgColor indexed="64"/>
          <bgColor rgb="FFF5F5F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fill>
        <patternFill patternType="solid">
          <fgColor indexed="64"/>
          <bgColor rgb="FFF5F5F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fill>
        <patternFill patternType="solid">
          <fgColor indexed="64"/>
          <bgColor rgb="FFF5F5F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fill>
        <patternFill patternType="solid">
          <fgColor indexed="64"/>
          <bgColor rgb="FFF5F5F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fill>
        <patternFill patternType="solid">
          <fgColor indexed="64"/>
          <bgColor rgb="FFF5F5F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fill>
        <patternFill patternType="solid">
          <fgColor indexed="64"/>
          <bgColor rgb="FFF5F5F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fill>
        <patternFill patternType="solid">
          <fgColor indexed="64"/>
          <bgColor rgb="FFF5F5F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fill>
        <patternFill patternType="solid">
          <fgColor indexed="64"/>
          <bgColor rgb="FFF5F5F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fill>
        <patternFill patternType="solid">
          <fgColor indexed="64"/>
          <bgColor rgb="FFF5F5F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fill>
        <patternFill patternType="solid">
          <fgColor indexed="64"/>
          <bgColor rgb="FFF5F5F5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numFmt numFmtId="2" formatCode="0.0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numFmt numFmtId="2" formatCode="0.0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numFmt numFmtId="22" formatCode="mmm/yy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numFmt numFmtId="22" formatCode="mmm/yy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numFmt numFmtId="2" formatCode="0.0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Arial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FF6600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wickets, Average / Seoson</a:t>
            </a:r>
          </a:p>
        </c:rich>
      </c:tx>
      <c:overlay val="1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total_wickets</c:v>
          </c:tx>
          <c:spPr>
            <a:ln w="9525" cap="rnd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0"/>
              <c:layout>
                <c:manualLayout>
                  <c:x val="-1.3318529496881519E-17"/>
                  <c:y val="-5.18664432280259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153050949026289E-2"/>
                  <c:y val="-5.61886468303613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6153050949026261E-2"/>
                  <c:y val="-6.91552576373677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"/>
                  <c:y val="5.61886468303614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Sheet1!$A$4:$A$11</c:f>
              <c:numCache>
                <c:formatCode>General</c:formatCode>
                <c:ptCount val="8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</c:numCache>
            </c:numRef>
          </c:xVal>
          <c:yVal>
            <c:numRef>
              <c:f>Sheet1!$E$4:$E$11</c:f>
              <c:numCache>
                <c:formatCode>General</c:formatCode>
                <c:ptCount val="8"/>
                <c:pt idx="0">
                  <c:v>3</c:v>
                </c:pt>
                <c:pt idx="1">
                  <c:v>5</c:v>
                </c:pt>
                <c:pt idx="2">
                  <c:v>3</c:v>
                </c:pt>
                <c:pt idx="3">
                  <c:v>15</c:v>
                </c:pt>
                <c:pt idx="4">
                  <c:v>20</c:v>
                </c:pt>
                <c:pt idx="5">
                  <c:v>17</c:v>
                </c:pt>
                <c:pt idx="6">
                  <c:v>19</c:v>
                </c:pt>
                <c:pt idx="7">
                  <c:v>27</c:v>
                </c:pt>
              </c:numCache>
            </c:numRef>
          </c:yVal>
          <c:smooth val="0"/>
        </c:ser>
        <c:ser>
          <c:idx val="1"/>
          <c:order val="1"/>
          <c:tx>
            <c:v>Average</c:v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2"/>
              <c:layout>
                <c:manualLayout>
                  <c:x val="-6.2838459463162813E-2"/>
                  <c:y val="4.64539029142691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5.6149204642933062E-2"/>
                  <c:y val="-4.32220360233548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 algn="ctr"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Sheet1!$A$30:$A$37</c:f>
              <c:numCache>
                <c:formatCode>General</c:formatCode>
                <c:ptCount val="8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</c:numCache>
            </c:numRef>
          </c:xVal>
          <c:yVal>
            <c:numRef>
              <c:f>Sheet1!$H$4:$H$11</c:f>
              <c:numCache>
                <c:formatCode>General</c:formatCode>
                <c:ptCount val="8"/>
                <c:pt idx="0">
                  <c:v>23.33</c:v>
                </c:pt>
                <c:pt idx="1">
                  <c:v>60.2</c:v>
                </c:pt>
                <c:pt idx="2">
                  <c:v>61.33</c:v>
                </c:pt>
                <c:pt idx="3">
                  <c:v>27.06</c:v>
                </c:pt>
                <c:pt idx="4">
                  <c:v>21.95</c:v>
                </c:pt>
                <c:pt idx="5">
                  <c:v>21.88</c:v>
                </c:pt>
                <c:pt idx="6">
                  <c:v>21.52</c:v>
                </c:pt>
                <c:pt idx="7">
                  <c:v>14.96</c:v>
                </c:pt>
              </c:numCache>
            </c:numRef>
          </c:y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axId val="-1538808240"/>
        <c:axId val="-1538822928"/>
      </c:scatterChart>
      <c:valAx>
        <c:axId val="-1538808240"/>
        <c:scaling>
          <c:orientation val="minMax"/>
          <c:max val="2020"/>
          <c:min val="2013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38822928"/>
        <c:crosses val="autoZero"/>
        <c:crossBetween val="midCat"/>
      </c:valAx>
      <c:valAx>
        <c:axId val="-153882292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-1538808240"/>
        <c:crosses val="autoZero"/>
        <c:crossBetween val="midCat"/>
      </c:valAx>
      <c:spPr>
        <a:noFill/>
        <a:ln>
          <a:solidFill>
            <a:schemeClr val="accent1">
              <a:lumMod val="75000"/>
            </a:schemeClr>
          </a:solidFill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 w="12700">
          <a:noFill/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Economy</a:t>
            </a:r>
            <a:r>
              <a:rPr lang="en-US" sz="1400" b="1"/>
              <a:t> / </a:t>
            </a:r>
            <a:r>
              <a:rPr lang="en-US" sz="1600" b="1"/>
              <a:t>Season</a:t>
            </a:r>
            <a:endParaRPr lang="en-US" sz="1400" b="1"/>
          </a:p>
        </c:rich>
      </c:tx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Sheet1!$A$4:$A$11</c:f>
              <c:numCache>
                <c:formatCode>General</c:formatCode>
                <c:ptCount val="8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</c:numCache>
            </c:numRef>
          </c:cat>
          <c:val>
            <c:numRef>
              <c:f>Sheet1!$I$4:$I$11</c:f>
              <c:numCache>
                <c:formatCode>General</c:formatCode>
                <c:ptCount val="8"/>
                <c:pt idx="0">
                  <c:v>10</c:v>
                </c:pt>
                <c:pt idx="1">
                  <c:v>7.58</c:v>
                </c:pt>
                <c:pt idx="2">
                  <c:v>12.26</c:v>
                </c:pt>
                <c:pt idx="3">
                  <c:v>7.8</c:v>
                </c:pt>
                <c:pt idx="4">
                  <c:v>7.39</c:v>
                </c:pt>
                <c:pt idx="5">
                  <c:v>6.88</c:v>
                </c:pt>
                <c:pt idx="6">
                  <c:v>6.63</c:v>
                </c:pt>
                <c:pt idx="7">
                  <c:v>6.73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538822384"/>
        <c:axId val="-1538819664"/>
      </c:barChart>
      <c:catAx>
        <c:axId val="-153882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38819664"/>
        <c:crosses val="autoZero"/>
        <c:auto val="1"/>
        <c:lblAlgn val="ctr"/>
        <c:lblOffset val="100"/>
        <c:noMultiLvlLbl val="0"/>
      </c:catAx>
      <c:valAx>
        <c:axId val="-15388196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53882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wickets, Average / Seoson</a:t>
            </a:r>
          </a:p>
        </c:rich>
      </c:tx>
      <c:layout>
        <c:manualLayout>
          <c:xMode val="edge"/>
          <c:yMode val="edge"/>
          <c:x val="0.22897853334886731"/>
          <c:y val="2.7858595327214193E-2"/>
        </c:manualLayout>
      </c:layout>
      <c:overlay val="1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446949941404708E-2"/>
          <c:y val="5.1171181127561867E-2"/>
          <c:w val="0.90110610011719061"/>
          <c:h val="0.78461767817528982"/>
        </c:manualLayout>
      </c:layout>
      <c:scatterChart>
        <c:scatterStyle val="lineMarker"/>
        <c:varyColors val="0"/>
        <c:ser>
          <c:idx val="0"/>
          <c:order val="0"/>
          <c:tx>
            <c:v>Total wickets</c:v>
          </c:tx>
          <c:spPr>
            <a:ln w="9525" cap="rnd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1"/>
              <c:layout>
                <c:manualLayout>
                  <c:x val="-3.3592140996749287E-2"/>
                  <c:y val="4.75765710699597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Sheet1!$A$30:$A$37</c:f>
              <c:numCache>
                <c:formatCode>General</c:formatCode>
                <c:ptCount val="8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</c:numCache>
            </c:numRef>
          </c:xVal>
          <c:yVal>
            <c:numRef>
              <c:f>Sheet1!$E$30:$E$37</c:f>
              <c:numCache>
                <c:formatCode>General</c:formatCode>
                <c:ptCount val="8"/>
                <c:pt idx="0">
                  <c:v>13</c:v>
                </c:pt>
                <c:pt idx="1">
                  <c:v>19</c:v>
                </c:pt>
                <c:pt idx="2">
                  <c:v>11</c:v>
                </c:pt>
                <c:pt idx="3">
                  <c:v>8</c:v>
                </c:pt>
                <c:pt idx="4">
                  <c:v>5</c:v>
                </c:pt>
                <c:pt idx="5">
                  <c:v>11</c:v>
                </c:pt>
                <c:pt idx="6">
                  <c:v>15</c:v>
                </c:pt>
                <c:pt idx="7">
                  <c:v>6</c:v>
                </c:pt>
              </c:numCache>
            </c:numRef>
          </c:yVal>
          <c:smooth val="0"/>
        </c:ser>
        <c:ser>
          <c:idx val="1"/>
          <c:order val="1"/>
          <c:tx>
            <c:v>Average</c:v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4"/>
              <c:layout>
                <c:manualLayout>
                  <c:x val="-3.8833097914223541E-2"/>
                  <c:y val="0.130424657123574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 algn="ctr"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Sheet1!$A$30:$A$37</c:f>
              <c:numCache>
                <c:formatCode>General</c:formatCode>
                <c:ptCount val="8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</c:numCache>
            </c:numRef>
          </c:xVal>
          <c:yVal>
            <c:numRef>
              <c:f>Sheet1!$H$30:$H$37</c:f>
              <c:numCache>
                <c:formatCode>General</c:formatCode>
                <c:ptCount val="8"/>
                <c:pt idx="0">
                  <c:v>24.84</c:v>
                </c:pt>
                <c:pt idx="1">
                  <c:v>23.31</c:v>
                </c:pt>
                <c:pt idx="2">
                  <c:v>30</c:v>
                </c:pt>
                <c:pt idx="3">
                  <c:v>38.869999999999997</c:v>
                </c:pt>
                <c:pt idx="4">
                  <c:v>69.8</c:v>
                </c:pt>
                <c:pt idx="5">
                  <c:v>27.54</c:v>
                </c:pt>
                <c:pt idx="6">
                  <c:v>22.86</c:v>
                </c:pt>
                <c:pt idx="7">
                  <c:v>53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-1538819120"/>
        <c:axId val="-1538818576"/>
      </c:scatterChart>
      <c:valAx>
        <c:axId val="-1538819120"/>
        <c:scaling>
          <c:orientation val="minMax"/>
          <c:max val="2020"/>
          <c:min val="2013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ysClr val="window" lastClr="FFFFFF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38818576"/>
        <c:crosses val="autoZero"/>
        <c:crossBetween val="midCat"/>
      </c:valAx>
      <c:valAx>
        <c:axId val="-153881857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-1538819120"/>
        <c:crosses val="autoZero"/>
        <c:crossBetween val="midCat"/>
      </c:valAx>
      <c:spPr>
        <a:noFill/>
        <a:ln>
          <a:solidFill>
            <a:schemeClr val="accent1">
              <a:lumMod val="75000"/>
            </a:schemeClr>
          </a:solidFill>
        </a:ln>
        <a:effectLst/>
      </c:spPr>
    </c:plotArea>
    <c:legend>
      <c:legendPos val="b"/>
      <c:layout/>
      <c:overlay val="0"/>
      <c:spPr>
        <a:noFill/>
        <a:ln w="12700">
          <a:noFill/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Economy</a:t>
            </a:r>
            <a:r>
              <a:rPr lang="en-US" sz="1400" b="1"/>
              <a:t> / Season</a:t>
            </a:r>
          </a:p>
        </c:rich>
      </c:tx>
      <c:layout/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Sheet1!$A$30:$A$37</c:f>
              <c:numCache>
                <c:formatCode>General</c:formatCode>
                <c:ptCount val="8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</c:numCache>
            </c:numRef>
          </c:cat>
          <c:val>
            <c:numRef>
              <c:f>Sheet1!$I$30:$I$37</c:f>
              <c:numCache>
                <c:formatCode>General</c:formatCode>
                <c:ptCount val="8"/>
                <c:pt idx="0">
                  <c:v>7.48</c:v>
                </c:pt>
                <c:pt idx="1">
                  <c:v>8.15</c:v>
                </c:pt>
                <c:pt idx="2">
                  <c:v>7.73</c:v>
                </c:pt>
                <c:pt idx="3">
                  <c:v>7.74</c:v>
                </c:pt>
                <c:pt idx="4">
                  <c:v>9.18</c:v>
                </c:pt>
                <c:pt idx="5">
                  <c:v>7.39</c:v>
                </c:pt>
                <c:pt idx="6">
                  <c:v>6.35</c:v>
                </c:pt>
                <c:pt idx="7">
                  <c:v>8.75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538818032"/>
        <c:axId val="-1538817488"/>
      </c:barChart>
      <c:catAx>
        <c:axId val="-153881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ysClr val="window" lastClr="FFFFFF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38817488"/>
        <c:crosses val="autoZero"/>
        <c:auto val="1"/>
        <c:lblAlgn val="ctr"/>
        <c:lblOffset val="100"/>
        <c:noMultiLvlLbl val="0"/>
      </c:catAx>
      <c:valAx>
        <c:axId val="-15388174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53881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Total</a:t>
            </a:r>
            <a:r>
              <a:rPr lang="en-US" baseline="0">
                <a:solidFill>
                  <a:sysClr val="windowText" lastClr="000000"/>
                </a:solidFill>
              </a:rPr>
              <a:t> wickets, Average / Seoson</a:t>
            </a:r>
          </a:p>
        </c:rich>
      </c:tx>
      <c:overlay val="1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Total_wickets</c:v>
          </c:tx>
          <c:spPr>
            <a:ln w="9525" cap="rnd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1"/>
              <c:layout>
                <c:manualLayout>
                  <c:x val="0"/>
                  <c:y val="-4.75442396256903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Sheet1!$A$17:$A$24</c:f>
              <c:numCache>
                <c:formatCode>General</c:formatCode>
                <c:ptCount val="8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</c:numCache>
            </c:numRef>
          </c:xVal>
          <c:yVal>
            <c:numRef>
              <c:f>Sheet1!$E$17:$E$24</c:f>
              <c:numCache>
                <c:formatCode>General</c:formatCode>
                <c:ptCount val="8"/>
                <c:pt idx="0">
                  <c:v>13</c:v>
                </c:pt>
                <c:pt idx="1">
                  <c:v>20</c:v>
                </c:pt>
                <c:pt idx="2">
                  <c:v>18</c:v>
                </c:pt>
                <c:pt idx="3">
                  <c:v>23</c:v>
                </c:pt>
                <c:pt idx="4">
                  <c:v>26</c:v>
                </c:pt>
                <c:pt idx="5">
                  <c:v>9</c:v>
                </c:pt>
                <c:pt idx="6">
                  <c:v>13</c:v>
                </c:pt>
                <c:pt idx="7">
                  <c:v>3</c:v>
                </c:pt>
              </c:numCache>
            </c:numRef>
          </c:yVal>
          <c:smooth val="0"/>
        </c:ser>
        <c:ser>
          <c:idx val="1"/>
          <c:order val="1"/>
          <c:tx>
            <c:v>Average</c:v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3"/>
              <c:layout>
                <c:manualLayout>
                  <c:x val="0"/>
                  <c:y val="3.889983242101930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Sheet1!$A$30:$A$37</c:f>
              <c:numCache>
                <c:formatCode>General</c:formatCode>
                <c:ptCount val="8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</c:numCache>
            </c:numRef>
          </c:xVal>
          <c:yVal>
            <c:numRef>
              <c:f>Sheet1!$H$17:$H$24</c:f>
              <c:numCache>
                <c:formatCode>General</c:formatCode>
                <c:ptCount val="8"/>
                <c:pt idx="0">
                  <c:v>28.53</c:v>
                </c:pt>
                <c:pt idx="1">
                  <c:v>17.7</c:v>
                </c:pt>
                <c:pt idx="2">
                  <c:v>22.61</c:v>
                </c:pt>
                <c:pt idx="3">
                  <c:v>21.3</c:v>
                </c:pt>
                <c:pt idx="4">
                  <c:v>14.19</c:v>
                </c:pt>
                <c:pt idx="5">
                  <c:v>39.33</c:v>
                </c:pt>
                <c:pt idx="6">
                  <c:v>35.46</c:v>
                </c:pt>
                <c:pt idx="7">
                  <c:v>33</c:v>
                </c:pt>
              </c:numCache>
            </c:numRef>
          </c:yVal>
          <c:smooth val="0"/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-1538816944"/>
        <c:axId val="-1724051184"/>
      </c:scatterChart>
      <c:valAx>
        <c:axId val="-1538816944"/>
        <c:scaling>
          <c:orientation val="minMax"/>
          <c:max val="2020"/>
          <c:min val="2013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4051184"/>
        <c:crosses val="autoZero"/>
        <c:crossBetween val="midCat"/>
      </c:valAx>
      <c:valAx>
        <c:axId val="-172405118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-1538816944"/>
        <c:crosses val="autoZero"/>
        <c:crossBetween val="midCat"/>
      </c:valAx>
      <c:spPr>
        <a:noFill/>
        <a:ln>
          <a:solidFill>
            <a:schemeClr val="accent1">
              <a:lumMod val="75000"/>
            </a:schemeClr>
          </a:solidFill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 w="12700">
          <a:noFill/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Economy</a:t>
            </a:r>
            <a:r>
              <a:rPr lang="en-US" sz="1400" b="1"/>
              <a:t> / Season</a:t>
            </a:r>
          </a:p>
        </c:rich>
      </c:tx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Sheet1!$A$17:$A$24</c:f>
              <c:numCache>
                <c:formatCode>General</c:formatCode>
                <c:ptCount val="8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</c:numCache>
            </c:numRef>
          </c:cat>
          <c:val>
            <c:numRef>
              <c:f>Sheet1!$I$17:$I$24</c:f>
              <c:numCache>
                <c:formatCode>General</c:formatCode>
                <c:ptCount val="8"/>
                <c:pt idx="0">
                  <c:v>6.5</c:v>
                </c:pt>
                <c:pt idx="1">
                  <c:v>6.65</c:v>
                </c:pt>
                <c:pt idx="2">
                  <c:v>7.87</c:v>
                </c:pt>
                <c:pt idx="3">
                  <c:v>7.42</c:v>
                </c:pt>
                <c:pt idx="4">
                  <c:v>7.05</c:v>
                </c:pt>
                <c:pt idx="5">
                  <c:v>7.66</c:v>
                </c:pt>
                <c:pt idx="6">
                  <c:v>7.81</c:v>
                </c:pt>
                <c:pt idx="7">
                  <c:v>6.98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450134464"/>
        <c:axId val="-1450126304"/>
      </c:barChart>
      <c:catAx>
        <c:axId val="-145013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50126304"/>
        <c:crosses val="autoZero"/>
        <c:auto val="1"/>
        <c:lblAlgn val="ctr"/>
        <c:lblOffset val="100"/>
        <c:noMultiLvlLbl val="0"/>
      </c:catAx>
      <c:valAx>
        <c:axId val="-14501263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45013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openxmlformats.org/officeDocument/2006/relationships/image" Target="../media/image10.png"/><Relationship Id="rId18" Type="http://schemas.openxmlformats.org/officeDocument/2006/relationships/image" Target="../media/image13.png"/><Relationship Id="rId3" Type="http://schemas.openxmlformats.org/officeDocument/2006/relationships/image" Target="../media/image4.jpeg"/><Relationship Id="rId21" Type="http://schemas.openxmlformats.org/officeDocument/2006/relationships/image" Target="../media/image1.png"/><Relationship Id="rId7" Type="http://schemas.openxmlformats.org/officeDocument/2006/relationships/image" Target="../media/image7.png"/><Relationship Id="rId12" Type="http://schemas.openxmlformats.org/officeDocument/2006/relationships/chart" Target="../charts/chart3.xml"/><Relationship Id="rId17" Type="http://schemas.openxmlformats.org/officeDocument/2006/relationships/image" Target="../media/image12.png"/><Relationship Id="rId2" Type="http://schemas.openxmlformats.org/officeDocument/2006/relationships/image" Target="../media/image3.jpeg"/><Relationship Id="rId16" Type="http://schemas.openxmlformats.org/officeDocument/2006/relationships/chart" Target="../charts/chart5.xml"/><Relationship Id="rId20" Type="http://schemas.openxmlformats.org/officeDocument/2006/relationships/image" Target="../media/image14.emf"/><Relationship Id="rId1" Type="http://schemas.openxmlformats.org/officeDocument/2006/relationships/image" Target="../media/image2.jpg"/><Relationship Id="rId6" Type="http://schemas.openxmlformats.org/officeDocument/2006/relationships/chart" Target="../charts/chart1.xml"/><Relationship Id="rId11" Type="http://schemas.openxmlformats.org/officeDocument/2006/relationships/image" Target="../media/image9.emf"/><Relationship Id="rId5" Type="http://schemas.openxmlformats.org/officeDocument/2006/relationships/image" Target="../media/image6.png"/><Relationship Id="rId15" Type="http://schemas.openxmlformats.org/officeDocument/2006/relationships/chart" Target="../charts/chart4.xml"/><Relationship Id="rId23" Type="http://schemas.microsoft.com/office/2007/relationships/hdphoto" Target="../media/hdphoto2.wdp"/><Relationship Id="rId10" Type="http://schemas.openxmlformats.org/officeDocument/2006/relationships/image" Target="../media/image8.emf"/><Relationship Id="rId19" Type="http://schemas.openxmlformats.org/officeDocument/2006/relationships/chart" Target="../charts/chart6.xml"/><Relationship Id="rId4" Type="http://schemas.openxmlformats.org/officeDocument/2006/relationships/image" Target="../media/image5.png"/><Relationship Id="rId9" Type="http://schemas.openxmlformats.org/officeDocument/2006/relationships/chart" Target="../charts/chart2.xml"/><Relationship Id="rId14" Type="http://schemas.openxmlformats.org/officeDocument/2006/relationships/image" Target="../media/image11.png"/><Relationship Id="rId22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447674</xdr:colOff>
      <xdr:row>8</xdr:row>
      <xdr:rowOff>142875</xdr:rowOff>
    </xdr:from>
    <xdr:to>
      <xdr:col>11</xdr:col>
      <xdr:colOff>561975</xdr:colOff>
      <xdr:row>20</xdr:row>
      <xdr:rowOff>47625</xdr:rowOff>
    </xdr:to>
    <xdr:pic>
      <xdr:nvPicPr>
        <xdr:cNvPr id="2" name="Alphaa.ai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6874" y="1666875"/>
          <a:ext cx="5600701" cy="2190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386148</xdr:colOff>
      <xdr:row>35</xdr:row>
      <xdr:rowOff>154455</xdr:rowOff>
    </xdr:to>
    <xdr:pic>
      <xdr:nvPicPr>
        <xdr:cNvPr id="11" name="background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561254" cy="7036603"/>
        </a:xfrm>
        <a:prstGeom prst="rect">
          <a:avLst/>
        </a:prstGeom>
        <a:ln w="571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bliqueTopLeft"/>
          <a:lightRig rig="glow" dir="t">
            <a:rot lat="0" lon="0" rev="4800000"/>
          </a:lightRig>
        </a:scene3d>
        <a:sp3d prstMaterial="matte">
          <a:bevelT w="127000" h="63500"/>
        </a:sp3d>
      </xdr:spPr>
    </xdr:pic>
    <xdr:clientData/>
  </xdr:twoCellAnchor>
  <xdr:twoCellAnchor>
    <xdr:from>
      <xdr:col>0</xdr:col>
      <xdr:colOff>212571</xdr:colOff>
      <xdr:row>7</xdr:row>
      <xdr:rowOff>93909</xdr:rowOff>
    </xdr:from>
    <xdr:to>
      <xdr:col>3</xdr:col>
      <xdr:colOff>333720</xdr:colOff>
      <xdr:row>10</xdr:row>
      <xdr:rowOff>1368</xdr:rowOff>
    </xdr:to>
    <xdr:sp macro="[0]!Jasprit1" textlink="">
      <xdr:nvSpPr>
        <xdr:cNvPr id="32" name="jasprit_tag"/>
        <xdr:cNvSpPr/>
      </xdr:nvSpPr>
      <xdr:spPr>
        <a:xfrm>
          <a:off x="212571" y="1650106"/>
          <a:ext cx="2093226" cy="511156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300" b="1" cap="none" spc="50">
              <a:ln w="9525" cmpd="sng">
                <a:solidFill>
                  <a:schemeClr val="accent1"/>
                </a:solidFill>
                <a:prstDash val="solid"/>
              </a:ln>
              <a:blipFill>
                <a:blip xmlns:r="http://schemas.openxmlformats.org/officeDocument/2006/relationships" r:embed="rId2"/>
                <a:tile tx="0" ty="0" sx="100000" sy="100000" flip="none" algn="tl"/>
              </a:blip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J. Bumrah</a:t>
          </a:r>
        </a:p>
      </xdr:txBody>
    </xdr:sp>
    <xdr:clientData/>
  </xdr:twoCellAnchor>
  <xdr:twoCellAnchor>
    <xdr:from>
      <xdr:col>0</xdr:col>
      <xdr:colOff>187817</xdr:colOff>
      <xdr:row>0</xdr:row>
      <xdr:rowOff>93907</xdr:rowOff>
    </xdr:from>
    <xdr:to>
      <xdr:col>17</xdr:col>
      <xdr:colOff>268309</xdr:colOff>
      <xdr:row>5</xdr:row>
      <xdr:rowOff>80493</xdr:rowOff>
    </xdr:to>
    <xdr:sp macro="" textlink="">
      <xdr:nvSpPr>
        <xdr:cNvPr id="10" name="heading"/>
        <xdr:cNvSpPr/>
      </xdr:nvSpPr>
      <xdr:spPr>
        <a:xfrm>
          <a:off x="187817" y="93907"/>
          <a:ext cx="11255598" cy="1140318"/>
        </a:xfrm>
        <a:prstGeom prst="flowChartAlternateProcess">
          <a:avLst/>
        </a:prstGeom>
        <a:gradFill>
          <a:gsLst>
            <a:gs pos="0">
              <a:schemeClr val="accent1">
                <a:lumMod val="5000"/>
                <a:lumOff val="95000"/>
                <a:alpha val="42000"/>
              </a:schemeClr>
            </a:gs>
            <a:gs pos="22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>
          <a:outerShdw dir="3540000" sx="97000" sy="97000" algn="tl" rotWithShape="0">
            <a:prstClr val="black">
              <a:alpha val="52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>
          <a:scene3d>
            <a:camera prst="orthographicFront"/>
            <a:lightRig rig="threePt" dir="t"/>
          </a:scene3d>
          <a:sp3d extrusionH="57150">
            <a:bevelT w="38100" h="38100" prst="relaxedInset"/>
          </a:sp3d>
        </a:bodyPr>
        <a:lstStyle/>
        <a:p>
          <a:pPr algn="ctr"/>
          <a:r>
            <a:rPr lang="en-US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ysClr val="windowText" lastClr="000000"/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</a:t>
          </a:r>
          <a:r>
            <a:rPr lang="en-US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ysClr val="windowText" lastClr="000000"/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lgerian" panose="04020705040A02060702" pitchFamily="82" charset="0"/>
            </a:rPr>
            <a:t>INDIAN PREMIUM BOWLER PERFORMANCE IN IPL </a:t>
          </a:r>
        </a:p>
        <a:p>
          <a:pPr algn="ctr"/>
          <a:r>
            <a:rPr lang="en-US" sz="24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ysClr val="windowText" lastClr="000000"/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lgerian" panose="04020705040A02060702" pitchFamily="82" charset="0"/>
            </a:rPr>
            <a:t>SINCE 2013  </a:t>
          </a:r>
          <a:endParaRPr lang="en-US" sz="24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solidFill>
              <a:sysClr val="windowText" lastClr="000000"/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  <a:latin typeface="Algerian" panose="04020705040A02060702" pitchFamily="82" charset="0"/>
          </a:endParaRPr>
        </a:p>
      </xdr:txBody>
    </xdr:sp>
    <xdr:clientData/>
  </xdr:twoCellAnchor>
  <xdr:twoCellAnchor>
    <xdr:from>
      <xdr:col>0</xdr:col>
      <xdr:colOff>212571</xdr:colOff>
      <xdr:row>14</xdr:row>
      <xdr:rowOff>133979</xdr:rowOff>
    </xdr:from>
    <xdr:to>
      <xdr:col>3</xdr:col>
      <xdr:colOff>333720</xdr:colOff>
      <xdr:row>17</xdr:row>
      <xdr:rowOff>78947</xdr:rowOff>
    </xdr:to>
    <xdr:sp macro="[0]!ravi" textlink="">
      <xdr:nvSpPr>
        <xdr:cNvPr id="36" name="ravi_tag"/>
        <xdr:cNvSpPr/>
      </xdr:nvSpPr>
      <xdr:spPr>
        <a:xfrm>
          <a:off x="212571" y="3071972"/>
          <a:ext cx="2093226" cy="508419"/>
        </a:xfrm>
        <a:prstGeom prst="flowChartTerminator">
          <a:avLst/>
        </a:prstGeom>
        <a:solidFill>
          <a:srgbClr val="FFFF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300" b="1" cap="none" spc="50">
              <a:ln w="9525" cmpd="sng">
                <a:solidFill>
                  <a:schemeClr val="accent1"/>
                </a:solidFill>
                <a:prstDash val="solid"/>
              </a:ln>
              <a:blipFill>
                <a:blip xmlns:r="http://schemas.openxmlformats.org/officeDocument/2006/relationships" r:embed="rId2"/>
                <a:tile tx="0" ty="0" sx="100000" sy="100000" flip="none" algn="tl"/>
              </a:blip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R. Jadeja</a:t>
          </a:r>
        </a:p>
      </xdr:txBody>
    </xdr:sp>
    <xdr:clientData/>
  </xdr:twoCellAnchor>
  <xdr:twoCellAnchor>
    <xdr:from>
      <xdr:col>0</xdr:col>
      <xdr:colOff>212571</xdr:colOff>
      <xdr:row>11</xdr:row>
      <xdr:rowOff>3214</xdr:rowOff>
    </xdr:from>
    <xdr:to>
      <xdr:col>3</xdr:col>
      <xdr:colOff>333720</xdr:colOff>
      <xdr:row>13</xdr:row>
      <xdr:rowOff>125320</xdr:rowOff>
    </xdr:to>
    <xdr:sp macro="[0]!Bhuvi" textlink="">
      <xdr:nvSpPr>
        <xdr:cNvPr id="37" name="bhuvi_tag"/>
        <xdr:cNvSpPr/>
      </xdr:nvSpPr>
      <xdr:spPr>
        <a:xfrm>
          <a:off x="212571" y="2364341"/>
          <a:ext cx="2093226" cy="511155"/>
        </a:xfrm>
        <a:prstGeom prst="flowChartTerminator">
          <a:avLst/>
        </a:prstGeom>
        <a:solidFill>
          <a:srgbClr val="FF66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300" b="1" cap="none" spc="50">
              <a:ln w="9525" cmpd="sng">
                <a:solidFill>
                  <a:schemeClr val="accent1"/>
                </a:solidFill>
                <a:prstDash val="solid"/>
              </a:ln>
              <a:blipFill>
                <a:blip xmlns:r="http://schemas.openxmlformats.org/officeDocument/2006/relationships" r:embed="rId2"/>
                <a:tile tx="0" ty="0" sx="100000" sy="100000" flip="none" algn="tl"/>
              </a:blip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B</a:t>
          </a:r>
          <a:r>
            <a:rPr lang="en-US" sz="2300" b="1" cap="none" spc="50">
              <a:ln w="9525" cmpd="sng">
                <a:solidFill>
                  <a:schemeClr val="accent1"/>
                </a:solidFill>
                <a:prstDash val="solid"/>
              </a:ln>
              <a:blipFill>
                <a:blip xmlns:r="http://schemas.openxmlformats.org/officeDocument/2006/relationships" r:embed="rId3"/>
                <a:tile tx="0" ty="0" sx="100000" sy="100000" flip="none" algn="tl"/>
              </a:blip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.</a:t>
          </a:r>
          <a:r>
            <a:rPr lang="en-US" sz="2300" b="1" cap="none" spc="50" baseline="0">
              <a:ln w="9525" cmpd="sng">
                <a:solidFill>
                  <a:schemeClr val="accent1"/>
                </a:solidFill>
                <a:prstDash val="solid"/>
              </a:ln>
              <a:blipFill>
                <a:blip xmlns:r="http://schemas.openxmlformats.org/officeDocument/2006/relationships" r:embed="rId3"/>
                <a:tile tx="0" ty="0" sx="100000" sy="100000" flip="none" algn="tl"/>
              </a:blip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 </a:t>
          </a:r>
          <a:r>
            <a:rPr lang="en-US" sz="2300" b="1" cap="none" spc="50">
              <a:ln w="9525" cmpd="sng">
                <a:solidFill>
                  <a:schemeClr val="accent1"/>
                </a:solidFill>
                <a:prstDash val="solid"/>
              </a:ln>
              <a:blipFill>
                <a:blip xmlns:r="http://schemas.openxmlformats.org/officeDocument/2006/relationships" r:embed="rId2"/>
                <a:tile tx="0" ty="0" sx="100000" sy="100000" flip="none" algn="tl"/>
              </a:blip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Kumar</a:t>
          </a:r>
        </a:p>
      </xdr:txBody>
    </xdr:sp>
    <xdr:clientData/>
  </xdr:twoCellAnchor>
  <xdr:twoCellAnchor editAs="oneCell">
    <xdr:from>
      <xdr:col>0</xdr:col>
      <xdr:colOff>193169</xdr:colOff>
      <xdr:row>0</xdr:row>
      <xdr:rowOff>212385</xdr:rowOff>
    </xdr:from>
    <xdr:to>
      <xdr:col>2</xdr:col>
      <xdr:colOff>391583</xdr:colOff>
      <xdr:row>4</xdr:row>
      <xdr:rowOff>83065</xdr:rowOff>
    </xdr:to>
    <xdr:pic>
      <xdr:nvPicPr>
        <xdr:cNvPr id="4" name="ipl_logo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169" y="212385"/>
          <a:ext cx="1426081" cy="823180"/>
        </a:xfrm>
        <a:prstGeom prst="rect">
          <a:avLst/>
        </a:prstGeom>
        <a:noFill/>
        <a:ln>
          <a:noFill/>
        </a:ln>
        <a:effectLst>
          <a:innerShdw blurRad="63500" dir="13500000">
            <a:schemeClr val="tx2">
              <a:alpha val="40000"/>
            </a:schemeClr>
          </a:innerShdw>
        </a:effectLst>
      </xdr:spPr>
    </xdr:pic>
    <xdr:clientData/>
  </xdr:twoCellAnchor>
  <xdr:oneCellAnchor>
    <xdr:from>
      <xdr:col>3</xdr:col>
      <xdr:colOff>298869</xdr:colOff>
      <xdr:row>6</xdr:row>
      <xdr:rowOff>35718</xdr:rowOff>
    </xdr:from>
    <xdr:ext cx="8452226" cy="744468"/>
    <xdr:sp macro="" textlink="">
      <xdr:nvSpPr>
        <xdr:cNvPr id="43" name="TextBox"/>
        <xdr:cNvSpPr txBox="1"/>
      </xdr:nvSpPr>
      <xdr:spPr>
        <a:xfrm>
          <a:off x="2120525" y="1393031"/>
          <a:ext cx="8452226" cy="744468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</a:t>
          </a:r>
          <a:r>
            <a:rPr lang="en-US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T20 Cricket when we talk about the best bowling</a:t>
          </a:r>
          <a:r>
            <a:rPr lang="en-US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performance</a:t>
          </a:r>
          <a:r>
            <a:rPr lang="en-US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then the number of wickets is should be on the higher side and the Economy Rate,  Bowling Average, Strike Rate on the lower side</a:t>
          </a:r>
        </a:p>
      </xdr:txBody>
    </xdr:sp>
    <xdr:clientData/>
  </xdr:oneCellAnchor>
  <xdr:twoCellAnchor>
    <xdr:from>
      <xdr:col>0</xdr:col>
      <xdr:colOff>289912</xdr:colOff>
      <xdr:row>8</xdr:row>
      <xdr:rowOff>7202</xdr:rowOff>
    </xdr:from>
    <xdr:to>
      <xdr:col>17</xdr:col>
      <xdr:colOff>108856</xdr:colOff>
      <xdr:row>35</xdr:row>
      <xdr:rowOff>25778</xdr:rowOff>
    </xdr:to>
    <xdr:grpSp>
      <xdr:nvGrpSpPr>
        <xdr:cNvPr id="6" name="jasprit" hidden="1"/>
        <xdr:cNvGrpSpPr/>
      </xdr:nvGrpSpPr>
      <xdr:grpSpPr>
        <a:xfrm>
          <a:off x="289912" y="1789738"/>
          <a:ext cx="10228408" cy="5216504"/>
          <a:chOff x="289912" y="1789738"/>
          <a:chExt cx="10922373" cy="5216504"/>
        </a:xfrm>
      </xdr:grpSpPr>
      <xdr:pic>
        <xdr:nvPicPr>
          <xdr:cNvPr id="12" name="jasprit_image" hidden="1"/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96568" y="3660045"/>
            <a:ext cx="2915717" cy="3240000"/>
          </a:xfrm>
          <a:prstGeom prst="rect">
            <a:avLst/>
          </a:prstGeom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</xdr:pic>
      <xdr:graphicFrame macro="">
        <xdr:nvGraphicFramePr>
          <xdr:cNvPr id="15" name="jasprit_chart" hidden="1"/>
          <xdr:cNvGraphicFramePr>
            <a:graphicFrameLocks/>
          </xdr:cNvGraphicFramePr>
        </xdr:nvGraphicFramePr>
        <xdr:xfrm>
          <a:off x="3152847" y="4265996"/>
          <a:ext cx="5006270" cy="27402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pic>
        <xdr:nvPicPr>
          <xdr:cNvPr id="16" name="mi_logo" hidden="1"/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" r="99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538004" y="1789738"/>
            <a:ext cx="2345822" cy="1925011"/>
          </a:xfrm>
          <a:prstGeom prst="rect">
            <a:avLst/>
          </a:prstGeom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</xdr:pic>
      <xdr:graphicFrame macro="">
        <xdr:nvGraphicFramePr>
          <xdr:cNvPr id="40" name="jasprit_eco" hidden="1"/>
          <xdr:cNvGraphicFramePr>
            <a:graphicFrameLocks/>
          </xdr:cNvGraphicFramePr>
        </xdr:nvGraphicFramePr>
        <xdr:xfrm>
          <a:off x="3161234" y="2079599"/>
          <a:ext cx="5004685" cy="21470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pic>
        <xdr:nvPicPr>
          <xdr:cNvPr id="51" name="jasprit_carrer" hidden="1"/>
          <xdr:cNvPicPr>
            <a:picLocks noChangeAspect="1" noChangeArrowheads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89912" y="3932583"/>
            <a:ext cx="2702641" cy="29364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278980</xdr:colOff>
      <xdr:row>8</xdr:row>
      <xdr:rowOff>188033</xdr:rowOff>
    </xdr:from>
    <xdr:to>
      <xdr:col>17</xdr:col>
      <xdr:colOff>231321</xdr:colOff>
      <xdr:row>35</xdr:row>
      <xdr:rowOff>25778</xdr:rowOff>
    </xdr:to>
    <xdr:grpSp>
      <xdr:nvGrpSpPr>
        <xdr:cNvPr id="5" name="ravi"/>
        <xdr:cNvGrpSpPr/>
      </xdr:nvGrpSpPr>
      <xdr:grpSpPr>
        <a:xfrm>
          <a:off x="278980" y="1970569"/>
          <a:ext cx="10361805" cy="5035673"/>
          <a:chOff x="278980" y="1970569"/>
          <a:chExt cx="11055770" cy="5035673"/>
        </a:xfrm>
      </xdr:grpSpPr>
      <xdr:pic>
        <xdr:nvPicPr>
          <xdr:cNvPr id="54" name="ravindra_carrer"/>
          <xdr:cNvPicPr>
            <a:picLocks noChangeAspect="1"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78980" y="3932583"/>
            <a:ext cx="2724505" cy="29553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aphicFrame macro="">
        <xdr:nvGraphicFramePr>
          <xdr:cNvPr id="14" name="ravi_chart"/>
          <xdr:cNvGraphicFramePr>
            <a:graphicFrameLocks/>
          </xdr:cNvGraphicFramePr>
        </xdr:nvGraphicFramePr>
        <xdr:xfrm>
          <a:off x="3152847" y="4265996"/>
          <a:ext cx="5006270" cy="27402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pic>
        <xdr:nvPicPr>
          <xdr:cNvPr id="17" name="csk_logo"/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579991" y="1970569"/>
            <a:ext cx="2067744" cy="1646581"/>
          </a:xfrm>
          <a:prstGeom prst="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</xdr:pic>
      <xdr:pic>
        <xdr:nvPicPr>
          <xdr:cNvPr id="18" name="ravi_img"/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96561" y="3428221"/>
            <a:ext cx="3038189" cy="3431003"/>
          </a:xfrm>
          <a:prstGeom prst="rect">
            <a:avLst/>
          </a:prstGeom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</xdr:pic>
      <xdr:graphicFrame macro="">
        <xdr:nvGraphicFramePr>
          <xdr:cNvPr id="42" name="ravi_eco"/>
          <xdr:cNvGraphicFramePr>
            <a:graphicFrameLocks/>
          </xdr:cNvGraphicFramePr>
        </xdr:nvGraphicFramePr>
        <xdr:xfrm>
          <a:off x="3161234" y="2079599"/>
          <a:ext cx="5001450" cy="214679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  <xdr:twoCellAnchor>
    <xdr:from>
      <xdr:col>0</xdr:col>
      <xdr:colOff>270886</xdr:colOff>
      <xdr:row>8</xdr:row>
      <xdr:rowOff>54429</xdr:rowOff>
    </xdr:from>
    <xdr:to>
      <xdr:col>17</xdr:col>
      <xdr:colOff>176892</xdr:colOff>
      <xdr:row>35</xdr:row>
      <xdr:rowOff>25778</xdr:rowOff>
    </xdr:to>
    <xdr:grpSp>
      <xdr:nvGrpSpPr>
        <xdr:cNvPr id="3" name="bhuvi" hidden="1"/>
        <xdr:cNvGrpSpPr/>
      </xdr:nvGrpSpPr>
      <xdr:grpSpPr>
        <a:xfrm>
          <a:off x="270886" y="1836965"/>
          <a:ext cx="10315470" cy="5169277"/>
          <a:chOff x="270886" y="1836965"/>
          <a:chExt cx="11009435" cy="5169277"/>
        </a:xfrm>
      </xdr:grpSpPr>
      <xdr:graphicFrame macro="">
        <xdr:nvGraphicFramePr>
          <xdr:cNvPr id="13" name="bhuvi_chart" hidden="1"/>
          <xdr:cNvGraphicFramePr>
            <a:graphicFrameLocks/>
          </xdr:cNvGraphicFramePr>
        </xdr:nvGraphicFramePr>
        <xdr:xfrm>
          <a:off x="3152847" y="4265996"/>
          <a:ext cx="5006270" cy="27402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pic>
        <xdr:nvPicPr>
          <xdr:cNvPr id="19" name="srh_logo" hidden="1"/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16627" y="1836965"/>
            <a:ext cx="2347771" cy="1943645"/>
          </a:xfrm>
          <a:prstGeom prst="rect">
            <a:avLst/>
          </a:prstGeom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</xdr:pic>
      <xdr:pic>
        <xdr:nvPicPr>
          <xdr:cNvPr id="21" name="bhuvi_img" hidden="1"/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96561" y="3347358"/>
            <a:ext cx="2983760" cy="3552688"/>
          </a:xfrm>
          <a:prstGeom prst="rect">
            <a:avLst/>
          </a:prstGeom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</xdr:pic>
      <xdr:graphicFrame macro="">
        <xdr:nvGraphicFramePr>
          <xdr:cNvPr id="41" name="bhuvi_eco" hidden="1"/>
          <xdr:cNvGraphicFramePr>
            <a:graphicFrameLocks/>
          </xdr:cNvGraphicFramePr>
        </xdr:nvGraphicFramePr>
        <xdr:xfrm>
          <a:off x="3161234" y="2079599"/>
          <a:ext cx="5016683" cy="21478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pic>
        <xdr:nvPicPr>
          <xdr:cNvPr id="55" name="bhuvi_carrer" hidden="1"/>
          <xdr:cNvPicPr>
            <a:picLocks noChangeAspect="1" noChangeArrowheads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70886" y="3932583"/>
            <a:ext cx="2740693" cy="293818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6</xdr:col>
      <xdr:colOff>390609</xdr:colOff>
      <xdr:row>37</xdr:row>
      <xdr:rowOff>86542</xdr:rowOff>
    </xdr:from>
    <xdr:to>
      <xdr:col>10</xdr:col>
      <xdr:colOff>33214</xdr:colOff>
      <xdr:row>39</xdr:row>
      <xdr:rowOff>129002</xdr:rowOff>
    </xdr:to>
    <xdr:pic>
      <xdr:nvPicPr>
        <xdr:cNvPr id="60" name="Alphaa.ai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9466" y="7448006"/>
          <a:ext cx="2255177" cy="423460"/>
        </a:xfrm>
        <a:prstGeom prst="rect">
          <a:avLst/>
        </a:prstGeom>
      </xdr:spPr>
    </xdr:pic>
    <xdr:clientData/>
  </xdr:twoCellAnchor>
  <xdr:twoCellAnchor editAs="oneCell">
    <xdr:from>
      <xdr:col>15</xdr:col>
      <xdr:colOff>359833</xdr:colOff>
      <xdr:row>0</xdr:row>
      <xdr:rowOff>190500</xdr:rowOff>
    </xdr:from>
    <xdr:to>
      <xdr:col>17</xdr:col>
      <xdr:colOff>31657</xdr:colOff>
      <xdr:row>4</xdr:row>
      <xdr:rowOff>67077</xdr:rowOff>
    </xdr:to>
    <xdr:pic>
      <xdr:nvPicPr>
        <xdr:cNvPr id="2" name="cricket Ball"/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ackgroundRemoval t="0" b="95377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67333" y="190500"/>
          <a:ext cx="899491" cy="82907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3:L12" totalsRowCount="1" headerRowDxfId="66" dataDxfId="65">
  <autoFilter ref="A3:L11"/>
  <sortState ref="A4:K11">
    <sortCondition ref="A3"/>
  </sortState>
  <tableColumns count="12">
    <tableColumn id="1" name="Bowling" totalsRowLabel="2020" dataDxfId="64" totalsRowDxfId="63"/>
    <tableColumn id="2" name="Mat" totalsRowFunction="custom" dataDxfId="62" totalsRowDxfId="61">
      <totalsRowFormula>SUM(Table1[Mat])</totalsRowFormula>
    </tableColumn>
    <tableColumn id="3" name="Balls" totalsRowFunction="custom" dataDxfId="60" totalsRowDxfId="59">
      <totalsRowFormula>SUM(Table1[Balls])/6</totalsRowFormula>
    </tableColumn>
    <tableColumn id="4" name="Runs" totalsRowFunction="custom" dataDxfId="58" totalsRowDxfId="57">
      <totalsRowFormula>SUM(Table1[Runs])</totalsRowFormula>
    </tableColumn>
    <tableColumn id="5" name="WKTS" totalsRowFunction="custom" dataDxfId="56" totalsRowDxfId="55">
      <totalsRowFormula>SUM(Table1[WKTS])</totalsRowFormula>
    </tableColumn>
    <tableColumn id="13" name="total wickets" dataDxfId="54" totalsRowDxfId="53">
      <calculatedColumnFormula>SUM(F3,E4)</calculatedColumnFormula>
    </tableColumn>
    <tableColumn id="6" name="BBM" dataDxfId="52" totalsRowDxfId="51"/>
    <tableColumn id="7" name="Ave" totalsRowFunction="custom" dataDxfId="50" totalsRowDxfId="49">
      <totalsRowFormula>Table1[[#Totals],[Runs]]/Table1[[#Totals],[WKTS]]</totalsRowFormula>
    </tableColumn>
    <tableColumn id="8" name="Econ" totalsRowFunction="custom" dataDxfId="48" totalsRowDxfId="47">
      <totalsRowFormula>2585/Table1[[#Totals],[Balls]]</totalsRowFormula>
    </tableColumn>
    <tableColumn id="9" name="SR" totalsRowFunction="custom" dataDxfId="46" totalsRowDxfId="45">
      <totalsRowFormula>(Table1[[#Totals],[Balls]]*6)/Table1[[#Totals],[WKTS]]</totalsRowFormula>
    </tableColumn>
    <tableColumn id="10" name="4W" dataDxfId="44" totalsRowDxfId="43"/>
    <tableColumn id="11" name="5W" dataDxfId="42" totalsRowDxfId="4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6:L25" totalsRowCount="1" headerRowDxfId="40" dataDxfId="39">
  <autoFilter ref="A16:L24"/>
  <sortState ref="A15:K22">
    <sortCondition ref="A14:A22"/>
  </sortState>
  <tableColumns count="12">
    <tableColumn id="1" name="Bowling" totalsRowLabel="2017" dataDxfId="38" totalsRowDxfId="37"/>
    <tableColumn id="2" name="Mat" totalsRowFunction="custom" dataDxfId="36" totalsRowDxfId="35">
      <totalsRowFormula>SUM(Table2[Mat])</totalsRowFormula>
    </tableColumn>
    <tableColumn id="3" name="Balls" totalsRowFunction="custom" dataDxfId="34" totalsRowDxfId="33">
      <totalsRowFormula>SUM(Table2[Balls])/6</totalsRowFormula>
    </tableColumn>
    <tableColumn id="4" name="Runs" totalsRowFunction="custom" dataDxfId="32" totalsRowDxfId="31">
      <totalsRowFormula>SUM(Table2[Runs])</totalsRowFormula>
    </tableColumn>
    <tableColumn id="5" name="WKTS" totalsRowFunction="custom" dataDxfId="30" totalsRowDxfId="29">
      <totalsRowFormula>SUM(Table2[WKTS])</totalsRowFormula>
    </tableColumn>
    <tableColumn id="12" name="total wickets" dataDxfId="28" totalsRowDxfId="27">
      <calculatedColumnFormula>SUM(F16,E17)</calculatedColumnFormula>
    </tableColumn>
    <tableColumn id="6" name="BBM" dataDxfId="26" totalsRowDxfId="25"/>
    <tableColumn id="7" name="Ave" totalsRowFunction="custom" dataDxfId="24" totalsRowDxfId="23">
      <totalsRowFormula>Table2[[#Totals],[Runs]]/Table2[[#Totals],[WKTS]]</totalsRowFormula>
    </tableColumn>
    <tableColumn id="8" name="Econ" totalsRowFunction="custom" dataDxfId="22" totalsRowDxfId="21">
      <totalsRowFormula>Table2[[#Totals],[Runs]]/Table2[[#Totals],[Balls]]</totalsRowFormula>
    </tableColumn>
    <tableColumn id="9" name="SR" totalsRowFunction="custom" dataDxfId="20" totalsRowDxfId="19">
      <totalsRowFormula>(Table2[[#Totals],[Balls]]*6)/Table2[[#Totals],[WKTS]]</totalsRowFormula>
    </tableColumn>
    <tableColumn id="10" name="4W" dataDxfId="18" totalsRowDxfId="17"/>
    <tableColumn id="11" name="5W" dataDxfId="16" totalsRowDxfId="15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29:L38" totalsRowCount="1" headerRowDxfId="14">
  <autoFilter ref="A29:L37"/>
  <sortState ref="A26:K33">
    <sortCondition ref="A25:A33"/>
  </sortState>
  <tableColumns count="12">
    <tableColumn id="1" name="Bowling" totalsRowLabel="2019"/>
    <tableColumn id="2" name="Mat" totalsRowFunction="custom" dataDxfId="13" totalsRowDxfId="12">
      <totalsRowFormula>SUM(Table3[Mat])</totalsRowFormula>
    </tableColumn>
    <tableColumn id="3" name="Balls" totalsRowFunction="custom" totalsRowDxfId="11">
      <totalsRowFormula>SUM(Table3[Balls])/6</totalsRowFormula>
    </tableColumn>
    <tableColumn id="4" name="Runs" totalsRowFunction="custom">
      <totalsRowFormula>SUM(Table3[Runs])</totalsRowFormula>
    </tableColumn>
    <tableColumn id="5" name="WKTS" totalsRowFunction="custom" dataDxfId="10">
      <totalsRowFormula>SUM(Table3[WKTS])</totalsRowFormula>
    </tableColumn>
    <tableColumn id="12" name="total wickets" dataDxfId="9" totalsRowDxfId="8">
      <calculatedColumnFormula>SUM(F29,E30)</calculatedColumnFormula>
    </tableColumn>
    <tableColumn id="6" name="BBM"/>
    <tableColumn id="7" name="Ave" totalsRowFunction="custom" totalsRowDxfId="7">
      <totalsRowFormula>Table3[[#Totals],[Runs]]/Table3[[#Totals],[WKTS]]</totalsRowFormula>
    </tableColumn>
    <tableColumn id="8" name="Econ" totalsRowFunction="custom" totalsRowDxfId="6">
      <totalsRowFormula>Table3[[#Totals],[Runs]]/Table3[[#Totals],[Balls]]</totalsRowFormula>
    </tableColumn>
    <tableColumn id="9" name="SR" totalsRowFunction="custom" totalsRowDxfId="5">
      <totalsRowFormula>(Table3[[#Totals],[Balls]]*6)/Table3[[#Totals],[WKTS]]</totalsRowFormula>
    </tableColumn>
    <tableColumn id="10" name="4W"/>
    <tableColumn id="11" name="5W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id="14" name="Table8111315" displayName="Table8111315" ref="D2:E12" totalsRowShown="0" headerRowDxfId="4" dataDxfId="3" tableBorderDxfId="2">
  <autoFilter ref="D2:E12"/>
  <tableColumns count="2">
    <tableColumn id="1" name="Age :" dataDxfId="1"/>
    <tableColumn id="2" name="27" dataDxfId="0">
      <calculatedColumnFormula>Table1[[#Totals],[WKTS]]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>
      <selection activeCell="C24" sqref="C2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V89"/>
  <sheetViews>
    <sheetView topLeftCell="A13" zoomScale="85" zoomScaleNormal="85" zoomScaleSheetLayoutView="96" workbookViewId="0">
      <selection activeCell="A31" sqref="A31"/>
    </sheetView>
  </sheetViews>
  <sheetFormatPr defaultRowHeight="15" x14ac:dyDescent="0.25"/>
  <cols>
    <col min="1" max="1" width="11.28515625" customWidth="1"/>
    <col min="3" max="3" width="13.7109375" bestFit="1" customWidth="1"/>
    <col min="4" max="4" width="12.85546875" customWidth="1"/>
    <col min="8" max="8" width="13.5703125" customWidth="1"/>
    <col min="9" max="10" width="13.7109375" bestFit="1" customWidth="1"/>
    <col min="14" max="14" width="3.5703125" customWidth="1"/>
    <col min="15" max="15" width="23.5703125" customWidth="1"/>
    <col min="16" max="16" width="22.7109375" customWidth="1"/>
    <col min="17" max="17" width="11.28515625" customWidth="1"/>
    <col min="18" max="18" width="26.28515625" customWidth="1"/>
    <col min="19" max="19" width="24.42578125" customWidth="1"/>
    <col min="21" max="21" width="23.140625" customWidth="1"/>
    <col min="22" max="22" width="26" customWidth="1"/>
  </cols>
  <sheetData>
    <row r="2" spans="1:22" ht="15" customHeight="1" x14ac:dyDescent="0.35">
      <c r="A2" s="45" t="s">
        <v>12</v>
      </c>
      <c r="B2" s="45"/>
      <c r="C2" s="45"/>
      <c r="D2" s="45"/>
    </row>
    <row r="3" spans="1:22" ht="30" x14ac:dyDescent="0.2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N3" s="18" t="s">
        <v>15</v>
      </c>
    </row>
    <row r="4" spans="1:22" x14ac:dyDescent="0.25">
      <c r="A4" s="2">
        <v>2013</v>
      </c>
      <c r="B4" s="2">
        <v>2</v>
      </c>
      <c r="C4" s="2">
        <v>42</v>
      </c>
      <c r="D4" s="2">
        <v>70</v>
      </c>
      <c r="E4" s="2">
        <v>3</v>
      </c>
      <c r="F4" s="2">
        <f t="shared" ref="F4:F11" si="0">SUM(F3,E4)</f>
        <v>3</v>
      </c>
      <c r="G4" s="3">
        <v>11749</v>
      </c>
      <c r="H4" s="2">
        <v>23.33</v>
      </c>
      <c r="I4" s="2">
        <v>10</v>
      </c>
      <c r="J4" s="2">
        <v>14</v>
      </c>
      <c r="K4" s="2">
        <v>0</v>
      </c>
      <c r="L4" s="2">
        <v>0</v>
      </c>
    </row>
    <row r="5" spans="1:22" ht="15.75" x14ac:dyDescent="0.25">
      <c r="A5" s="2">
        <v>2014</v>
      </c>
      <c r="B5" s="2">
        <v>11</v>
      </c>
      <c r="C5" s="2">
        <v>238</v>
      </c>
      <c r="D5" s="2">
        <v>301</v>
      </c>
      <c r="E5" s="2">
        <v>5</v>
      </c>
      <c r="F5" s="2">
        <f t="shared" si="0"/>
        <v>8</v>
      </c>
      <c r="G5" s="3">
        <v>44593</v>
      </c>
      <c r="H5" s="2">
        <v>60.2</v>
      </c>
      <c r="I5" s="2">
        <v>7.58</v>
      </c>
      <c r="J5" s="2">
        <v>47.6</v>
      </c>
      <c r="K5" s="2">
        <v>0</v>
      </c>
      <c r="L5" s="2">
        <v>0</v>
      </c>
      <c r="N5" s="16" t="s">
        <v>16</v>
      </c>
    </row>
    <row r="6" spans="1:22" x14ac:dyDescent="0.25">
      <c r="A6" s="2">
        <v>2015</v>
      </c>
      <c r="B6" s="2">
        <v>4</v>
      </c>
      <c r="C6" s="2">
        <v>90</v>
      </c>
      <c r="D6" s="2">
        <v>184</v>
      </c>
      <c r="E6" s="2">
        <v>3</v>
      </c>
      <c r="F6" s="2">
        <f t="shared" si="0"/>
        <v>11</v>
      </c>
      <c r="G6" s="3">
        <v>13881</v>
      </c>
      <c r="H6" s="2">
        <v>61.33</v>
      </c>
      <c r="I6" s="2">
        <v>12.26</v>
      </c>
      <c r="J6" s="2">
        <v>30</v>
      </c>
      <c r="K6" s="2">
        <v>0</v>
      </c>
      <c r="L6" s="2">
        <v>0</v>
      </c>
    </row>
    <row r="7" spans="1:22" ht="15.75" x14ac:dyDescent="0.25">
      <c r="A7" s="2">
        <v>2016</v>
      </c>
      <c r="B7" s="2">
        <v>14</v>
      </c>
      <c r="C7" s="2">
        <v>312</v>
      </c>
      <c r="D7" s="2">
        <v>406</v>
      </c>
      <c r="E7" s="2">
        <v>15</v>
      </c>
      <c r="F7" s="2">
        <f t="shared" si="0"/>
        <v>26</v>
      </c>
      <c r="G7" s="3">
        <v>41334</v>
      </c>
      <c r="H7" s="2">
        <v>27.06</v>
      </c>
      <c r="I7" s="2">
        <v>7.8</v>
      </c>
      <c r="J7" s="2">
        <v>20.8</v>
      </c>
      <c r="K7" s="2">
        <v>0</v>
      </c>
      <c r="L7" s="2">
        <v>0</v>
      </c>
      <c r="N7" s="17" t="s">
        <v>17</v>
      </c>
    </row>
    <row r="8" spans="1:22" x14ac:dyDescent="0.25">
      <c r="A8" s="2">
        <v>2017</v>
      </c>
      <c r="B8" s="2">
        <v>16</v>
      </c>
      <c r="C8" s="2">
        <v>356</v>
      </c>
      <c r="D8" s="2">
        <v>439</v>
      </c>
      <c r="E8" s="2">
        <v>20</v>
      </c>
      <c r="F8" s="2">
        <f t="shared" si="0"/>
        <v>46</v>
      </c>
      <c r="G8" s="4">
        <v>44380</v>
      </c>
      <c r="H8" s="2">
        <v>21.95</v>
      </c>
      <c r="I8" s="2">
        <v>7.39</v>
      </c>
      <c r="J8" s="2">
        <v>17.8</v>
      </c>
      <c r="K8" s="2">
        <v>0</v>
      </c>
      <c r="L8" s="2">
        <v>0</v>
      </c>
    </row>
    <row r="9" spans="1:22" x14ac:dyDescent="0.25">
      <c r="A9" s="2">
        <v>2018</v>
      </c>
      <c r="B9" s="2">
        <v>14</v>
      </c>
      <c r="C9" s="2">
        <v>324</v>
      </c>
      <c r="D9" s="2">
        <v>372</v>
      </c>
      <c r="E9" s="2">
        <v>17</v>
      </c>
      <c r="F9" s="2">
        <f t="shared" si="0"/>
        <v>63</v>
      </c>
      <c r="G9" s="3">
        <v>42064</v>
      </c>
      <c r="H9" s="2">
        <v>21.88</v>
      </c>
      <c r="I9" s="2">
        <v>6.88</v>
      </c>
      <c r="J9" s="2">
        <v>19.05</v>
      </c>
      <c r="K9" s="2">
        <v>0</v>
      </c>
      <c r="L9" s="2">
        <v>0</v>
      </c>
      <c r="N9" s="23"/>
      <c r="O9" s="35"/>
      <c r="P9" s="35"/>
      <c r="Q9" s="23"/>
      <c r="R9" s="23"/>
      <c r="S9" s="23"/>
      <c r="T9" s="23"/>
      <c r="U9" s="23"/>
      <c r="V9" s="23"/>
    </row>
    <row r="10" spans="1:22" x14ac:dyDescent="0.25">
      <c r="A10" s="2">
        <v>2019</v>
      </c>
      <c r="B10" s="2">
        <v>16</v>
      </c>
      <c r="C10" s="2">
        <v>370</v>
      </c>
      <c r="D10" s="2">
        <v>409</v>
      </c>
      <c r="E10" s="2">
        <v>19</v>
      </c>
      <c r="F10" s="2">
        <f t="shared" si="0"/>
        <v>82</v>
      </c>
      <c r="G10" s="3">
        <v>43891</v>
      </c>
      <c r="H10" s="2">
        <v>21.52</v>
      </c>
      <c r="I10" s="2">
        <v>6.63</v>
      </c>
      <c r="J10" s="2">
        <v>19.47</v>
      </c>
      <c r="K10" s="2">
        <v>0</v>
      </c>
      <c r="L10" s="2">
        <v>0</v>
      </c>
      <c r="N10" s="23"/>
      <c r="Q10" s="23"/>
      <c r="R10" s="23"/>
      <c r="S10" s="23"/>
      <c r="T10" s="23"/>
      <c r="U10" s="23"/>
      <c r="V10" s="23"/>
    </row>
    <row r="11" spans="1:22" x14ac:dyDescent="0.25">
      <c r="A11" s="2">
        <v>2020</v>
      </c>
      <c r="B11" s="2">
        <v>15</v>
      </c>
      <c r="C11" s="2">
        <v>360</v>
      </c>
      <c r="D11" s="2">
        <v>404</v>
      </c>
      <c r="E11" s="2">
        <v>27</v>
      </c>
      <c r="F11" s="2">
        <f t="shared" si="0"/>
        <v>109</v>
      </c>
      <c r="G11" s="3">
        <v>41730</v>
      </c>
      <c r="H11" s="2">
        <v>14.96</v>
      </c>
      <c r="I11" s="2">
        <v>6.73</v>
      </c>
      <c r="J11" s="2">
        <v>13.33</v>
      </c>
      <c r="K11" s="2">
        <v>2</v>
      </c>
      <c r="L11" s="2">
        <v>0</v>
      </c>
      <c r="N11" s="23"/>
      <c r="Q11" s="23"/>
      <c r="R11" s="23"/>
      <c r="S11" s="23"/>
      <c r="T11" s="23"/>
      <c r="U11" s="23"/>
      <c r="V11" s="23"/>
    </row>
    <row r="12" spans="1:22" x14ac:dyDescent="0.25">
      <c r="A12" s="13" t="s">
        <v>20</v>
      </c>
      <c r="B12" s="13">
        <f>SUM(Table1[Mat])</f>
        <v>92</v>
      </c>
      <c r="C12" s="20">
        <f>SUM(Table1[Balls])/6</f>
        <v>348.66666666666669</v>
      </c>
      <c r="D12" s="13">
        <f>SUM(Table1[Runs])</f>
        <v>2585</v>
      </c>
      <c r="E12" s="13">
        <f>SUM(Table1[WKTS])</f>
        <v>109</v>
      </c>
      <c r="F12" s="14"/>
      <c r="G12" s="15"/>
      <c r="H12" s="13">
        <f>Table1[[#Totals],[Runs]]/Table1[[#Totals],[WKTS]]</f>
        <v>23.715596330275229</v>
      </c>
      <c r="I12" s="20">
        <f>2585/Table1[[#Totals],[Balls]]</f>
        <v>7.4139579349904396</v>
      </c>
      <c r="J12" s="20">
        <f>(Table1[[#Totals],[Balls]]*6)/Table1[[#Totals],[WKTS]]</f>
        <v>19.192660550458715</v>
      </c>
      <c r="K12" s="13"/>
      <c r="L12" s="13"/>
      <c r="N12" s="23"/>
      <c r="Q12" s="23"/>
      <c r="R12" s="23"/>
      <c r="S12" s="23"/>
      <c r="T12" s="23"/>
      <c r="U12" s="23"/>
      <c r="V12" s="23"/>
    </row>
    <row r="13" spans="1:22" x14ac:dyDescent="0.25">
      <c r="A13" s="2"/>
      <c r="B13" s="2"/>
      <c r="C13" s="2"/>
      <c r="D13" s="2"/>
      <c r="E13" s="2"/>
      <c r="F13" s="2"/>
      <c r="G13" s="3"/>
      <c r="H13" s="2"/>
      <c r="I13" s="2"/>
      <c r="J13" s="2"/>
      <c r="K13" s="2"/>
      <c r="L13" s="2"/>
      <c r="N13" s="23"/>
      <c r="Q13" s="23"/>
      <c r="S13" s="23"/>
      <c r="T13" s="23"/>
      <c r="U13" s="23"/>
      <c r="V13" s="23"/>
    </row>
    <row r="14" spans="1:22" x14ac:dyDescent="0.25">
      <c r="N14" s="23"/>
      <c r="Q14" s="23"/>
      <c r="R14" s="23"/>
      <c r="S14" s="23"/>
      <c r="T14" s="23"/>
      <c r="U14" s="23"/>
      <c r="V14" s="23"/>
    </row>
    <row r="15" spans="1:22" ht="23.25" x14ac:dyDescent="0.35">
      <c r="A15" s="45" t="s">
        <v>11</v>
      </c>
      <c r="B15" s="45"/>
      <c r="C15" s="45"/>
      <c r="D15" s="45"/>
      <c r="N15" s="23"/>
      <c r="Q15" s="23"/>
      <c r="R15" s="23"/>
      <c r="S15" s="23"/>
      <c r="T15" s="23"/>
      <c r="U15" s="23"/>
      <c r="V15" s="23"/>
    </row>
    <row r="16" spans="1:22" ht="30" x14ac:dyDescent="0.25">
      <c r="A16" s="1" t="s">
        <v>0</v>
      </c>
      <c r="B16" s="1" t="s">
        <v>1</v>
      </c>
      <c r="C16" s="1" t="s">
        <v>2</v>
      </c>
      <c r="D16" s="1" t="s">
        <v>3</v>
      </c>
      <c r="E16" s="1" t="s">
        <v>4</v>
      </c>
      <c r="F16" s="1" t="s">
        <v>14</v>
      </c>
      <c r="G16" s="1" t="s">
        <v>5</v>
      </c>
      <c r="H16" s="1" t="s">
        <v>6</v>
      </c>
      <c r="I16" s="1" t="s">
        <v>7</v>
      </c>
      <c r="J16" s="1" t="s">
        <v>8</v>
      </c>
      <c r="K16" s="1" t="s">
        <v>9</v>
      </c>
      <c r="L16" s="1" t="s">
        <v>10</v>
      </c>
      <c r="N16" s="23"/>
      <c r="Q16" s="23"/>
      <c r="R16" s="23"/>
      <c r="S16" s="23"/>
      <c r="T16" s="23"/>
      <c r="U16" s="23"/>
      <c r="V16" s="23"/>
    </row>
    <row r="17" spans="1:22" ht="18.75" customHeight="1" x14ac:dyDescent="0.25">
      <c r="A17" s="7">
        <v>2013</v>
      </c>
      <c r="B17" s="2">
        <v>16</v>
      </c>
      <c r="C17" s="8">
        <v>342</v>
      </c>
      <c r="D17" s="8">
        <v>371</v>
      </c>
      <c r="E17" s="2">
        <v>13</v>
      </c>
      <c r="F17" s="8">
        <f t="shared" ref="F17:F24" si="1">SUM(F16,E17)</f>
        <v>13</v>
      </c>
      <c r="G17" s="10">
        <v>43160</v>
      </c>
      <c r="H17" s="2">
        <v>28.53</v>
      </c>
      <c r="I17" s="8">
        <v>6.5</v>
      </c>
      <c r="J17" s="8">
        <v>26.3</v>
      </c>
      <c r="K17" s="8">
        <v>0</v>
      </c>
      <c r="L17" s="8">
        <v>0</v>
      </c>
      <c r="N17" s="23"/>
      <c r="Q17" s="23"/>
      <c r="R17" s="23"/>
      <c r="S17" s="23"/>
      <c r="T17" s="23"/>
      <c r="U17" s="23"/>
      <c r="V17" s="23"/>
    </row>
    <row r="18" spans="1:22" x14ac:dyDescent="0.25">
      <c r="A18" s="5">
        <v>2014</v>
      </c>
      <c r="B18" s="2">
        <v>14</v>
      </c>
      <c r="C18" s="6">
        <v>319</v>
      </c>
      <c r="D18" s="6">
        <v>354</v>
      </c>
      <c r="E18" s="2">
        <v>20</v>
      </c>
      <c r="F18" s="6">
        <f t="shared" si="1"/>
        <v>33</v>
      </c>
      <c r="G18" s="9">
        <v>41730</v>
      </c>
      <c r="H18" s="2">
        <v>17.7</v>
      </c>
      <c r="I18" s="6">
        <v>6.65</v>
      </c>
      <c r="J18" s="6">
        <v>15.95</v>
      </c>
      <c r="K18" s="6">
        <v>1</v>
      </c>
      <c r="L18" s="6">
        <v>0</v>
      </c>
      <c r="N18" s="23"/>
      <c r="Q18" s="23"/>
      <c r="R18" s="23"/>
      <c r="S18" s="23"/>
      <c r="T18" s="23"/>
      <c r="U18" s="23"/>
      <c r="V18" s="23"/>
    </row>
    <row r="19" spans="1:22" x14ac:dyDescent="0.25">
      <c r="A19" s="7">
        <v>2015</v>
      </c>
      <c r="B19" s="2">
        <v>14</v>
      </c>
      <c r="C19" s="8">
        <v>310</v>
      </c>
      <c r="D19" s="8">
        <v>407</v>
      </c>
      <c r="E19" s="2">
        <v>18</v>
      </c>
      <c r="F19" s="8">
        <f t="shared" si="1"/>
        <v>51</v>
      </c>
      <c r="G19" s="10">
        <v>46082</v>
      </c>
      <c r="H19" s="2">
        <v>22.61</v>
      </c>
      <c r="I19" s="8">
        <v>7.87</v>
      </c>
      <c r="J19" s="8">
        <v>17.22</v>
      </c>
      <c r="K19" s="8">
        <v>0</v>
      </c>
      <c r="L19" s="8">
        <v>0</v>
      </c>
      <c r="N19" s="23"/>
      <c r="Q19" s="23"/>
      <c r="R19" s="23"/>
      <c r="S19" s="23"/>
      <c r="T19" s="23"/>
      <c r="U19" s="23"/>
      <c r="V19" s="23"/>
    </row>
    <row r="20" spans="1:22" x14ac:dyDescent="0.25">
      <c r="A20" s="5">
        <v>2016</v>
      </c>
      <c r="B20" s="2">
        <v>17</v>
      </c>
      <c r="C20" s="6">
        <v>396</v>
      </c>
      <c r="D20" s="6">
        <v>490</v>
      </c>
      <c r="E20" s="2">
        <v>23</v>
      </c>
      <c r="F20" s="6">
        <f t="shared" si="1"/>
        <v>74</v>
      </c>
      <c r="G20" s="9">
        <v>47209</v>
      </c>
      <c r="H20" s="2">
        <v>21.3</v>
      </c>
      <c r="I20" s="6">
        <v>7.42</v>
      </c>
      <c r="J20" s="6">
        <v>17.21</v>
      </c>
      <c r="K20" s="6">
        <v>1</v>
      </c>
      <c r="L20" s="6">
        <v>0</v>
      </c>
      <c r="N20" s="23"/>
      <c r="Q20" s="23"/>
      <c r="R20" s="23"/>
      <c r="S20" s="23"/>
      <c r="T20" s="23"/>
      <c r="U20" s="23"/>
      <c r="V20" s="23"/>
    </row>
    <row r="21" spans="1:22" x14ac:dyDescent="0.25">
      <c r="A21" s="7">
        <v>2017</v>
      </c>
      <c r="B21" s="2">
        <v>14</v>
      </c>
      <c r="C21" s="8">
        <v>314</v>
      </c>
      <c r="D21" s="8">
        <v>369</v>
      </c>
      <c r="E21" s="2">
        <v>26</v>
      </c>
      <c r="F21" s="8">
        <f t="shared" si="1"/>
        <v>100</v>
      </c>
      <c r="G21" s="10">
        <v>43586</v>
      </c>
      <c r="H21" s="2">
        <v>14.19</v>
      </c>
      <c r="I21" s="8">
        <v>7.05</v>
      </c>
      <c r="J21" s="8">
        <v>12.07</v>
      </c>
      <c r="K21" s="8">
        <v>0</v>
      </c>
      <c r="L21" s="8">
        <v>1</v>
      </c>
      <c r="N21" s="23"/>
      <c r="Q21" s="23"/>
      <c r="R21" s="23"/>
      <c r="S21" s="23"/>
      <c r="T21" s="23"/>
      <c r="U21" s="23"/>
      <c r="V21" s="23"/>
    </row>
    <row r="22" spans="1:22" x14ac:dyDescent="0.25">
      <c r="A22" s="5">
        <v>2018</v>
      </c>
      <c r="B22" s="2">
        <v>12</v>
      </c>
      <c r="C22" s="6">
        <v>277</v>
      </c>
      <c r="D22" s="6">
        <v>354</v>
      </c>
      <c r="E22" s="2">
        <v>9</v>
      </c>
      <c r="F22" s="6">
        <f t="shared" si="1"/>
        <v>109</v>
      </c>
      <c r="G22" s="9">
        <v>46082</v>
      </c>
      <c r="H22" s="2">
        <v>39.33</v>
      </c>
      <c r="I22" s="6">
        <v>7.66</v>
      </c>
      <c r="J22" s="6">
        <v>30.77</v>
      </c>
      <c r="K22" s="6">
        <v>0</v>
      </c>
      <c r="L22" s="6">
        <v>0</v>
      </c>
      <c r="N22" s="23"/>
      <c r="O22" s="23"/>
      <c r="P22" s="23"/>
      <c r="Q22" s="23"/>
      <c r="R22" s="23"/>
      <c r="S22" s="23"/>
      <c r="T22" s="23"/>
      <c r="U22" s="23"/>
      <c r="V22" s="23"/>
    </row>
    <row r="23" spans="1:22" x14ac:dyDescent="0.25">
      <c r="A23" s="7">
        <v>2019</v>
      </c>
      <c r="B23" s="2">
        <v>15</v>
      </c>
      <c r="C23" s="8">
        <v>354</v>
      </c>
      <c r="D23" s="8">
        <v>461</v>
      </c>
      <c r="E23" s="2">
        <v>13</v>
      </c>
      <c r="F23" s="8">
        <f t="shared" si="1"/>
        <v>122</v>
      </c>
      <c r="G23" s="10">
        <v>45323</v>
      </c>
      <c r="H23" s="2">
        <v>35.46</v>
      </c>
      <c r="I23" s="8">
        <v>7.81</v>
      </c>
      <c r="J23" s="8">
        <v>27.23</v>
      </c>
      <c r="K23" s="8">
        <v>0</v>
      </c>
      <c r="L23" s="8">
        <v>0</v>
      </c>
      <c r="Q23" s="23"/>
      <c r="R23" s="23"/>
      <c r="S23" s="23"/>
      <c r="T23" s="23"/>
      <c r="U23" s="23"/>
      <c r="V23" s="23"/>
    </row>
    <row r="24" spans="1:22" ht="28.5" x14ac:dyDescent="0.45">
      <c r="A24" s="5">
        <v>2020</v>
      </c>
      <c r="B24" s="2">
        <v>4</v>
      </c>
      <c r="C24" s="6">
        <v>85</v>
      </c>
      <c r="D24" s="6">
        <v>99</v>
      </c>
      <c r="E24" s="2">
        <v>3</v>
      </c>
      <c r="F24" s="6">
        <f t="shared" si="1"/>
        <v>125</v>
      </c>
      <c r="G24" s="9">
        <v>45689</v>
      </c>
      <c r="H24" s="2">
        <v>33</v>
      </c>
      <c r="I24" s="6">
        <v>6.98</v>
      </c>
      <c r="J24" s="6">
        <v>28.33</v>
      </c>
      <c r="K24" s="6">
        <v>0</v>
      </c>
      <c r="L24" s="6">
        <v>0</v>
      </c>
      <c r="O24" s="48"/>
      <c r="P24" s="48"/>
      <c r="Q24" s="23"/>
      <c r="R24" s="49"/>
      <c r="S24" s="49"/>
      <c r="T24" s="23"/>
      <c r="U24" s="23"/>
      <c r="V24" s="23"/>
    </row>
    <row r="25" spans="1:22" x14ac:dyDescent="0.25">
      <c r="A25" s="7" t="s">
        <v>18</v>
      </c>
      <c r="B25" s="8">
        <f>SUM(Table2[Mat])</f>
        <v>106</v>
      </c>
      <c r="C25" s="8">
        <f>SUM(Table2[Balls])/6</f>
        <v>399.5</v>
      </c>
      <c r="D25" s="8">
        <f>SUM(Table2[Runs])</f>
        <v>2905</v>
      </c>
      <c r="E25" s="8">
        <f>SUM(Table2[WKTS])</f>
        <v>125</v>
      </c>
      <c r="F25" s="19"/>
      <c r="G25" s="10"/>
      <c r="H25" s="8">
        <f>Table2[[#Totals],[Runs]]/Table2[[#Totals],[WKTS]]</f>
        <v>23.24</v>
      </c>
      <c r="I25" s="21">
        <f>Table2[[#Totals],[Runs]]/Table2[[#Totals],[Balls]]</f>
        <v>7.2715894868585735</v>
      </c>
      <c r="J25" s="8">
        <f>(Table2[[#Totals],[Balls]]*6)/Table2[[#Totals],[WKTS]]</f>
        <v>19.175999999999998</v>
      </c>
      <c r="K25" s="8"/>
      <c r="L25" s="8"/>
      <c r="O25" s="33"/>
      <c r="P25" s="33"/>
      <c r="Q25" s="23"/>
      <c r="R25" s="24"/>
      <c r="S25" s="24"/>
      <c r="T25" s="23"/>
    </row>
    <row r="26" spans="1:22" ht="15.75" x14ac:dyDescent="0.25">
      <c r="A26" s="5"/>
      <c r="B26" s="6"/>
      <c r="C26" s="6"/>
      <c r="D26" s="6"/>
      <c r="E26" s="6"/>
      <c r="F26" s="6"/>
      <c r="G26" s="9"/>
      <c r="H26" s="6"/>
      <c r="I26" s="6"/>
      <c r="J26" s="6"/>
      <c r="K26" s="6"/>
      <c r="L26" s="6"/>
      <c r="O26" s="34"/>
      <c r="P26" s="34"/>
      <c r="Q26" s="23"/>
      <c r="R26" s="34"/>
      <c r="S26" s="24"/>
      <c r="T26" s="23"/>
    </row>
    <row r="27" spans="1:22" ht="15.75" x14ac:dyDescent="0.25">
      <c r="O27" s="34"/>
      <c r="P27" s="34"/>
      <c r="Q27" s="23"/>
      <c r="R27" s="34"/>
      <c r="S27" s="24"/>
      <c r="T27" s="23"/>
    </row>
    <row r="28" spans="1:22" ht="23.25" x14ac:dyDescent="0.35">
      <c r="A28" s="45" t="s">
        <v>13</v>
      </c>
      <c r="B28" s="45"/>
      <c r="C28" s="45"/>
      <c r="D28" s="45"/>
      <c r="O28" s="34"/>
      <c r="P28" s="34"/>
      <c r="Q28" s="23"/>
      <c r="R28" s="34"/>
      <c r="S28" s="24"/>
      <c r="T28" s="23"/>
    </row>
    <row r="29" spans="1:22" ht="30" x14ac:dyDescent="0.25">
      <c r="A29" s="1" t="s">
        <v>0</v>
      </c>
      <c r="B29" s="1" t="s">
        <v>1</v>
      </c>
      <c r="C29" s="1" t="s">
        <v>2</v>
      </c>
      <c r="D29" s="1" t="s">
        <v>3</v>
      </c>
      <c r="E29" s="1" t="s">
        <v>4</v>
      </c>
      <c r="F29" s="1" t="s">
        <v>14</v>
      </c>
      <c r="G29" s="1" t="s">
        <v>5</v>
      </c>
      <c r="H29" s="1" t="s">
        <v>6</v>
      </c>
      <c r="I29" s="1" t="s">
        <v>7</v>
      </c>
      <c r="J29" s="1" t="s">
        <v>8</v>
      </c>
      <c r="K29" s="1" t="s">
        <v>9</v>
      </c>
      <c r="L29" s="1" t="s">
        <v>10</v>
      </c>
      <c r="O29" s="34"/>
      <c r="P29" s="34"/>
      <c r="Q29" s="23"/>
      <c r="R29" s="34"/>
      <c r="S29" s="24"/>
      <c r="T29" s="23"/>
    </row>
    <row r="30" spans="1:22" ht="15.75" x14ac:dyDescent="0.25">
      <c r="A30" s="7">
        <v>2013</v>
      </c>
      <c r="B30" s="2">
        <v>18</v>
      </c>
      <c r="C30" s="8">
        <v>259</v>
      </c>
      <c r="D30" s="8">
        <v>323</v>
      </c>
      <c r="E30" s="2">
        <v>13</v>
      </c>
      <c r="F30" s="8">
        <f t="shared" ref="F30:F37" si="2">SUM(F29,E30)</f>
        <v>13</v>
      </c>
      <c r="G30" s="10">
        <v>43891</v>
      </c>
      <c r="H30" s="8">
        <v>24.84</v>
      </c>
      <c r="I30" s="8">
        <v>7.48</v>
      </c>
      <c r="J30" s="8">
        <v>19.920000000000002</v>
      </c>
      <c r="K30" s="8">
        <v>0</v>
      </c>
      <c r="L30" s="8">
        <v>0</v>
      </c>
      <c r="O30" s="34"/>
      <c r="P30" s="34"/>
      <c r="Q30" s="23"/>
      <c r="R30" s="34"/>
      <c r="S30" s="24"/>
      <c r="T30" s="23"/>
    </row>
    <row r="31" spans="1:22" ht="15.75" x14ac:dyDescent="0.25">
      <c r="A31" s="5">
        <v>2014</v>
      </c>
      <c r="B31" s="2">
        <v>16</v>
      </c>
      <c r="C31" s="6">
        <v>326</v>
      </c>
      <c r="D31" s="6">
        <v>443</v>
      </c>
      <c r="E31" s="2">
        <v>19</v>
      </c>
      <c r="F31" s="6">
        <f t="shared" si="2"/>
        <v>32</v>
      </c>
      <c r="G31" s="11">
        <v>44534</v>
      </c>
      <c r="H31" s="6">
        <v>23.31</v>
      </c>
      <c r="I31" s="6">
        <v>8.15</v>
      </c>
      <c r="J31" s="6">
        <v>17.149999999999999</v>
      </c>
      <c r="K31" s="6">
        <v>2</v>
      </c>
      <c r="L31" s="6">
        <v>0</v>
      </c>
      <c r="O31" s="34"/>
      <c r="P31" s="34"/>
      <c r="Q31" s="23"/>
      <c r="R31" s="34"/>
      <c r="S31" s="24"/>
      <c r="T31" s="23"/>
    </row>
    <row r="32" spans="1:22" ht="15.75" x14ac:dyDescent="0.25">
      <c r="A32" s="7">
        <v>2015</v>
      </c>
      <c r="B32" s="2">
        <v>17</v>
      </c>
      <c r="C32" s="8">
        <v>256</v>
      </c>
      <c r="D32" s="8">
        <v>330</v>
      </c>
      <c r="E32" s="2">
        <v>11</v>
      </c>
      <c r="F32" s="8">
        <f t="shared" si="2"/>
        <v>43</v>
      </c>
      <c r="G32" s="12">
        <v>44504</v>
      </c>
      <c r="H32" s="8">
        <v>30</v>
      </c>
      <c r="I32" s="8">
        <v>7.73</v>
      </c>
      <c r="J32" s="8">
        <v>23.27</v>
      </c>
      <c r="K32" s="8">
        <v>1</v>
      </c>
      <c r="L32" s="8">
        <v>0</v>
      </c>
      <c r="O32" s="34"/>
      <c r="P32" s="34"/>
      <c r="Q32" s="23"/>
      <c r="R32" s="23"/>
      <c r="T32" s="23"/>
    </row>
    <row r="33" spans="1:20" ht="15.75" x14ac:dyDescent="0.25">
      <c r="A33" s="5">
        <v>2016</v>
      </c>
      <c r="B33" s="2">
        <v>15</v>
      </c>
      <c r="C33" s="6">
        <v>241</v>
      </c>
      <c r="D33" s="6">
        <v>311</v>
      </c>
      <c r="E33" s="2">
        <v>8</v>
      </c>
      <c r="F33" s="6">
        <f t="shared" si="2"/>
        <v>51</v>
      </c>
      <c r="G33" s="9">
        <v>43132</v>
      </c>
      <c r="H33" s="6">
        <v>38.869999999999997</v>
      </c>
      <c r="I33" s="6">
        <v>7.74</v>
      </c>
      <c r="J33" s="6">
        <v>30.12</v>
      </c>
      <c r="K33" s="6">
        <v>0</v>
      </c>
      <c r="L33" s="6">
        <v>0</v>
      </c>
      <c r="O33" s="34"/>
      <c r="P33" s="34"/>
      <c r="Q33" s="23"/>
      <c r="R33" s="23"/>
      <c r="T33" s="23"/>
    </row>
    <row r="34" spans="1:20" ht="15.75" x14ac:dyDescent="0.25">
      <c r="A34" s="7">
        <v>2017</v>
      </c>
      <c r="B34" s="2">
        <v>12</v>
      </c>
      <c r="C34" s="8">
        <v>228</v>
      </c>
      <c r="D34" s="8">
        <v>349</v>
      </c>
      <c r="E34" s="2">
        <v>5</v>
      </c>
      <c r="F34" s="8">
        <f t="shared" si="2"/>
        <v>56</v>
      </c>
      <c r="G34" s="10">
        <v>46784</v>
      </c>
      <c r="H34" s="8">
        <v>69.8</v>
      </c>
      <c r="I34" s="8">
        <v>9.18</v>
      </c>
      <c r="J34" s="8">
        <v>45.6</v>
      </c>
      <c r="K34" s="8">
        <v>0</v>
      </c>
      <c r="L34" s="8">
        <v>0</v>
      </c>
      <c r="O34" s="34"/>
      <c r="P34" s="34"/>
      <c r="Q34" s="23"/>
      <c r="R34" s="23"/>
      <c r="T34" s="23"/>
    </row>
    <row r="35" spans="1:20" ht="15.75" x14ac:dyDescent="0.25">
      <c r="A35" s="5">
        <v>2018</v>
      </c>
      <c r="B35" s="2">
        <v>16</v>
      </c>
      <c r="C35" s="6">
        <v>246</v>
      </c>
      <c r="D35" s="6">
        <v>303</v>
      </c>
      <c r="E35" s="2">
        <v>11</v>
      </c>
      <c r="F35" s="6">
        <f t="shared" si="2"/>
        <v>67</v>
      </c>
      <c r="G35" s="9">
        <v>43160</v>
      </c>
      <c r="H35" s="6">
        <v>27.54</v>
      </c>
      <c r="I35" s="6">
        <v>7.39</v>
      </c>
      <c r="J35" s="6">
        <v>22.36</v>
      </c>
      <c r="K35" s="6">
        <v>0</v>
      </c>
      <c r="L35" s="6">
        <v>0</v>
      </c>
      <c r="O35" s="34"/>
      <c r="P35" s="34"/>
      <c r="Q35" s="23"/>
      <c r="R35" s="23"/>
      <c r="T35" s="23"/>
    </row>
    <row r="36" spans="1:20" x14ac:dyDescent="0.25">
      <c r="A36" s="7">
        <v>2019</v>
      </c>
      <c r="B36" s="2">
        <v>16</v>
      </c>
      <c r="C36" s="8">
        <v>324</v>
      </c>
      <c r="D36" s="8">
        <v>343</v>
      </c>
      <c r="E36" s="2">
        <v>15</v>
      </c>
      <c r="F36" s="8">
        <f t="shared" si="2"/>
        <v>82</v>
      </c>
      <c r="G36" s="12">
        <v>44442</v>
      </c>
      <c r="H36" s="8">
        <v>22.86</v>
      </c>
      <c r="I36" s="8">
        <v>6.35</v>
      </c>
      <c r="J36" s="8">
        <v>21.6</v>
      </c>
      <c r="K36" s="8">
        <v>0</v>
      </c>
      <c r="L36" s="8">
        <v>0</v>
      </c>
      <c r="O36" s="23"/>
      <c r="P36" s="23"/>
      <c r="Q36" s="23"/>
      <c r="R36" s="23"/>
      <c r="T36" s="23"/>
    </row>
    <row r="37" spans="1:20" x14ac:dyDescent="0.25">
      <c r="A37" s="5">
        <v>2020</v>
      </c>
      <c r="B37" s="2">
        <v>14</v>
      </c>
      <c r="C37" s="6">
        <v>218</v>
      </c>
      <c r="D37" s="6">
        <v>318</v>
      </c>
      <c r="E37" s="2">
        <v>6</v>
      </c>
      <c r="F37" s="6">
        <f t="shared" si="2"/>
        <v>88</v>
      </c>
      <c r="G37" s="9">
        <v>15373</v>
      </c>
      <c r="H37" s="6">
        <v>53</v>
      </c>
      <c r="I37" s="6">
        <v>8.75</v>
      </c>
      <c r="J37" s="6">
        <v>36.33</v>
      </c>
      <c r="K37" s="6">
        <v>0</v>
      </c>
      <c r="L37" s="6">
        <v>0</v>
      </c>
      <c r="O37" s="23"/>
      <c r="P37" s="23"/>
      <c r="Q37" s="23"/>
      <c r="R37" s="23"/>
      <c r="T37" s="23"/>
    </row>
    <row r="38" spans="1:20" x14ac:dyDescent="0.25">
      <c r="A38" t="s">
        <v>19</v>
      </c>
      <c r="B38" s="2">
        <f>SUM(Table3[Mat])</f>
        <v>124</v>
      </c>
      <c r="C38" s="22">
        <f>SUM(Table3[Balls])/6</f>
        <v>349.66666666666669</v>
      </c>
      <c r="D38">
        <f>SUM(Table3[Runs])</f>
        <v>2720</v>
      </c>
      <c r="E38">
        <f>SUM(Table3[WKTS])</f>
        <v>88</v>
      </c>
      <c r="F38" s="19"/>
      <c r="H38" s="22">
        <f>Table3[[#Totals],[Runs]]/Table3[[#Totals],[WKTS]]</f>
        <v>30.90909090909091</v>
      </c>
      <c r="I38" s="22">
        <f>Table3[[#Totals],[Runs]]/Table3[[#Totals],[Balls]]</f>
        <v>7.778836987607245</v>
      </c>
      <c r="J38" s="22">
        <f>(Table3[[#Totals],[Balls]]*6)/Table3[[#Totals],[WKTS]]</f>
        <v>23.84090909090909</v>
      </c>
      <c r="O38" s="23"/>
      <c r="P38" s="23"/>
      <c r="Q38" s="23"/>
      <c r="R38" s="23"/>
    </row>
    <row r="39" spans="1:20" x14ac:dyDescent="0.25">
      <c r="Q39" s="23"/>
      <c r="R39" s="23"/>
    </row>
    <row r="40" spans="1:20" x14ac:dyDescent="0.25">
      <c r="Q40" s="23"/>
      <c r="R40" s="23"/>
    </row>
    <row r="41" spans="1:20" x14ac:dyDescent="0.25">
      <c r="Q41" s="23"/>
      <c r="R41" s="23"/>
    </row>
    <row r="42" spans="1:20" x14ac:dyDescent="0.25">
      <c r="Q42" s="23"/>
      <c r="R42" s="23"/>
    </row>
    <row r="43" spans="1:20" x14ac:dyDescent="0.25">
      <c r="Q43" s="23"/>
      <c r="R43" s="23"/>
    </row>
    <row r="44" spans="1:20" x14ac:dyDescent="0.25">
      <c r="Q44" s="23"/>
      <c r="R44" s="23"/>
    </row>
    <row r="45" spans="1:20" x14ac:dyDescent="0.25">
      <c r="Q45" s="23"/>
      <c r="R45" s="23"/>
    </row>
    <row r="47" spans="1:20" ht="15.75" thickBot="1" x14ac:dyDescent="0.3"/>
    <row r="48" spans="1:20" ht="37.5" thickTop="1" thickBot="1" x14ac:dyDescent="0.6">
      <c r="Q48" s="42"/>
      <c r="R48" s="50" t="s">
        <v>11</v>
      </c>
      <c r="S48" s="51"/>
    </row>
    <row r="49" spans="17:19" ht="21.75" thickTop="1" x14ac:dyDescent="0.25">
      <c r="Q49" s="42"/>
      <c r="R49" s="40" t="s">
        <v>29</v>
      </c>
      <c r="S49" s="37">
        <v>30</v>
      </c>
    </row>
    <row r="50" spans="17:19" ht="21" x14ac:dyDescent="0.25">
      <c r="Q50" s="42"/>
      <c r="R50" s="40" t="s">
        <v>21</v>
      </c>
      <c r="S50" s="37">
        <v>106</v>
      </c>
    </row>
    <row r="51" spans="17:19" ht="21" x14ac:dyDescent="0.25">
      <c r="Q51" s="42"/>
      <c r="R51" s="40" t="s">
        <v>22</v>
      </c>
      <c r="S51" s="37">
        <v>125</v>
      </c>
    </row>
    <row r="52" spans="17:19" ht="21" x14ac:dyDescent="0.25">
      <c r="Q52" s="42"/>
      <c r="R52" s="40" t="s">
        <v>30</v>
      </c>
      <c r="S52" s="37">
        <v>23.24</v>
      </c>
    </row>
    <row r="53" spans="17:19" ht="21" x14ac:dyDescent="0.25">
      <c r="Q53" s="42"/>
      <c r="R53" s="40" t="s">
        <v>31</v>
      </c>
      <c r="S53" s="37">
        <v>7.27</v>
      </c>
    </row>
    <row r="54" spans="17:19" ht="21.75" thickBot="1" x14ac:dyDescent="0.3">
      <c r="Q54" s="42"/>
      <c r="R54" s="41" t="s">
        <v>32</v>
      </c>
      <c r="S54" s="39">
        <v>19.18</v>
      </c>
    </row>
    <row r="55" spans="17:19" ht="21.75" thickTop="1" x14ac:dyDescent="0.25">
      <c r="Q55" s="42"/>
      <c r="R55" s="40" t="s">
        <v>33</v>
      </c>
      <c r="S55" s="37">
        <v>2017</v>
      </c>
    </row>
    <row r="56" spans="17:19" ht="21" x14ac:dyDescent="0.25">
      <c r="Q56" s="42"/>
      <c r="R56" s="40" t="s">
        <v>34</v>
      </c>
      <c r="S56" s="37">
        <v>26</v>
      </c>
    </row>
    <row r="57" spans="17:19" ht="21" x14ac:dyDescent="0.25">
      <c r="Q57" s="42"/>
      <c r="R57" s="40" t="s">
        <v>30</v>
      </c>
      <c r="S57" s="37">
        <v>14.19</v>
      </c>
    </row>
    <row r="58" spans="17:19" ht="21" x14ac:dyDescent="0.25">
      <c r="Q58" s="42"/>
      <c r="R58" s="40" t="s">
        <v>31</v>
      </c>
      <c r="S58" s="37">
        <v>7.06</v>
      </c>
    </row>
    <row r="59" spans="17:19" ht="21.75" thickBot="1" x14ac:dyDescent="0.3">
      <c r="Q59" s="42"/>
      <c r="R59" s="41" t="s">
        <v>32</v>
      </c>
      <c r="S59" s="39">
        <v>12.07</v>
      </c>
    </row>
    <row r="60" spans="17:19" ht="15.75" thickTop="1" x14ac:dyDescent="0.25"/>
    <row r="62" spans="17:19" ht="15.75" thickBot="1" x14ac:dyDescent="0.3"/>
    <row r="63" spans="17:19" ht="37.5" thickTop="1" thickBot="1" x14ac:dyDescent="0.6">
      <c r="R63" s="46" t="s">
        <v>12</v>
      </c>
      <c r="S63" s="47"/>
    </row>
    <row r="64" spans="17:19" ht="21.75" thickTop="1" x14ac:dyDescent="0.25">
      <c r="R64" s="43" t="s">
        <v>29</v>
      </c>
      <c r="S64" s="44">
        <v>27</v>
      </c>
    </row>
    <row r="65" spans="18:19" ht="21" x14ac:dyDescent="0.25">
      <c r="R65" s="36" t="s">
        <v>21</v>
      </c>
      <c r="S65" s="37">
        <v>92</v>
      </c>
    </row>
    <row r="66" spans="18:19" ht="21" x14ac:dyDescent="0.25">
      <c r="R66" s="36" t="s">
        <v>22</v>
      </c>
      <c r="S66" s="37">
        <v>109</v>
      </c>
    </row>
    <row r="67" spans="18:19" ht="21" x14ac:dyDescent="0.25">
      <c r="R67" s="36" t="s">
        <v>30</v>
      </c>
      <c r="S67" s="37">
        <v>23.72</v>
      </c>
    </row>
    <row r="68" spans="18:19" ht="21" x14ac:dyDescent="0.25">
      <c r="R68" s="36" t="s">
        <v>31</v>
      </c>
      <c r="S68" s="37">
        <v>7.41</v>
      </c>
    </row>
    <row r="69" spans="18:19" ht="21.75" thickBot="1" x14ac:dyDescent="0.3">
      <c r="R69" s="38" t="s">
        <v>32</v>
      </c>
      <c r="S69" s="39">
        <v>19.190000000000001</v>
      </c>
    </row>
    <row r="70" spans="18:19" ht="21.75" thickTop="1" x14ac:dyDescent="0.25">
      <c r="R70" s="36" t="s">
        <v>33</v>
      </c>
      <c r="S70" s="37">
        <v>2020</v>
      </c>
    </row>
    <row r="71" spans="18:19" ht="21" x14ac:dyDescent="0.25">
      <c r="R71" s="36" t="s">
        <v>34</v>
      </c>
      <c r="S71" s="37">
        <v>27</v>
      </c>
    </row>
    <row r="72" spans="18:19" ht="21" x14ac:dyDescent="0.25">
      <c r="R72" s="36" t="s">
        <v>30</v>
      </c>
      <c r="S72" s="37">
        <v>14.96</v>
      </c>
    </row>
    <row r="73" spans="18:19" ht="21" x14ac:dyDescent="0.25">
      <c r="R73" s="36" t="s">
        <v>31</v>
      </c>
      <c r="S73" s="37">
        <v>6.73</v>
      </c>
    </row>
    <row r="74" spans="18:19" ht="21.75" thickBot="1" x14ac:dyDescent="0.3">
      <c r="R74" s="38" t="s">
        <v>32</v>
      </c>
      <c r="S74" s="39">
        <v>13.33</v>
      </c>
    </row>
    <row r="75" spans="18:19" ht="15.75" thickTop="1" x14ac:dyDescent="0.25"/>
    <row r="76" spans="18:19" ht="15.75" thickBot="1" x14ac:dyDescent="0.3"/>
    <row r="77" spans="18:19" ht="37.5" thickTop="1" thickBot="1" x14ac:dyDescent="0.6">
      <c r="R77" s="52" t="s">
        <v>13</v>
      </c>
      <c r="S77" s="53"/>
    </row>
    <row r="78" spans="18:19" ht="21.75" thickTop="1" x14ac:dyDescent="0.25">
      <c r="R78" s="36" t="s">
        <v>29</v>
      </c>
      <c r="S78" s="37">
        <v>32</v>
      </c>
    </row>
    <row r="79" spans="18:19" ht="21" x14ac:dyDescent="0.25">
      <c r="R79" s="36" t="s">
        <v>21</v>
      </c>
      <c r="S79" s="37">
        <v>124</v>
      </c>
    </row>
    <row r="80" spans="18:19" ht="21" x14ac:dyDescent="0.25">
      <c r="R80" s="36" t="s">
        <v>22</v>
      </c>
      <c r="S80" s="37">
        <v>88</v>
      </c>
    </row>
    <row r="81" spans="18:19" ht="21" x14ac:dyDescent="0.25">
      <c r="R81" s="36" t="s">
        <v>30</v>
      </c>
      <c r="S81" s="37">
        <v>30.91</v>
      </c>
    </row>
    <row r="82" spans="18:19" ht="21" x14ac:dyDescent="0.25">
      <c r="R82" s="36" t="s">
        <v>31</v>
      </c>
      <c r="S82" s="37">
        <v>7.78</v>
      </c>
    </row>
    <row r="83" spans="18:19" ht="21.75" thickBot="1" x14ac:dyDescent="0.3">
      <c r="R83" s="36" t="s">
        <v>32</v>
      </c>
      <c r="S83" s="37">
        <v>23.84</v>
      </c>
    </row>
    <row r="84" spans="18:19" ht="21.75" thickTop="1" x14ac:dyDescent="0.25">
      <c r="R84" s="43" t="s">
        <v>33</v>
      </c>
      <c r="S84" s="44">
        <v>2019</v>
      </c>
    </row>
    <row r="85" spans="18:19" ht="21" x14ac:dyDescent="0.25">
      <c r="R85" s="36" t="s">
        <v>34</v>
      </c>
      <c r="S85" s="37">
        <v>15</v>
      </c>
    </row>
    <row r="86" spans="18:19" ht="21" x14ac:dyDescent="0.25">
      <c r="R86" s="36" t="s">
        <v>30</v>
      </c>
      <c r="S86" s="37">
        <v>22.86</v>
      </c>
    </row>
    <row r="87" spans="18:19" ht="21" x14ac:dyDescent="0.25">
      <c r="R87" s="36" t="s">
        <v>31</v>
      </c>
      <c r="S87" s="37">
        <v>6.65</v>
      </c>
    </row>
    <row r="88" spans="18:19" ht="21.75" thickBot="1" x14ac:dyDescent="0.3">
      <c r="R88" s="38" t="s">
        <v>32</v>
      </c>
      <c r="S88" s="39">
        <v>21.6</v>
      </c>
    </row>
    <row r="89" spans="18:19" ht="15.75" thickTop="1" x14ac:dyDescent="0.25"/>
  </sheetData>
  <mergeCells count="8">
    <mergeCell ref="R77:S77"/>
    <mergeCell ref="A2:D2"/>
    <mergeCell ref="A15:D15"/>
    <mergeCell ref="A28:D28"/>
    <mergeCell ref="R63:S63"/>
    <mergeCell ref="O24:P24"/>
    <mergeCell ref="R24:S24"/>
    <mergeCell ref="R48:S48"/>
  </mergeCells>
  <conditionalFormatting sqref="B4:B11 B13">
    <cfRule type="cellIs" dxfId="87" priority="20" operator="greaterThan">
      <formula>9</formula>
    </cfRule>
    <cfRule type="cellIs" dxfId="86" priority="21" operator="greaterThan">
      <formula>10</formula>
    </cfRule>
  </conditionalFormatting>
  <conditionalFormatting sqref="E4:E11 E13">
    <cfRule type="cellIs" dxfId="85" priority="19" operator="greaterThan">
      <formula>10</formula>
    </cfRule>
  </conditionalFormatting>
  <conditionalFormatting sqref="H4:H11">
    <cfRule type="cellIs" dxfId="84" priority="18" operator="lessThan">
      <formula>22</formula>
    </cfRule>
  </conditionalFormatting>
  <conditionalFormatting sqref="I4:I11">
    <cfRule type="cellIs" dxfId="83" priority="17" operator="lessThan">
      <formula>7</formula>
    </cfRule>
  </conditionalFormatting>
  <conditionalFormatting sqref="J4:J11">
    <cfRule type="cellIs" dxfId="82" priority="16" operator="lessThan">
      <formula>19.19</formula>
    </cfRule>
  </conditionalFormatting>
  <conditionalFormatting sqref="B4:B11">
    <cfRule type="cellIs" dxfId="81" priority="15" operator="greaterThan">
      <formula>11</formula>
    </cfRule>
  </conditionalFormatting>
  <conditionalFormatting sqref="B17:B24">
    <cfRule type="cellIs" dxfId="80" priority="13" operator="greaterThan">
      <formula>9</formula>
    </cfRule>
    <cfRule type="cellIs" dxfId="79" priority="14" operator="greaterThan">
      <formula>10</formula>
    </cfRule>
  </conditionalFormatting>
  <conditionalFormatting sqref="B17:B24">
    <cfRule type="cellIs" dxfId="78" priority="12" operator="greaterThan">
      <formula>11</formula>
    </cfRule>
  </conditionalFormatting>
  <conditionalFormatting sqref="B30:B37">
    <cfRule type="cellIs" dxfId="77" priority="10" operator="greaterThan">
      <formula>9</formula>
    </cfRule>
    <cfRule type="cellIs" dxfId="76" priority="11" operator="greaterThan">
      <formula>10</formula>
    </cfRule>
  </conditionalFormatting>
  <conditionalFormatting sqref="B30:B37">
    <cfRule type="cellIs" dxfId="75" priority="9" operator="greaterThan">
      <formula>11</formula>
    </cfRule>
  </conditionalFormatting>
  <conditionalFormatting sqref="E17:E24">
    <cfRule type="cellIs" dxfId="74" priority="8" operator="greaterThan">
      <formula>10</formula>
    </cfRule>
  </conditionalFormatting>
  <conditionalFormatting sqref="H17:H24">
    <cfRule type="cellIs" dxfId="73" priority="7" operator="lessThan">
      <formula>22</formula>
    </cfRule>
  </conditionalFormatting>
  <conditionalFormatting sqref="I17:I24">
    <cfRule type="cellIs" dxfId="72" priority="6" operator="lessThan">
      <formula>7.27</formula>
    </cfRule>
  </conditionalFormatting>
  <conditionalFormatting sqref="J17:J24">
    <cfRule type="cellIs" dxfId="71" priority="5" operator="lessThan">
      <formula>23.24</formula>
    </cfRule>
  </conditionalFormatting>
  <conditionalFormatting sqref="E30:E37">
    <cfRule type="cellIs" dxfId="70" priority="4" operator="greaterThan">
      <formula>10</formula>
    </cfRule>
  </conditionalFormatting>
  <conditionalFormatting sqref="H30:H37">
    <cfRule type="cellIs" dxfId="69" priority="3" operator="lessThan">
      <formula>30.9</formula>
    </cfRule>
  </conditionalFormatting>
  <conditionalFormatting sqref="I30:I37">
    <cfRule type="cellIs" dxfId="68" priority="2" operator="lessThan">
      <formula>7.78</formula>
    </cfRule>
  </conditionalFormatting>
  <conditionalFormatting sqref="J30:J37">
    <cfRule type="cellIs" dxfId="67" priority="1" operator="lessThan">
      <formula>23.84</formula>
    </cfRule>
  </conditionalFormatting>
  <pageMargins left="0.7" right="0.7" top="0.75" bottom="0.75" header="0.3" footer="0.3"/>
  <pageSetup orientation="landscape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D1:J63"/>
  <sheetViews>
    <sheetView showGridLines="0" tabSelected="1" showRuler="0" zoomScale="70" zoomScaleNormal="70" zoomScalePageLayoutView="60" workbookViewId="0">
      <selection activeCell="U12" sqref="U12"/>
    </sheetView>
  </sheetViews>
  <sheetFormatPr defaultRowHeight="15" x14ac:dyDescent="0.25"/>
  <cols>
    <col min="18" max="18" width="9.140625" customWidth="1"/>
  </cols>
  <sheetData>
    <row r="1" spans="4:5" ht="28.5" x14ac:dyDescent="0.45">
      <c r="D1" s="54"/>
      <c r="E1" s="55"/>
    </row>
    <row r="2" spans="4:5" x14ac:dyDescent="0.25">
      <c r="D2" s="25" t="s">
        <v>27</v>
      </c>
      <c r="E2" s="26" t="s">
        <v>28</v>
      </c>
    </row>
    <row r="3" spans="4:5" ht="15.75" x14ac:dyDescent="0.25">
      <c r="D3" s="27" t="s">
        <v>21</v>
      </c>
      <c r="E3" s="28">
        <v>92</v>
      </c>
    </row>
    <row r="4" spans="4:5" ht="15.75" x14ac:dyDescent="0.25">
      <c r="D4" s="29" t="s">
        <v>22</v>
      </c>
      <c r="E4" s="30">
        <v>109</v>
      </c>
    </row>
    <row r="5" spans="4:5" ht="15.75" x14ac:dyDescent="0.25">
      <c r="D5" s="29" t="s">
        <v>23</v>
      </c>
      <c r="E5" s="30">
        <v>23.72</v>
      </c>
    </row>
    <row r="6" spans="4:5" ht="15.75" x14ac:dyDescent="0.25">
      <c r="D6" s="29" t="s">
        <v>24</v>
      </c>
      <c r="E6" s="30">
        <v>7.41</v>
      </c>
    </row>
    <row r="7" spans="4:5" ht="15.75" x14ac:dyDescent="0.25">
      <c r="D7" s="29" t="s">
        <v>25</v>
      </c>
      <c r="E7" s="30">
        <v>19.190000000000001</v>
      </c>
    </row>
    <row r="8" spans="4:5" ht="15.75" x14ac:dyDescent="0.25">
      <c r="D8" s="27" t="s">
        <v>26</v>
      </c>
      <c r="E8" s="28">
        <v>2020</v>
      </c>
    </row>
    <row r="9" spans="4:5" ht="15.75" x14ac:dyDescent="0.25">
      <c r="D9" s="29" t="s">
        <v>22</v>
      </c>
      <c r="E9" s="30">
        <v>27</v>
      </c>
    </row>
    <row r="10" spans="4:5" ht="15.75" x14ac:dyDescent="0.25">
      <c r="D10" s="29" t="s">
        <v>23</v>
      </c>
      <c r="E10" s="30">
        <v>14.96</v>
      </c>
    </row>
    <row r="11" spans="4:5" ht="15.75" x14ac:dyDescent="0.25">
      <c r="D11" s="29" t="s">
        <v>24</v>
      </c>
      <c r="E11" s="30">
        <v>6.73</v>
      </c>
    </row>
    <row r="12" spans="4:5" ht="15.75" x14ac:dyDescent="0.25">
      <c r="D12" s="31" t="s">
        <v>25</v>
      </c>
      <c r="E12" s="32">
        <v>13.33</v>
      </c>
    </row>
    <row r="47" spans="6:10" x14ac:dyDescent="0.25">
      <c r="F47" s="23"/>
      <c r="G47" s="23"/>
      <c r="H47" s="23"/>
      <c r="I47" s="23"/>
      <c r="J47" s="23"/>
    </row>
    <row r="48" spans="6:10" x14ac:dyDescent="0.25">
      <c r="F48" s="23"/>
      <c r="G48" s="23"/>
      <c r="H48" s="23"/>
      <c r="I48" s="23"/>
      <c r="J48" s="23"/>
    </row>
    <row r="49" spans="6:10" ht="28.5" x14ac:dyDescent="0.45">
      <c r="F49" s="23"/>
      <c r="G49" s="56"/>
      <c r="H49" s="56"/>
      <c r="I49" s="23"/>
      <c r="J49" s="23"/>
    </row>
    <row r="50" spans="6:10" x14ac:dyDescent="0.25">
      <c r="F50" s="23"/>
      <c r="G50" s="23"/>
      <c r="H50" s="23"/>
      <c r="I50" s="23"/>
      <c r="J50" s="23"/>
    </row>
    <row r="51" spans="6:10" x14ac:dyDescent="0.25">
      <c r="F51" s="23"/>
      <c r="G51" s="23"/>
      <c r="H51" s="23"/>
      <c r="I51" s="23"/>
      <c r="J51" s="23"/>
    </row>
    <row r="52" spans="6:10" x14ac:dyDescent="0.25">
      <c r="F52" s="23"/>
      <c r="G52" s="23"/>
      <c r="H52" s="23"/>
      <c r="I52" s="23"/>
      <c r="J52" s="23"/>
    </row>
    <row r="53" spans="6:10" x14ac:dyDescent="0.25">
      <c r="F53" s="23"/>
      <c r="G53" s="23"/>
      <c r="H53" s="23"/>
      <c r="I53" s="23"/>
      <c r="J53" s="23"/>
    </row>
    <row r="54" spans="6:10" x14ac:dyDescent="0.25">
      <c r="F54" s="23"/>
      <c r="G54" s="23"/>
      <c r="H54" s="23"/>
      <c r="I54" s="23"/>
      <c r="J54" s="23"/>
    </row>
    <row r="55" spans="6:10" x14ac:dyDescent="0.25">
      <c r="F55" s="23"/>
      <c r="G55" s="23"/>
      <c r="H55" s="23"/>
      <c r="I55" s="23"/>
      <c r="J55" s="23"/>
    </row>
    <row r="56" spans="6:10" x14ac:dyDescent="0.25">
      <c r="F56" s="23"/>
      <c r="G56" s="23"/>
      <c r="H56" s="23"/>
      <c r="I56" s="23"/>
      <c r="J56" s="23"/>
    </row>
    <row r="57" spans="6:10" x14ac:dyDescent="0.25">
      <c r="F57" s="23"/>
      <c r="G57" s="23"/>
      <c r="H57" s="23"/>
      <c r="I57" s="23"/>
      <c r="J57" s="23"/>
    </row>
    <row r="58" spans="6:10" x14ac:dyDescent="0.25">
      <c r="F58" s="23"/>
      <c r="G58" s="23"/>
      <c r="H58" s="23"/>
      <c r="I58" s="23"/>
      <c r="J58" s="23"/>
    </row>
    <row r="59" spans="6:10" x14ac:dyDescent="0.25">
      <c r="F59" s="23"/>
      <c r="G59" s="23"/>
      <c r="H59" s="23"/>
      <c r="I59" s="23"/>
      <c r="J59" s="23"/>
    </row>
    <row r="60" spans="6:10" x14ac:dyDescent="0.25">
      <c r="F60" s="23"/>
      <c r="G60" s="23"/>
      <c r="H60" s="23"/>
      <c r="I60" s="23"/>
      <c r="J60" s="23"/>
    </row>
    <row r="61" spans="6:10" x14ac:dyDescent="0.25">
      <c r="F61" s="23"/>
      <c r="G61" s="23"/>
      <c r="H61" s="23"/>
      <c r="I61" s="23"/>
      <c r="J61" s="23"/>
    </row>
    <row r="62" spans="6:10" x14ac:dyDescent="0.25">
      <c r="F62" s="23"/>
      <c r="G62" s="23"/>
      <c r="H62" s="23"/>
      <c r="I62" s="23"/>
      <c r="J62" s="23"/>
    </row>
    <row r="63" spans="6:10" x14ac:dyDescent="0.25">
      <c r="F63" s="23"/>
      <c r="G63" s="23"/>
      <c r="H63" s="23"/>
      <c r="I63" s="23"/>
      <c r="J63" s="23"/>
    </row>
  </sheetData>
  <mergeCells count="2">
    <mergeCell ref="D1:E1"/>
    <mergeCell ref="G49:H49"/>
  </mergeCells>
  <pageMargins left="0.23622047244094491" right="0.23622047244094491" top="0.74803149606299213" bottom="0" header="0.31496062992125984" footer="0.31496062992125984"/>
  <pageSetup paperSize="9" scale="82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Dashboard of Indian bowler performance </dc:title>
  <dc:creator/>
  <dc:description>The performance of indian premium bowler in IPL since 2013.</dc:description>
  <cp:lastModifiedBy/>
  <dcterms:created xsi:type="dcterms:W3CDTF">2006-09-16T00:00:00Z</dcterms:created>
  <dcterms:modified xsi:type="dcterms:W3CDTF">2021-01-14T10:00:26Z</dcterms:modified>
  <cp:category>week 0</cp:category>
  <cp:contentStatus>completed</cp:contentStatus>
</cp:coreProperties>
</file>