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Devi_Files\BootCamp\Assignments\Starter_Code\Starter_Code\"/>
    </mc:Choice>
  </mc:AlternateContent>
  <xr:revisionPtr revIDLastSave="0" documentId="13_ncr:1_{4BFCD9C9-F3A9-4213-BFF4-E0E2839492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wdfunding" sheetId="1" r:id="rId1"/>
    <sheet name="Pivot_Product_Category" sheetId="3" r:id="rId2"/>
    <sheet name="Pivot_Product_SubCategory" sheetId="7" r:id="rId3"/>
    <sheet name="Pivot_Year" sheetId="11" r:id="rId4"/>
    <sheet name="Crowdfunding_Goal_Analysis" sheetId="12" r:id="rId5"/>
    <sheet name="Stastical_Analysis" sheetId="13" r:id="rId6"/>
  </sheets>
  <definedNames>
    <definedName name="_xlnm._FilterDatabase" localSheetId="0" hidden="1">Crowdfunding!$A$1:$T$1001</definedName>
    <definedName name="goal">Crowdfunding!$D$2:$D$1001</definedName>
    <definedName name="outcome">Crowdfunding!$G$2:$G$1001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2" l="1"/>
  <c r="G3" i="12"/>
  <c r="H3" i="12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E3" i="12"/>
  <c r="E4" i="12"/>
  <c r="E5" i="12"/>
  <c r="E6" i="12"/>
  <c r="E7" i="12"/>
  <c r="E8" i="12"/>
  <c r="E9" i="12"/>
  <c r="E10" i="12"/>
  <c r="E11" i="12"/>
  <c r="E12" i="12"/>
  <c r="E13" i="12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I19" i="13"/>
  <c r="I18" i="13"/>
  <c r="I17" i="13"/>
  <c r="I16" i="13"/>
  <c r="I15" i="13"/>
  <c r="I14" i="13"/>
  <c r="I3" i="13"/>
  <c r="I8" i="13"/>
  <c r="I7" i="13"/>
  <c r="I6" i="13"/>
  <c r="I5" i="13"/>
  <c r="I4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2" i="1"/>
  <c r="T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E2" i="12" l="1"/>
  <c r="H2" i="12" s="1"/>
  <c r="G2" i="12" l="1"/>
  <c r="F2" i="12"/>
</calcChain>
</file>

<file path=xl/sharedStrings.xml><?xml version="1.0" encoding="utf-8"?>
<sst xmlns="http://schemas.openxmlformats.org/spreadsheetml/2006/main" count="7068" uniqueCount="2115">
  <si>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</si>
  <si>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</si>
  <si>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</si>
  <si>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</si>
  <si>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</si>
  <si>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</si>
  <si>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</si>
  <si>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</si>
  <si>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</si>
  <si>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</si>
  <si>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</si>
  <si>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</si>
  <si>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</si>
  <si>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</si>
  <si>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</si>
  <si>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</si>
  <si>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</si>
  <si>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</si>
  <si>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</si>
  <si>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</si>
  <si>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</si>
  <si>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</si>
  <si>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</si>
  <si>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</si>
  <si>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</si>
  <si>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</si>
  <si>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</si>
  <si>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</si>
  <si>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</si>
  <si>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</si>
  <si>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</si>
  <si>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</si>
  <si>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</si>
  <si>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</si>
  <si>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</si>
  <si>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</si>
  <si>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</si>
  <si>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</si>
  <si>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</si>
  <si>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</si>
  <si>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</si>
  <si>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</si>
  <si>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</si>
  <si>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</si>
  <si>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</si>
  <si>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</si>
  <si>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</si>
  <si>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</si>
  <si>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</si>
  <si>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</si>
  <si>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</si>
  <si>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</si>
  <si>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</si>
  <si>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</si>
  <si>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</si>
  <si>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</si>
  <si>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</si>
  <si>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</si>
  <si>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</si>
  <si>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</si>
  <si>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</si>
  <si>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</si>
  <si>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</si>
  <si>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</si>
  <si>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</si>
  <si>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</si>
  <si>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</si>
  <si>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</si>
  <si>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</si>
  <si>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</si>
  <si>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</si>
  <si>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</si>
  <si>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</si>
  <si>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</si>
  <si>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</si>
  <si>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</si>
  <si>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</si>
  <si>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</si>
  <si>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</si>
  <si>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</si>
  <si>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</si>
  <si>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</si>
  <si>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</si>
  <si>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</si>
  <si>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</si>
  <si>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</si>
  <si>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</si>
  <si>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</si>
  <si>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</si>
  <si>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</si>
  <si>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</si>
  <si>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</si>
  <si>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</si>
  <si>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</si>
  <si>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</si>
  <si>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</si>
  <si>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</si>
  <si>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</si>
  <si>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</si>
  <si>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</si>
  <si>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</si>
  <si>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</si>
  <si>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</si>
  <si>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</si>
  <si>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</si>
  <si>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</si>
  <si>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</si>
  <si>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</si>
  <si>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</si>
  <si>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</si>
  <si>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</si>
  <si>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</si>
  <si>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</si>
  <si>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</si>
  <si>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</si>
  <si>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</si>
  <si>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</si>
  <si>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</si>
  <si>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</si>
  <si>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</si>
  <si>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</si>
  <si>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</si>
  <si>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</si>
  <si>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</si>
  <si>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</si>
  <si>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</si>
  <si>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</si>
  <si>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</si>
  <si>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</si>
  <si>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</si>
  <si>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</si>
  <si>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</si>
  <si>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</si>
  <si>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</si>
  <si>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</si>
  <si>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</si>
  <si>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</si>
  <si>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</si>
  <si>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</si>
  <si>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</si>
  <si>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</si>
  <si>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</si>
  <si>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</si>
  <si>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</si>
  <si>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</si>
  <si>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</si>
  <si>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</si>
  <si>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</si>
  <si>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</si>
  <si>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</si>
  <si>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</si>
  <si>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</si>
  <si>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</si>
  <si>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</si>
  <si>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</si>
  <si>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</si>
  <si>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</si>
  <si>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</si>
  <si>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</si>
  <si>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</si>
  <si>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</si>
  <si>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</si>
  <si>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</si>
  <si>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</si>
  <si>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</si>
  <si>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</si>
  <si>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</si>
  <si>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</si>
  <si>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</si>
  <si>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</si>
  <si>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</si>
  <si>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</si>
  <si>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</si>
  <si>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</si>
  <si>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</si>
  <si>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</si>
  <si>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</si>
  <si>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</si>
  <si>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</si>
  <si>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</si>
  <si>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</si>
  <si>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</si>
  <si>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</si>
  <si>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</si>
  <si>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</si>
  <si>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</si>
  <si>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</si>
  <si>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</si>
  <si>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</si>
  <si>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</si>
  <si>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</si>
  <si>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</si>
  <si>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</si>
  <si>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</si>
  <si>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</si>
  <si>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</si>
  <si>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</si>
  <si>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</si>
  <si>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</si>
  <si>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</si>
  <si>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</si>
  <si>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</si>
  <si>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</si>
  <si>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</si>
  <si>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</si>
  <si>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</si>
  <si>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</si>
  <si>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</si>
  <si>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</si>
  <si>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</si>
  <si>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</si>
  <si>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</si>
  <si>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</si>
  <si>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</si>
  <si>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</si>
  <si>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</si>
  <si>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</si>
  <si>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</si>
  <si>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</si>
  <si>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</si>
  <si>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</si>
  <si>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</si>
  <si>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</si>
  <si>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</si>
  <si>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</si>
  <si>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</si>
  <si>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</si>
  <si>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</si>
  <si>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</si>
  <si>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</si>
  <si>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</si>
  <si>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</si>
  <si>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</si>
  <si>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</si>
  <si>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</si>
  <si>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</si>
  <si>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</si>
  <si>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</si>
  <si>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</si>
  <si>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</si>
  <si>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</si>
  <si>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</si>
  <si>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</si>
  <si>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</si>
  <si>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</si>
  <si>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</si>
  <si>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</si>
  <si>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</si>
  <si>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</si>
  <si>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</si>
  <si>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</si>
  <si>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</si>
  <si>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</si>
  <si>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</si>
  <si>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</si>
  <si>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</si>
  <si>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</si>
  <si>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</si>
  <si>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</si>
  <si>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</si>
  <si>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</si>
  <si>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</si>
  <si>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</si>
  <si>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</si>
  <si>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</si>
  <si>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</si>
  <si>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</si>
  <si>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</si>
  <si>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</si>
  <si>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</si>
  <si>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</si>
  <si>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</si>
  <si>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</si>
  <si>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</si>
  <si>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</si>
  <si>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</si>
  <si>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</si>
  <si>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</si>
  <si>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</si>
  <si>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</si>
  <si>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</si>
  <si>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</si>
  <si>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</si>
  <si>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</si>
  <si>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</si>
  <si>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</si>
  <si>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</si>
  <si>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</si>
  <si>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</si>
  <si>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</si>
  <si>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</si>
  <si>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</si>
  <si>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</si>
  <si>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</si>
  <si>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</si>
  <si>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</si>
  <si>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</si>
  <si>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</si>
  <si>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</si>
  <si>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</si>
  <si>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</si>
  <si>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</si>
  <si>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</si>
  <si>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</si>
  <si>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</si>
  <si>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</si>
  <si>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</si>
  <si>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</si>
  <si>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</si>
  <si>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</si>
  <si>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</si>
  <si>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</si>
  <si>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</si>
  <si>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</si>
  <si>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</si>
  <si>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</si>
  <si>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</si>
  <si>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</si>
  <si>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</si>
  <si>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</si>
  <si>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</si>
  <si>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</si>
  <si>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</si>
  <si>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</si>
  <si>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</si>
  <si>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</si>
  <si>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</si>
  <si>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</si>
  <si>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</si>
  <si>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</si>
  <si>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</si>
  <si>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</si>
  <si>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</si>
  <si>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</si>
  <si>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</si>
  <si>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</si>
  <si>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</si>
  <si>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</si>
  <si>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</si>
  <si>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</si>
  <si>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</si>
  <si>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</si>
  <si>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</si>
  <si>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</si>
  <si>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</si>
  <si>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</si>
  <si>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</si>
  <si>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</si>
  <si>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</si>
  <si>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</si>
  <si>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</si>
  <si>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</si>
  <si>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</si>
  <si>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</si>
  <si>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</si>
  <si>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</si>
  <si>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</si>
  <si>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</si>
  <si>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</si>
  <si>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</si>
  <si>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</si>
  <si>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</si>
  <si>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</si>
  <si>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</si>
  <si>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</si>
  <si>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</si>
  <si>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</si>
  <si>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</si>
  <si>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</si>
  <si>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</si>
  <si>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</si>
  <si>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</si>
  <si>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</si>
  <si>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</si>
  <si>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</si>
  <si>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</si>
  <si>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</si>
  <si>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</si>
  <si>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</si>
  <si>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</si>
  <si>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</si>
  <si>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</si>
  <si>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</si>
  <si>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</si>
  <si>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</si>
  <si>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</si>
  <si>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</si>
  <si>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</si>
  <si>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</si>
  <si>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</si>
  <si>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</si>
  <si>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</si>
  <si>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</si>
  <si>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</si>
  <si>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</si>
  <si>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</si>
  <si>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</si>
  <si>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</si>
  <si>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</si>
  <si>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</si>
  <si>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</si>
  <si>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</si>
  <si>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</si>
  <si>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</si>
  <si>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</si>
  <si>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</si>
  <si>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</si>
  <si>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</si>
  <si>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</si>
  <si>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</si>
  <si>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</si>
  <si>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</si>
  <si>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</si>
  <si>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</si>
  <si>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</si>
  <si>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</si>
  <si>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</si>
  <si>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</si>
  <si>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</si>
  <si>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</si>
  <si>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</si>
  <si>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</si>
  <si>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</si>
  <si>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</si>
  <si>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</si>
  <si>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</si>
  <si>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</si>
  <si>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</si>
  <si>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</si>
  <si>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</si>
  <si>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</si>
  <si>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</si>
  <si>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</si>
  <si>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</si>
  <si>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</si>
  <si>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</si>
  <si>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</si>
  <si>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</si>
  <si>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</si>
  <si>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</si>
  <si>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</si>
  <si>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</si>
  <si>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</si>
  <si>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</si>
  <si>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</si>
  <si>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</si>
  <si>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</si>
  <si>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</si>
  <si>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</si>
  <si>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</si>
  <si>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</si>
  <si>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</si>
  <si>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</si>
  <si>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</si>
  <si>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</si>
  <si>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</si>
  <si>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</si>
  <si>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</si>
  <si>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</si>
  <si>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</si>
  <si>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</si>
  <si>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</si>
  <si>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</si>
  <si>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</si>
  <si>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</si>
  <si>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</si>
  <si>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</si>
  <si>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</si>
  <si>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</si>
  <si>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</si>
  <si>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</si>
  <si>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</si>
  <si>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</si>
  <si>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</si>
  <si>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</si>
  <si>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</si>
  <si>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</si>
  <si>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</si>
  <si>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</si>
  <si>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</si>
  <si>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</si>
  <si>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</si>
  <si>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</si>
  <si>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</si>
  <si>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</si>
  <si>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</si>
  <si>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</si>
  <si>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</si>
  <si>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</si>
  <si>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</si>
  <si>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</si>
  <si>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</si>
  <si>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</si>
  <si>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</si>
  <si>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</si>
  <si>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</si>
  <si>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</si>
  <si>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</si>
  <si>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</si>
  <si>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</si>
  <si>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</si>
  <si>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</si>
  <si>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</si>
  <si>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</si>
  <si>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</si>
  <si>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</si>
  <si>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</si>
  <si>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</si>
  <si>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</si>
  <si>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</si>
  <si>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</si>
  <si>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</si>
  <si>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</si>
  <si>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</si>
  <si>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</si>
  <si>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</si>
  <si>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</si>
  <si>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</si>
  <si>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</si>
  <si>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</si>
  <si>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</si>
  <si>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</si>
  <si>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</si>
  <si>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</si>
  <si>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</si>
  <si>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</si>
  <si>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</si>
  <si>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</si>
  <si>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</si>
  <si>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</si>
  <si>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</si>
  <si>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</si>
  <si>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</si>
  <si>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</si>
  <si>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</si>
  <si>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</si>
  <si>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</si>
  <si>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</si>
  <si>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</si>
  <si>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</si>
  <si>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</si>
  <si>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</si>
  <si>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</si>
  <si>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</si>
  <si>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</si>
  <si>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</si>
  <si>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</si>
  <si>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</si>
  <si>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</si>
  <si>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</si>
  <si>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</si>
  <si>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</si>
  <si>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</si>
  <si>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</si>
  <si>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</si>
  <si>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</si>
  <si>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</si>
  <si>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</si>
  <si>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</si>
  <si>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</si>
  <si>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</si>
  <si>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</si>
  <si>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</si>
  <si>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</si>
  <si>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</si>
  <si>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</si>
  <si>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</si>
  <si>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</si>
  <si>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</si>
  <si>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</si>
  <si>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</si>
  <si>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</si>
  <si>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</si>
  <si>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</si>
  <si>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</si>
  <si>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</si>
  <si>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</si>
  <si>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</si>
  <si>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</si>
  <si>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</si>
  <si>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</si>
  <si>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</si>
  <si>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</si>
  <si>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</si>
  <si>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</si>
  <si>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</si>
  <si>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</si>
  <si>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</si>
  <si>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</si>
  <si>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</si>
  <si>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</si>
  <si>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</si>
  <si>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</si>
  <si>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</si>
  <si>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</si>
  <si>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</si>
  <si>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</si>
  <si>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</si>
  <si>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</si>
  <si>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</si>
  <si>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</si>
  <si>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</si>
  <si>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</si>
  <si>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</si>
  <si>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</si>
  <si>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</si>
  <si>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</si>
  <si>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</si>
  <si>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</si>
  <si>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</si>
  <si>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</si>
  <si>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</si>
  <si>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</si>
  <si>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</si>
  <si>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</si>
  <si>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</si>
  <si>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</si>
  <si>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</si>
  <si>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</si>
  <si>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</si>
  <si>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</si>
  <si>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</si>
  <si>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</si>
  <si>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</si>
  <si>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</si>
  <si>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</si>
  <si>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</si>
  <si>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</si>
  <si>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</si>
  <si>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</si>
  <si>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</si>
  <si>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</si>
  <si>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</si>
  <si>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</si>
  <si>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</si>
  <si>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</si>
  <si>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</si>
  <si>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</si>
  <si>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</si>
  <si>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</si>
  <si>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</si>
  <si>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</si>
  <si>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</si>
  <si>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</si>
  <si>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</si>
  <si>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</si>
  <si>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</si>
  <si>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</si>
  <si>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</si>
  <si>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</si>
  <si>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</si>
  <si>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</si>
  <si>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</si>
  <si>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</si>
  <si>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</si>
  <si>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</si>
  <si>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</si>
  <si>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</si>
  <si>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</si>
  <si>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</si>
  <si>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</si>
  <si>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</si>
  <si>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</si>
  <si>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</si>
  <si>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</si>
  <si>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</si>
  <si>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</si>
  <si>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</si>
  <si>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</si>
  <si>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</si>
  <si>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</si>
  <si>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</si>
  <si>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</si>
  <si>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</si>
  <si>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</si>
  <si>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</si>
  <si>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</si>
  <si>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</si>
  <si>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</si>
  <si>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</si>
  <si>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</si>
  <si>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</si>
  <si>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</si>
  <si>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</si>
  <si>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</si>
  <si>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</si>
  <si>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</si>
  <si>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</si>
  <si>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</si>
  <si>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</si>
  <si>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</si>
  <si>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</si>
  <si>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</si>
  <si>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</si>
  <si>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</si>
  <si>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</si>
  <si>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</si>
  <si>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</si>
  <si>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</si>
  <si>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</si>
  <si>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</si>
  <si>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</si>
  <si>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</si>
  <si>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</si>
  <si>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</si>
  <si>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</si>
  <si>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</si>
  <si>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</si>
  <si>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</si>
  <si>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</si>
  <si>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</si>
  <si>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</si>
  <si>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</si>
  <si>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</si>
  <si>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</si>
  <si>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</si>
  <si>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</si>
  <si>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</si>
  <si>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</si>
  <si>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</si>
  <si>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</si>
  <si>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</si>
  <si>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</si>
  <si>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</si>
  <si>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</si>
  <si>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</si>
  <si>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</si>
  <si>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</si>
  <si>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</si>
  <si>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</si>
  <si>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</si>
  <si>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</si>
  <si>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</si>
  <si>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</si>
  <si>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</si>
  <si>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</si>
  <si>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</si>
  <si>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</si>
  <si>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</si>
  <si>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</si>
  <si>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</si>
  <si>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</si>
  <si>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</si>
  <si>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</si>
  <si>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</si>
  <si>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</si>
  <si>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</si>
  <si>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</si>
  <si>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</si>
  <si>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</si>
  <si>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</si>
  <si>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</si>
  <si>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</si>
  <si>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</si>
  <si>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</si>
  <si>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</si>
  <si>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</si>
  <si>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</si>
  <si>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</si>
  <si>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</si>
  <si>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</si>
  <si>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</si>
  <si>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</si>
  <si>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</si>
  <si>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</si>
  <si>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</si>
  <si>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</si>
  <si>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</si>
  <si>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</si>
  <si>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</si>
  <si>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</si>
  <si>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</si>
  <si>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</si>
  <si>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</si>
  <si>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</si>
  <si>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</si>
  <si>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</si>
  <si>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</si>
  <si>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</si>
  <si>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</si>
  <si>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</si>
  <si>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</si>
  <si>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</si>
  <si>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</si>
  <si>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</si>
  <si>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</si>
  <si>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</si>
  <si>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</si>
  <si>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</si>
  <si>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</si>
  <si>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</si>
  <si>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</si>
  <si>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</si>
  <si>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</si>
  <si>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</si>
  <si>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</si>
  <si>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</si>
  <si>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</si>
  <si>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</si>
  <si>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</si>
  <si>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</si>
  <si>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</si>
  <si>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</si>
  <si>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</si>
  <si>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</si>
  <si>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</si>
  <si>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</si>
  <si>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</si>
  <si>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</si>
  <si>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</si>
  <si>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</si>
  <si>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</si>
  <si>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</si>
  <si>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</si>
  <si>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</si>
  <si>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</si>
  <si>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</si>
  <si>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</si>
  <si>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</si>
  <si>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</si>
  <si>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</si>
  <si>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</si>
  <si>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</si>
  <si>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</si>
  <si>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</si>
  <si>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</si>
  <si>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</si>
  <si>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</si>
  <si>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</si>
  <si>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</si>
  <si>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</si>
  <si>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</si>
  <si>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</si>
  <si>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</si>
  <si>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</si>
  <si>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</si>
  <si>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</si>
  <si>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</si>
  <si>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</si>
  <si>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</si>
  <si>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</si>
  <si>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</si>
  <si>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</si>
  <si>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</si>
  <si>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</si>
  <si>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</si>
  <si>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</si>
  <si>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</si>
  <si>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</si>
  <si>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</si>
  <si>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</si>
  <si>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</si>
  <si>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</si>
  <si>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</si>
  <si>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</si>
  <si>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</si>
  <si>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</si>
  <si>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</si>
  <si>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</si>
  <si>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</si>
  <si>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</si>
  <si>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</si>
  <si>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</si>
  <si>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</si>
  <si>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</si>
  <si>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</si>
  <si>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</si>
  <si>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</si>
  <si>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</si>
  <si>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</si>
  <si>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</si>
  <si>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</si>
  <si>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</si>
  <si>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</si>
  <si>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</si>
  <si>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</si>
  <si>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</si>
  <si>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</si>
  <si>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</si>
  <si>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</si>
  <si>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</si>
  <si>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</si>
  <si>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</si>
  <si>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</si>
  <si>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</si>
  <si>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</si>
  <si>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</si>
  <si>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</si>
  <si>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</si>
  <si>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</si>
  <si>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</si>
  <si>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</si>
  <si>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</si>
  <si>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</si>
  <si>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</si>
  <si>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</si>
  <si>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</si>
  <si>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</si>
  <si>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</si>
  <si>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</si>
  <si>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</si>
  <si>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</si>
  <si>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</si>
  <si>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</si>
  <si>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</si>
  <si>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</si>
  <si>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</si>
  <si>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</si>
  <si>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</si>
  <si>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</si>
  <si>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</si>
  <si>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</si>
  <si>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</si>
  <si>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</si>
  <si>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</si>
  <si>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</si>
  <si>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</si>
  <si>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</si>
  <si>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</si>
  <si>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</si>
  <si>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</si>
  <si>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</si>
  <si>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</si>
  <si>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</si>
  <si>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</si>
  <si>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</si>
  <si>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</si>
  <si>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</si>
  <si>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</si>
  <si>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</si>
  <si>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</si>
  <si>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</si>
  <si>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</si>
  <si>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</si>
  <si>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</si>
  <si>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</si>
  <si>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</si>
  <si>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</si>
  <si>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</si>
  <si>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</si>
  <si>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</si>
  <si>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</si>
  <si>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</si>
  <si>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</si>
  <si>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</si>
  <si>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</si>
  <si>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</si>
  <si>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</si>
  <si>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</si>
  <si>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</si>
  <si>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</si>
  <si>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</si>
  <si>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</si>
  <si>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</si>
  <si>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</si>
  <si>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</si>
  <si>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</si>
  <si>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</si>
  <si>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</si>
  <si>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</si>
  <si>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</si>
  <si>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</si>
  <si>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</si>
  <si>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</si>
  <si>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</si>
  <si>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</si>
  <si>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</si>
  <si>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</si>
  <si>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</si>
  <si>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</si>
  <si>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</si>
  <si>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</si>
  <si>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</si>
  <si>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</si>
  <si>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</si>
  <si>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</si>
  <si>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</si>
  <si>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</si>
  <si>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</si>
  <si>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</si>
  <si>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</si>
  <si>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</si>
  <si>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</si>
  <si>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</si>
  <si>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</si>
  <si>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</si>
  <si>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</si>
  <si>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</si>
  <si>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</si>
  <si>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</si>
  <si>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</si>
  <si>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</si>
  <si>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</si>
  <si>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</si>
  <si>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</si>
  <si>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</si>
  <si>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</si>
  <si>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</si>
  <si>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</si>
  <si>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</si>
  <si>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</si>
  <si>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</si>
  <si>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</si>
  <si>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</si>
  <si>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</si>
  <si>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</si>
  <si>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</si>
  <si>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</si>
  <si>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</si>
  <si>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</si>
  <si>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</si>
  <si>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</si>
  <si>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</si>
  <si>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</si>
  <si>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</si>
  <si>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</si>
  <si>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</si>
  <si>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</si>
  <si>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</si>
  <si>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</si>
  <si>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</si>
  <si>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</si>
  <si>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</si>
  <si>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</si>
  <si>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</si>
  <si>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</si>
  <si>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</si>
  <si>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</si>
  <si>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</si>
  <si>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</si>
  <si>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</si>
  <si>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</si>
  <si>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</si>
  <si>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</si>
  <si>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</si>
  <si>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</si>
  <si>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</si>
  <si>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</si>
  <si>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</si>
  <si>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</si>
  <si>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</si>
  <si>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</si>
  <si>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</si>
  <si>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</si>
  <si>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</si>
  <si>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</si>
  <si>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</si>
  <si>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</si>
  <si>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</si>
  <si>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</si>
  <si>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</si>
  <si>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</si>
  <si>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</si>
  <si>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</si>
  <si>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</si>
  <si>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</si>
  <si>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</si>
  <si>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</si>
  <si>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</si>
  <si>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</si>
  <si>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</si>
  <si>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</si>
  <si>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</si>
  <si>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</si>
  <si>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</si>
  <si>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</si>
  <si>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</si>
  <si>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</si>
  <si>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</si>
  <si>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</si>
  <si>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</si>
  <si>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</si>
  <si>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</si>
  <si>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</si>
  <si>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</si>
  <si>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</si>
  <si>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</si>
  <si>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</si>
  <si>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</si>
  <si>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</si>
  <si>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</si>
  <si>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</si>
  <si>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</si>
  <si>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</si>
  <si>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</si>
  <si>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</si>
  <si>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</si>
  <si>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</si>
  <si>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</si>
  <si>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</si>
  <si>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</si>
  <si>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</si>
  <si>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</si>
  <si>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</si>
  <si>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</si>
  <si>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</si>
  <si>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</si>
  <si>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</si>
  <si>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</si>
  <si>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</si>
  <si>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</si>
  <si>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</si>
  <si>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</si>
  <si>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</si>
  <si>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</si>
  <si>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</si>
  <si>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</si>
  <si>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</si>
  <si>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</si>
  <si>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</si>
  <si>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</si>
  <si>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</si>
  <si>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</si>
  <si>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</si>
  <si>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</si>
  <si>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</si>
  <si>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</si>
  <si>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</si>
  <si>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</si>
  <si>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</si>
  <si>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</si>
  <si>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</si>
  <si>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</si>
  <si>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</si>
  <si>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</si>
  <si>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</si>
  <si>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</si>
  <si>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</si>
  <si>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</si>
  <si>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</si>
  <si>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</si>
  <si>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</si>
  <si>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</si>
  <si>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</si>
  <si>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</si>
  <si>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</si>
  <si>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</si>
  <si>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</si>
  <si>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</si>
  <si>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</si>
  <si>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</si>
  <si>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</si>
  <si>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</si>
  <si>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</si>
  <si>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</si>
  <si>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</si>
  <si>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</si>
  <si>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</si>
  <si>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</si>
  <si>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</si>
  <si>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</si>
  <si>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</si>
  <si>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</si>
  <si>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</si>
  <si>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</si>
  <si>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</si>
  <si>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</si>
  <si>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</si>
  <si>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</si>
  <si>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</si>
  <si>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</si>
  <si>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</si>
  <si>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</si>
  <si>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</si>
  <si>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</si>
  <si>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</si>
  <si>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</si>
  <si>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</si>
  <si>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</si>
  <si>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</si>
  <si>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</si>
  <si>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</si>
  <si>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</si>
  <si>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</si>
  <si>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</si>
  <si>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</si>
  <si>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</si>
  <si>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</si>
  <si>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</si>
  <si>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</si>
  <si>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</si>
  <si>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</si>
  <si>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</si>
  <si>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</si>
  <si>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</si>
  <si>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</si>
  <si>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</si>
  <si>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</si>
  <si>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</si>
  <si>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</si>
  <si>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</si>
  <si>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</si>
  <si>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</si>
  <si>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</si>
  <si>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</si>
  <si>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</si>
  <si>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</si>
  <si>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</si>
  <si>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</si>
  <si>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</si>
  <si>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</si>
  <si>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</si>
  <si>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</si>
  <si>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</si>
  <si>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</si>
  <si>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</si>
  <si>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</si>
  <si>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</si>
  <si>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</si>
  <si>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</si>
  <si>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</si>
  <si>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</si>
  <si>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</si>
  <si>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</si>
  <si>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</si>
  <si>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</si>
  <si>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</si>
  <si>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</si>
  <si>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</si>
  <si>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</si>
  <si>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</si>
  <si>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</si>
  <si>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</si>
  <si>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</si>
  <si>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</si>
  <si>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</si>
  <si>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</si>
  <si>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</si>
  <si>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</si>
  <si>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</si>
  <si>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</si>
  <si>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</si>
  <si>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</si>
  <si>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</si>
  <si>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</si>
  <si>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</si>
  <si>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</si>
  <si>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</si>
  <si>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</si>
  <si>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</si>
  <si>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</si>
  <si>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</si>
  <si>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</si>
  <si>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</si>
  <si>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</si>
  <si>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</si>
  <si>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</si>
  <si>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</si>
  <si>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</si>
  <si>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</si>
  <si>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</si>
  <si>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</si>
  <si>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</si>
  <si>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</si>
  <si>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</si>
  <si>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</si>
  <si>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</si>
  <si>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</si>
  <si>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</si>
  <si>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</si>
  <si>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</si>
  <si>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</si>
  <si>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</si>
  <si>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</si>
  <si>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</si>
  <si>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</si>
  <si>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</si>
  <si>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</si>
  <si>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</si>
  <si>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</si>
  <si>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</si>
  <si>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</si>
  <si>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</si>
  <si>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</si>
  <si>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</si>
  <si>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</si>
  <si>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</si>
  <si>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</si>
  <si>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</si>
  <si>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</si>
  <si>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</si>
  <si>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</si>
  <si>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</si>
  <si>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</si>
  <si>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</si>
  <si>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</si>
  <si>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</si>
  <si>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</si>
  <si>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</si>
  <si>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</si>
  <si>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</si>
  <si>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</si>
  <si>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</si>
  <si>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</si>
  <si>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</si>
  <si>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</si>
  <si>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</si>
  <si>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</si>
  <si>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</si>
  <si>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</si>
  <si>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</si>
  <si>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</si>
  <si>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</si>
  <si>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</si>
  <si>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</si>
  <si>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</si>
  <si>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</si>
  <si>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</si>
  <si>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</si>
  <si>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</si>
  <si>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</si>
  <si>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</si>
  <si>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</si>
  <si>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</si>
  <si>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</si>
  <si>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</si>
  <si>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</si>
  <si>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</si>
  <si>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</si>
  <si>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</si>
  <si>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</si>
  <si>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</si>
  <si>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</si>
  <si>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</si>
  <si>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</si>
  <si>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</si>
  <si>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</si>
  <si>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</si>
  <si>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</si>
  <si>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</si>
  <si>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</si>
  <si>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</si>
  <si>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</si>
  <si>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</si>
  <si>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</si>
  <si>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</si>
  <si>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</si>
  <si>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</si>
  <si>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</si>
  <si>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</si>
  <si>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</si>
  <si>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</si>
  <si>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</si>
  <si>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</si>
  <si>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</si>
  <si>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</si>
  <si>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</si>
  <si>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</si>
  <si>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</si>
  <si>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</si>
  <si>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</si>
  <si>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</si>
  <si>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</si>
  <si>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</si>
  <si>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</si>
  <si>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</si>
  <si>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</si>
  <si>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</si>
  <si>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</si>
  <si>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</si>
  <si>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</si>
  <si>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</si>
  <si>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</si>
  <si>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</si>
  <si>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</si>
  <si>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</si>
  <si>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</si>
  <si>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</si>
  <si>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</si>
  <si>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</si>
  <si>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</si>
  <si>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</si>
  <si>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</si>
  <si>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</si>
  <si>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</si>
  <si>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</si>
  <si>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</si>
  <si>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</si>
  <si>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</si>
  <si>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</si>
  <si>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</si>
  <si>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</si>
  <si>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</si>
  <si>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</si>
  <si>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</si>
  <si>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</si>
  <si>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</si>
  <si>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</si>
  <si>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</si>
  <si>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</si>
  <si>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</si>
  <si>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</si>
  <si>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</si>
  <si>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</si>
  <si>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</si>
  <si>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</si>
  <si>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</si>
  <si>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</si>
  <si>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</si>
  <si>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</si>
  <si>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</si>
  <si>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</si>
  <si>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</si>
  <si>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</si>
  <si>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</si>
  <si>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</si>
  <si>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</si>
  <si>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</si>
  <si>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</si>
  <si>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</si>
  <si>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</si>
  <si>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</si>
  <si>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</si>
  <si>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</si>
  <si>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</si>
  <si>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</si>
  <si>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</si>
  <si>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</si>
  <si>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</si>
  <si>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</si>
  <si>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</si>
  <si>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</si>
  <si>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</si>
  <si>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</si>
  <si>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</si>
  <si>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</si>
  <si>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</si>
  <si>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</si>
  <si>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</si>
  <si>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</si>
  <si>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</si>
  <si>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</si>
  <si>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</si>
  <si>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</si>
  <si>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</si>
  <si>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</si>
  <si>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</si>
  <si>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</si>
  <si>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</si>
  <si>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</si>
  <si>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</si>
  <si>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</si>
  <si>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</si>
  <si>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</si>
  <si>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</si>
  <si>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</si>
  <si>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</si>
  <si>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</si>
  <si>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</si>
  <si>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</si>
  <si>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</si>
  <si>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</si>
  <si>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</si>
  <si>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</si>
  <si>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</si>
  <si>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</si>
  <si>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</si>
  <si>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</si>
  <si>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</si>
  <si>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</si>
  <si>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</si>
  <si>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</si>
  <si>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</si>
  <si>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</si>
  <si>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</si>
  <si>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</si>
  <si>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</si>
  <si>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</si>
  <si>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</si>
  <si>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</si>
  <si>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</si>
  <si>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</si>
  <si>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</si>
  <si>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</si>
  <si>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</si>
  <si>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</si>
  <si>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</si>
  <si>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</si>
  <si>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</si>
  <si>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</si>
  <si>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</si>
  <si>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</si>
  <si>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</si>
  <si>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</si>
  <si>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</si>
  <si>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</si>
  <si>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</si>
  <si>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</si>
  <si>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</si>
  <si>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</si>
  <si>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</si>
  <si>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</si>
  <si>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</si>
  <si>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</si>
  <si>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</si>
  <si>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</si>
  <si>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</si>
  <si>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</si>
  <si>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</si>
  <si>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</si>
  <si>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</si>
  <si>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</si>
  <si>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</si>
  <si>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</si>
  <si>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</si>
  <si>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</si>
  <si>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</si>
  <si>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</si>
  <si>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</si>
  <si>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</si>
  <si>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</si>
  <si>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</si>
  <si>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</si>
  <si>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</si>
  <si>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</si>
  <si>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</si>
  <si>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</si>
  <si>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</si>
  <si>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</si>
  <si>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</si>
  <si>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</si>
  <si>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</si>
  <si>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</si>
  <si>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</si>
  <si>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</si>
  <si>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</si>
  <si>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</si>
  <si>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</si>
  <si>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</si>
  <si>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</si>
  <si>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</si>
  <si>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</si>
  <si>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</si>
  <si>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</si>
  <si>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</si>
  <si>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</si>
  <si>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</si>
  <si>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</si>
  <si>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</si>
  <si>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</si>
  <si>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</si>
  <si>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</si>
  <si>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</si>
  <si>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</si>
  <si>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</si>
  <si>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</si>
  <si>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</si>
  <si>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</si>
  <si>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</si>
  <si>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</si>
  <si>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</si>
  <si>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</si>
  <si>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</si>
  <si>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</si>
  <si>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</si>
  <si>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</si>
  <si>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</si>
  <si>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</si>
  <si>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</si>
  <si>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</si>
  <si>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</si>
  <si>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</si>
  <si>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</si>
  <si>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</si>
  <si>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</si>
  <si>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</si>
  <si>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</si>
  <si>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</si>
  <si>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</si>
  <si>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</si>
  <si>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</si>
  <si>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</si>
  <si>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</si>
  <si>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</si>
  <si>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</si>
  <si>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</si>
  <si>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</si>
  <si>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</si>
  <si>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</si>
  <si>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</si>
  <si>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</si>
  <si>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</si>
  <si>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</si>
  <si>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</si>
  <si>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</si>
  <si>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</si>
  <si>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</si>
  <si>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</si>
  <si>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</si>
  <si>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</si>
  <si>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</si>
  <si>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</si>
  <si>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</si>
  <si>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</si>
  <si>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</si>
  <si>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</si>
  <si>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</si>
  <si>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</si>
  <si>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</si>
  <si>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</si>
  <si>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</si>
  <si>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</si>
  <si>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</si>
  <si>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</si>
  <si>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</si>
  <si>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</si>
  <si>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</si>
  <si>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</si>
  <si>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</si>
  <si>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</si>
  <si>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</si>
  <si>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</si>
  <si>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</si>
  <si>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</si>
  <si>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</si>
  <si>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</si>
  <si>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</si>
  <si>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</si>
  <si>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</si>
  <si>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</si>
  <si>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</si>
  <si>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</si>
  <si>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</si>
  <si>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</si>
  <si>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</si>
  <si>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</si>
  <si>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</si>
  <si>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</si>
  <si>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</si>
  <si>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</si>
  <si>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</si>
  <si>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</si>
  <si>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</si>
  <si>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</si>
  <si>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</si>
  <si>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</si>
  <si>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</si>
  <si>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</si>
  <si>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</si>
  <si>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</si>
  <si>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</si>
  <si>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</si>
  <si>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</si>
  <si>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</si>
  <si>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</si>
  <si>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</si>
  <si>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</si>
  <si>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</si>
  <si>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</si>
  <si>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</si>
  <si>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</si>
  <si>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</si>
  <si>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</si>
  <si>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</si>
  <si>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</si>
  <si>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</si>
  <si>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</si>
  <si>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</si>
  <si>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</si>
  <si>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</si>
  <si>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</si>
  <si>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</si>
  <si>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</si>
  <si>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</si>
  <si>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</si>
  <si>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</si>
  <si>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</si>
  <si>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</si>
  <si>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</si>
  <si>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</si>
  <si>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</si>
  <si>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</si>
  <si>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</si>
  <si>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</si>
  <si>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</si>
  <si>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</si>
  <si>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</si>
  <si>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</si>
  <si>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</si>
  <si>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</si>
  <si>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</si>
  <si>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</si>
  <si>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</si>
  <si>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</si>
  <si>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</si>
  <si>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</si>
  <si>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</si>
  <si>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</si>
  <si>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</si>
  <si>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</si>
  <si>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</si>
  <si>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</si>
  <si>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</si>
  <si>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</si>
  <si>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</si>
  <si>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</si>
  <si>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</si>
  <si>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</si>
  <si>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</si>
  <si>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</si>
  <si>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</si>
  <si>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</si>
  <si>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</si>
  <si>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</si>
  <si>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</si>
  <si>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</si>
  <si>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</si>
  <si>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</si>
  <si>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</si>
  <si>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</si>
  <si>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</si>
  <si>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</si>
  <si>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</si>
  <si>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</si>
  <si>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</si>
  <si>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</si>
  <si>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</si>
  <si>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</si>
  <si>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</si>
  <si>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</si>
  <si>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</si>
  <si>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</si>
  <si>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</si>
  <si>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</si>
  <si>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</si>
  <si>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</si>
  <si>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</si>
  <si>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</si>
  <si>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</si>
  <si>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</si>
  <si>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</si>
  <si>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</si>
  <si>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</si>
  <si>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</si>
  <si>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</si>
  <si>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</si>
  <si>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</si>
  <si>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</si>
  <si>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</si>
  <si>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</si>
  <si>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</si>
  <si>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</si>
  <si>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</si>
  <si>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</si>
  <si>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</si>
  <si>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</si>
  <si>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</si>
  <si>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</si>
  <si>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</si>
  <si>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</si>
  <si>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</si>
  <si>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</si>
  <si>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</si>
  <si>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</si>
  <si>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</si>
  <si>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</si>
  <si>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</si>
  <si>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</si>
  <si>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</si>
  <si>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</si>
  <si>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</si>
  <si>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</si>
  <si>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</si>
  <si>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</si>
  <si>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</si>
  <si>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</si>
  <si>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</si>
  <si>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</si>
  <si>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</si>
  <si>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</si>
  <si>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</si>
  <si>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</si>
  <si>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</si>
  <si>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</si>
  <si>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</si>
  <si>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</si>
  <si>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</si>
  <si>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</si>
  <si>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</si>
  <si>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</si>
  <si>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</si>
  <si>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</si>
  <si>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</si>
  <si>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</si>
  <si>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</si>
  <si>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</si>
  <si>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</si>
  <si>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</si>
  <si>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</si>
  <si>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</si>
  <si>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</si>
  <si>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</si>
  <si>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</si>
  <si>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</si>
  <si>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</si>
  <si>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</si>
  <si>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</si>
  <si>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</si>
  <si>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</si>
  <si>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</si>
  <si>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</si>
  <si>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</si>
  <si>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</si>
  <si>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</si>
  <si>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</si>
  <si>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</si>
  <si>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</si>
  <si>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</si>
  <si>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</si>
  <si>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</si>
  <si>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</si>
  <si>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</si>
  <si>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</si>
  <si>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</si>
  <si>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</si>
  <si>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</si>
  <si>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</si>
  <si>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</si>
  <si>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</si>
  <si>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</si>
  <si>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</si>
  <si>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</si>
  <si>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</si>
  <si>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</si>
  <si>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</si>
  <si>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</si>
  <si>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</si>
  <si>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</si>
  <si>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</si>
  <si>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</si>
  <si>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</si>
  <si>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</si>
  <si>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</si>
  <si>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</si>
  <si>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</si>
  <si>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</si>
  <si>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</si>
  <si>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</si>
  <si>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</si>
  <si>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</si>
  <si>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</si>
  <si>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</si>
  <si>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</si>
  <si>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</si>
  <si>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</si>
  <si>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</si>
  <si>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</si>
  <si>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</si>
  <si>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</si>
  <si>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</si>
  <si>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</si>
  <si>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</si>
  <si>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</si>
  <si>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</si>
  <si>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</si>
  <si>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</si>
  <si>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</si>
  <si>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</si>
  <si>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</si>
  <si>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</si>
  <si>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</si>
  <si>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</si>
  <si>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</si>
  <si>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</si>
  <si>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</si>
  <si>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</si>
  <si>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</si>
  <si>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</si>
  <si>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</si>
  <si>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</si>
  <si>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</si>
  <si>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</si>
  <si>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</si>
  <si>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</si>
  <si>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</si>
  <si>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</si>
  <si>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</si>
  <si>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</si>
  <si>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</si>
  <si>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</si>
  <si>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</si>
  <si>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</si>
  <si>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</si>
  <si>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</si>
  <si>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</si>
  <si>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</si>
  <si>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</si>
  <si>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</si>
  <si>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</si>
  <si>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</si>
  <si>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</si>
  <si>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</si>
  <si>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</si>
  <si>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</si>
  <si>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</si>
  <si>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</si>
  <si>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</si>
  <si>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</si>
  <si>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</si>
  <si>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</si>
  <si>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</si>
  <si>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</si>
  <si>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</si>
  <si>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</si>
  <si>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</si>
  <si>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</si>
  <si>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</si>
  <si>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</si>
  <si>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</si>
  <si>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</si>
  <si>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</si>
  <si>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</si>
  <si>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</si>
  <si>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</si>
  <si>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</si>
  <si>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</si>
  <si>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</si>
  <si>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</si>
  <si>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</si>
  <si>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</si>
  <si>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</si>
  <si>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</si>
  <si>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</si>
  <si>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</si>
  <si>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</si>
  <si>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</si>
  <si>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</si>
  <si>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</si>
  <si>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</si>
  <si>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</si>
  <si>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</si>
  <si>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</si>
  <si>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</si>
  <si>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</si>
  <si>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</si>
  <si>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</si>
  <si>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</si>
  <si>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</si>
  <si>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</si>
  <si>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</si>
  <si>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</si>
  <si>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</si>
  <si>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</si>
  <si>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</si>
  <si>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</si>
  <si>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</si>
  <si>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</si>
  <si>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</si>
  <si>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</si>
  <si>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</si>
  <si>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</si>
  <si>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</si>
  <si>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</si>
  <si>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</si>
  <si>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</si>
  <si>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</si>
  <si>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</si>
  <si>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</si>
  <si>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</si>
  <si>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</si>
  <si>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</si>
  <si>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</si>
  <si>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</si>
  <si>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</si>
  <si>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</si>
  <si>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</si>
  <si>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</si>
  <si>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</si>
  <si>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</si>
  <si>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</si>
  <si>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</si>
  <si>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</si>
  <si>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</si>
  <si>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</si>
  <si>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</si>
  <si>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</si>
  <si>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</si>
  <si>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</si>
  <si>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</si>
  <si>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</si>
  <si>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</si>
  <si>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</si>
  <si>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</si>
  <si>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</si>
  <si>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</si>
  <si>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</si>
  <si>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</si>
  <si>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</si>
  <si>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</si>
  <si>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</si>
  <si>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</si>
  <si>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</si>
  <si>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</si>
  <si>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</si>
  <si>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</si>
  <si>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</si>
  <si>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</si>
  <si>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</si>
  <si>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</si>
  <si>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</si>
  <si>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</si>
  <si>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</si>
  <si>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</si>
  <si>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</si>
  <si>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</si>
  <si>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</si>
  <si>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</si>
  <si>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</si>
  <si>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</si>
  <si>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</si>
  <si>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</si>
  <si>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</si>
  <si>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</si>
  <si>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</si>
  <si>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</si>
  <si>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</si>
  <si>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</si>
  <si>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</si>
  <si>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</si>
  <si>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</si>
  <si>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</si>
  <si>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</si>
  <si>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</si>
  <si>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</si>
  <si>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</si>
  <si>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</si>
  <si>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</si>
  <si>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</si>
  <si>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</si>
  <si>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</si>
  <si>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</si>
  <si>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</si>
  <si>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</si>
  <si>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</si>
  <si>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</si>
  <si>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</si>
  <si>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</si>
  <si>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</si>
  <si>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</si>
  <si>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</si>
  <si>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</si>
  <si>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</si>
  <si>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</si>
  <si>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</si>
  <si>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</si>
  <si>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</si>
  <si>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Count of launched_at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</si>
  <si>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</si>
  <si>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</si>
  <si>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</si>
  <si>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</si>
  <si>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</si>
  <si>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</si>
  <si>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</si>
  <si>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</si>
  <si>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</si>
  <si>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</si>
  <si>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</si>
  <si>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</si>
  <si>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</si>
  <si>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</si>
  <si>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</si>
  <si>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</si>
  <si>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</si>
  <si>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</si>
  <si>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</si>
  <si>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</si>
  <si>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</si>
  <si>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</si>
  <si>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</si>
  <si>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</si>
  <si>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</si>
  <si>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</si>
  <si>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</si>
  <si>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</si>
  <si>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</si>
  <si>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</si>
  <si>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</si>
  <si>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</si>
  <si>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</si>
  <si>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</si>
  <si>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</si>
  <si>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</si>
  <si>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</si>
  <si>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</si>
  <si>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</si>
  <si>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</si>
  <si>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</si>
  <si>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</si>
  <si>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</si>
  <si>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</si>
  <si>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</si>
  <si>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</si>
  <si>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</si>
  <si>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</si>
  <si>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</si>
  <si>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</si>
  <si>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</si>
  <si>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</si>
  <si>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</si>
  <si>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</si>
  <si>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</si>
  <si>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</si>
  <si>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</si>
  <si>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</si>
  <si>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</si>
  <si>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Projects</t>
  </si>
  <si>
    <t>For Successful</t>
  </si>
  <si>
    <t>For Failed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</si>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</sst>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indent="2"/>
    </xf>
    <xf numFmtId="0" fontId="18" fillId="0" borderId="0" xfId="0" applyFon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[CrowdfundingBook_GoalAnalysis.xlsx]Pivot_Product_Category!PivotTable2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Pivot_Product_Category!$B$3:$B$4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Pivot_Product_Category!$A$5:$A$14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Pivot_Product_Category!$B$5:$B$14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3-4FFE-AE1D-93647D9ABDA7}"/>
            </c:ext>
          </c:extLst>
        </c:ser>
        <c:ser>
          <c:idx val="1"/>
          <c:order val="1"/>
          <c:tx>
            <c:strRef>
              <c:f>Pivot_Product_Category!$C$3:$C$4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Pivot_Product_Category!$A$5:$A$14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Pivot_Product_Category!$C$5:$C$14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FFE-AE1D-93647D9ABDA7}"/>
            </c:ext>
          </c:extLst>
        </c:ser>
        <c:ser>
          <c:idx val="2"/>
          <c:order val="2"/>
          <c:tx>
            <c:strRef>
              <c:f>Pivot_Product_Category!$D$3:$D$4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Pivot_Product_Category!$A$5:$A$14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Pivot_Product_Category!$D$5:$D$14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FFE-AE1D-93647D9ABDA7}"/>
            </c:ext>
          </c:extLst>
        </c:ser>
        <c:ser>
          <c:idx val="3"/>
          <c:order val="3"/>
          <c:tx>
            <c:strRef>
              <c:f>Pivot_Product_Category!$E$3:$E$4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Pivot_Product_Category!$A$5:$A$14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Pivot_Product_Category!$E$5:$E$14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FFE-AE1D-93647D9A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9205871"/>
        <c:axId val="1639206351"/>
      </c:barChart>
      <c:catAx>
        <c:axId val="163920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06351"/>
        <c:crosses val="autoZero"/>
        <c:auto val="1"/>
        <c:lblAlgn val="ctr"/>
        <c:lblOffset val="100"/>
        <c:noMultiLvlLbl val="0"/>
      </c:catAx>
      <c:valAx>
        <c:axId val="16392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0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[CrowdfundingBook_GoalAnalysis.xlsx]Pivot_Product_SubCategory!PivotTable2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Pivot_Product_SubCategory!$B$4:$B$5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Pivot_Product_SubCategory!$A$6:$A$30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Pivot_Product_SubCategory!$B$6:$B$30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7-4425-A840-00F3BC158109}"/>
            </c:ext>
          </c:extLst>
        </c:ser>
        <c:ser>
          <c:idx val="1"/>
          <c:order val="1"/>
          <c:tx>
            <c:strRef>
              <c:f>Pivot_Product_SubCategory!$C$4:$C$5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Pivot_Product_SubCategory!$A$6:$A$30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Pivot_Product_SubCategory!$C$6:$C$30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7-4425-A840-00F3BC158109}"/>
            </c:ext>
          </c:extLst>
        </c:ser>
        <c:ser>
          <c:idx val="2"/>
          <c:order val="2"/>
          <c:tx>
            <c:strRef>
              <c:f>Pivot_Product_SubCategory!$D$4:$D$5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Pivot_Product_SubCategory!$A$6:$A$30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Pivot_Product_SubCategory!$D$6:$D$30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7-4425-A840-00F3BC158109}"/>
            </c:ext>
          </c:extLst>
        </c:ser>
        <c:ser>
          <c:idx val="3"/>
          <c:order val="3"/>
          <c:tx>
            <c:strRef>
              <c:f>Pivot_Product_SubCategory!$E$4:$E$5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Pivot_Product_SubCategory!$A$6:$A$30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Pivot_Product_SubCategory!$E$6:$E$30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7-4425-A840-00F3BC15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066255"/>
        <c:axId val="1469059055"/>
      </c:barChart>
      <c:catAx>
        <c:axId val="146906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59055"/>
        <c:crosses val="autoZero"/>
        <c:auto val="1"/>
        <c:lblAlgn val="ctr"/>
        <c:lblOffset val="100"/>
        <c:noMultiLvlLbl val="0"/>
      </c:catAx>
      <c:valAx>
        <c:axId val="1469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[CrowdfundingBook_GoalAnalysis.xlsx]Pivot_Year!PivotTable3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Pivot_Year!$B$6:$B$18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9-44AA-B365-F14F7A29FE8A}"/>
            </c:ext>
          </c:extLst>
        </c:ser>
        <c:ser>
          <c:idx val="1"/>
          <c:order val="1"/>
          <c:tx>
            <c:strRef>
              <c:f>Pivot_Year!$C$4:$C$5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Pivot_Year!$C$6:$C$18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C-4373-A4AA-E4E3E65BCEE2}"/>
            </c:ext>
          </c:extLst>
        </c:ser>
        <c:ser>
          <c:idx val="2"/>
          <c:order val="2"/>
          <c:tx>
            <c:strRef>
              <c:f>Pivot_Year!$D$4:$D$5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Pivot_Year!$D$6:$D$18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C-4373-A4AA-E4E3E65B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5136"/>
        <c:axId val="35406096"/>
      </c:lineChart>
      <c:catAx>
        <c:axId val="354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6096"/>
        <c:crosses val="autoZero"/>
        <c:auto val="1"/>
        <c:lblAlgn val="ctr"/>
        <c:lblOffset val="100"/>
        <c:noMultiLvlLbl val="0"/>
      </c:catAx>
      <c:valAx>
        <c:axId val="354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5-49AD-84D6-8A06669448BF}"/>
            </c:ext>
          </c:extLst>
        </c:ser>
        <c:ser>
          <c:idx val="1"/>
          <c:order val="1"/>
          <c:tx>
            <c:strRef>
              <c:f>Crowdfunding_Goal_Analysis!$G$1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5-49AD-84D6-8A06669448BF}"/>
            </c:ext>
          </c:extLst>
        </c:ser>
        <c:ser>
          <c:idx val="2"/>
          <c:order val="2"/>
          <c:tx>
            <c:strRef>
              <c:f>Crowdfunding_Goal_Analysis!$H$1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5-49AD-84D6-8A066694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861760"/>
        <c:axId val="1832875680"/>
      </c:lineChart>
      <c:catAx>
        <c:axId val="18328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75680"/>
        <c:crosses val="autoZero"/>
        <c:auto val="1"/>
        <c:lblAlgn val="ctr"/>
        <c:lblOffset val="100"/>
        <c:noMultiLvlLbl val="0"/>
      </c:catAx>
      <c:valAx>
        <c:axId val="18328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0</xdr:row>
      <xdr:rowOff>184150</xdr:rowOff>
    </xdr:from>
    <xdr:to>
      <xdr:col>18</xdr:col>
      <xdr:colOff>342900</xdr:colOff>
      <xdr:row>28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1B0D4-F314-ECF1-A5D5-EC14C1108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415924</xdr:colOff>
      <xdr:row>2</xdr:row>
      <xdr:rowOff>19050</xdr:rowOff>
    </xdr:from>
    <xdr:to>
      <xdr:col>15</xdr:col>
      <xdr:colOff>342899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B42E0-8E06-E2C8-CAC3-D492BA23A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155574</xdr:rowOff>
    </xdr:from>
    <xdr:to>
      <xdr:col>12</xdr:col>
      <xdr:colOff>384175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5929A-5A34-778F-AF82-462480779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14</xdr:row>
      <xdr:rowOff>152400</xdr:rowOff>
    </xdr:from>
    <xdr:to>
      <xdr:col>5</xdr:col>
      <xdr:colOff>647700</xdr:colOff>
      <xdr:row>28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0399D7-7033-9155-7726-EC27E33C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devi" refreshedDate="45090.926076967589" createdVersion="8" refreshedVersion="8" minRefreshableVersion="3" recordCount="1001" xr:uid="{EAF35D18-C33B-44EF-A409-A3EEC4EE2231}">
  <cacheSource type="worksheet">
    <worksheetSource ref="G1:S1048576" sheet="Crowdfunding"/>
  </cacheSource>
  <cacheFields count="11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devi" refreshedDate="45090.971056134258" createdVersion="8" refreshedVersion="8" minRefreshableVersion="3" recordCount="1000" xr:uid="{F913BD60-C854-4C87-BC88-EFD599A27477}">
  <cacheSource type="worksheet">
    <worksheetSource ref="G1:T1001" sheet="Crowdfunding"/>
  </cacheSource>
  <cacheFields count="12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devi" refreshedDate="45091.29479537037" createdVersion="8" refreshedVersion="8" minRefreshableVersion="3" recordCount="1000" xr:uid="{C3DD4A1F-42CE-4EDA-94DE-8EF69235CC53}">
  <cacheSource type="worksheet">
    <worksheetSource ref="B1:T1001" sheet="Crowdfunding"/>
  </cacheSource>
  <cacheFields count="22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x v="0"/>
    <s v="CAD"/>
    <n v="1448690400"/>
    <n v="1450159200"/>
    <b v="0"/>
    <b v="0"/>
    <s v="food/food trucks"/>
    <x v="0"/>
  </r>
  <r>
    <x v="1"/>
    <n v="158"/>
    <n v="92.15"/>
    <x v="1"/>
    <s v="USD"/>
    <n v="1408424400"/>
    <n v="1408597200"/>
    <b v="0"/>
    <b v="1"/>
    <s v="music/rock"/>
    <x v="1"/>
  </r>
  <r>
    <x v="1"/>
    <n v="1425"/>
    <n v="100.02"/>
    <x v="2"/>
    <s v="AUD"/>
    <n v="1384668000"/>
    <n v="1384840800"/>
    <b v="0"/>
    <b v="0"/>
    <s v="technology/web"/>
    <x v="2"/>
  </r>
  <r>
    <x v="0"/>
    <n v="24"/>
    <n v="103.21"/>
    <x v="1"/>
    <s v="USD"/>
    <n v="1565499600"/>
    <n v="1568955600"/>
    <b v="0"/>
    <b v="0"/>
    <s v="music/rock"/>
    <x v="1"/>
  </r>
  <r>
    <x v="0"/>
    <n v="53"/>
    <n v="99.34"/>
    <x v="1"/>
    <s v="USD"/>
    <n v="1547964000"/>
    <n v="1548309600"/>
    <b v="0"/>
    <b v="0"/>
    <s v="theater/plays"/>
    <x v="3"/>
  </r>
  <r>
    <x v="1"/>
    <n v="174"/>
    <n v="75.83"/>
    <x v="3"/>
    <s v="DKK"/>
    <n v="1346130000"/>
    <n v="1347080400"/>
    <b v="0"/>
    <b v="0"/>
    <s v="theater/plays"/>
    <x v="3"/>
  </r>
  <r>
    <x v="0"/>
    <n v="18"/>
    <n v="60.56"/>
    <x v="4"/>
    <s v="GBP"/>
    <n v="1505278800"/>
    <n v="1505365200"/>
    <b v="0"/>
    <b v="0"/>
    <s v="film &amp; video/documentary"/>
    <x v="4"/>
  </r>
  <r>
    <x v="1"/>
    <n v="227"/>
    <n v="64.94"/>
    <x v="3"/>
    <s v="DKK"/>
    <n v="1439442000"/>
    <n v="1439614800"/>
    <b v="0"/>
    <b v="0"/>
    <s v="theater/plays"/>
    <x v="3"/>
  </r>
  <r>
    <x v="2"/>
    <n v="708"/>
    <n v="31"/>
    <x v="3"/>
    <s v="DKK"/>
    <n v="1281330000"/>
    <n v="1281502800"/>
    <b v="0"/>
    <b v="0"/>
    <s v="theater/plays"/>
    <x v="3"/>
  </r>
  <r>
    <x v="0"/>
    <n v="44"/>
    <n v="72.91"/>
    <x v="1"/>
    <s v="USD"/>
    <n v="1379566800"/>
    <n v="1383804000"/>
    <b v="0"/>
    <b v="0"/>
    <s v="music/electric music"/>
    <x v="1"/>
  </r>
  <r>
    <x v="1"/>
    <n v="220"/>
    <n v="62.9"/>
    <x v="1"/>
    <s v="USD"/>
    <n v="1281762000"/>
    <n v="1285909200"/>
    <b v="0"/>
    <b v="0"/>
    <s v="film &amp; video/drama"/>
    <x v="4"/>
  </r>
  <r>
    <x v="0"/>
    <n v="27"/>
    <n v="112.22"/>
    <x v="1"/>
    <s v="USD"/>
    <n v="1285045200"/>
    <n v="1285563600"/>
    <b v="0"/>
    <b v="1"/>
    <s v="theater/plays"/>
    <x v="3"/>
  </r>
  <r>
    <x v="0"/>
    <n v="55"/>
    <n v="102.35"/>
    <x v="1"/>
    <s v="USD"/>
    <n v="1571720400"/>
    <n v="1572411600"/>
    <b v="0"/>
    <b v="0"/>
    <s v="film &amp; video/drama"/>
    <x v="4"/>
  </r>
  <r>
    <x v="1"/>
    <n v="98"/>
    <n v="105.05"/>
    <x v="1"/>
    <s v="USD"/>
    <n v="1465621200"/>
    <n v="1466658000"/>
    <b v="0"/>
    <b v="0"/>
    <s v="music/indie rock"/>
    <x v="1"/>
  </r>
  <r>
    <x v="0"/>
    <n v="200"/>
    <n v="94.15"/>
    <x v="1"/>
    <s v="USD"/>
    <n v="1331013600"/>
    <n v="1333342800"/>
    <b v="0"/>
    <b v="0"/>
    <s v="music/indie rock"/>
    <x v="1"/>
  </r>
  <r>
    <x v="0"/>
    <n v="452"/>
    <n v="84.99"/>
    <x v="1"/>
    <s v="USD"/>
    <n v="1575957600"/>
    <n v="1576303200"/>
    <b v="0"/>
    <b v="0"/>
    <s v="technology/wearables"/>
    <x v="2"/>
  </r>
  <r>
    <x v="1"/>
    <n v="100"/>
    <n v="110.41"/>
    <x v="1"/>
    <s v="USD"/>
    <n v="1390370400"/>
    <n v="1392271200"/>
    <b v="0"/>
    <b v="0"/>
    <s v="publishing/nonfiction"/>
    <x v="5"/>
  </r>
  <r>
    <x v="1"/>
    <n v="1249"/>
    <n v="107.96"/>
    <x v="1"/>
    <s v="USD"/>
    <n v="1294812000"/>
    <n v="1294898400"/>
    <b v="0"/>
    <b v="0"/>
    <s v="film &amp; video/animation"/>
    <x v="4"/>
  </r>
  <r>
    <x v="3"/>
    <n v="135"/>
    <n v="45.1"/>
    <x v="1"/>
    <s v="USD"/>
    <n v="1536382800"/>
    <n v="1537074000"/>
    <b v="0"/>
    <b v="0"/>
    <s v="theater/plays"/>
    <x v="3"/>
  </r>
  <r>
    <x v="0"/>
    <n v="674"/>
    <n v="45"/>
    <x v="1"/>
    <s v="USD"/>
    <n v="1551679200"/>
    <n v="1553490000"/>
    <b v="0"/>
    <b v="1"/>
    <s v="theater/plays"/>
    <x v="3"/>
  </r>
  <r>
    <x v="1"/>
    <n v="1396"/>
    <n v="105.97"/>
    <x v="1"/>
    <s v="USD"/>
    <n v="1406523600"/>
    <n v="1406523600"/>
    <b v="0"/>
    <b v="0"/>
    <s v="film &amp; video/drama"/>
    <x v="4"/>
  </r>
  <r>
    <x v="0"/>
    <n v="558"/>
    <n v="69.06"/>
    <x v="1"/>
    <s v="USD"/>
    <n v="1313384400"/>
    <n v="1316322000"/>
    <b v="0"/>
    <b v="0"/>
    <s v="theater/plays"/>
    <x v="3"/>
  </r>
  <r>
    <x v="1"/>
    <n v="890"/>
    <n v="85.04"/>
    <x v="1"/>
    <s v="USD"/>
    <n v="1522731600"/>
    <n v="1524027600"/>
    <b v="0"/>
    <b v="0"/>
    <s v="theater/plays"/>
    <x v="3"/>
  </r>
  <r>
    <x v="1"/>
    <n v="142"/>
    <n v="105.23"/>
    <x v="4"/>
    <s v="GBP"/>
    <n v="1550124000"/>
    <n v="1554699600"/>
    <b v="0"/>
    <b v="0"/>
    <s v="film &amp; video/documentary"/>
    <x v="4"/>
  </r>
  <r>
    <x v="1"/>
    <n v="2673"/>
    <n v="39"/>
    <x v="1"/>
    <s v="USD"/>
    <n v="1403326800"/>
    <n v="1403499600"/>
    <b v="0"/>
    <b v="0"/>
    <s v="technology/wearables"/>
    <x v="2"/>
  </r>
  <r>
    <x v="1"/>
    <n v="163"/>
    <n v="73.03"/>
    <x v="1"/>
    <s v="USD"/>
    <n v="1305694800"/>
    <n v="1307422800"/>
    <b v="0"/>
    <b v="1"/>
    <s v="games/video games"/>
    <x v="6"/>
  </r>
  <r>
    <x v="3"/>
    <n v="1480"/>
    <n v="35.01"/>
    <x v="1"/>
    <s v="USD"/>
    <n v="1533013200"/>
    <n v="1535346000"/>
    <b v="0"/>
    <b v="0"/>
    <s v="theater/plays"/>
    <x v="3"/>
  </r>
  <r>
    <x v="0"/>
    <n v="15"/>
    <n v="106.6"/>
    <x v="1"/>
    <s v="USD"/>
    <n v="1443848400"/>
    <n v="1444539600"/>
    <b v="0"/>
    <b v="0"/>
    <s v="music/rock"/>
    <x v="1"/>
  </r>
  <r>
    <x v="1"/>
    <n v="2220"/>
    <n v="62"/>
    <x v="1"/>
    <s v="USD"/>
    <n v="1265695200"/>
    <n v="1267682400"/>
    <b v="0"/>
    <b v="1"/>
    <s v="theater/plays"/>
    <x v="3"/>
  </r>
  <r>
    <x v="1"/>
    <n v="1606"/>
    <n v="94"/>
    <x v="5"/>
    <s v="CHF"/>
    <n v="1532062800"/>
    <n v="1535518800"/>
    <b v="0"/>
    <b v="0"/>
    <s v="film &amp; video/shorts"/>
    <x v="4"/>
  </r>
  <r>
    <x v="1"/>
    <n v="129"/>
    <n v="112.05"/>
    <x v="1"/>
    <s v="USD"/>
    <n v="1558674000"/>
    <n v="1559106000"/>
    <b v="0"/>
    <b v="0"/>
    <s v="film &amp; video/animation"/>
    <x v="4"/>
  </r>
  <r>
    <x v="1"/>
    <n v="226"/>
    <n v="48.01"/>
    <x v="4"/>
    <s v="GBP"/>
    <n v="1451973600"/>
    <n v="1454392800"/>
    <b v="0"/>
    <b v="0"/>
    <s v="games/video games"/>
    <x v="6"/>
  </r>
  <r>
    <x v="0"/>
    <n v="2307"/>
    <n v="38"/>
    <x v="6"/>
    <s v="EUR"/>
    <n v="1515564000"/>
    <n v="1517896800"/>
    <b v="0"/>
    <b v="0"/>
    <s v="film &amp; video/documentary"/>
    <x v="4"/>
  </r>
  <r>
    <x v="1"/>
    <n v="5419"/>
    <n v="35"/>
    <x v="1"/>
    <s v="USD"/>
    <n v="1412485200"/>
    <n v="1415685600"/>
    <b v="0"/>
    <b v="0"/>
    <s v="theater/plays"/>
    <x v="3"/>
  </r>
  <r>
    <x v="1"/>
    <n v="165"/>
    <n v="85"/>
    <x v="1"/>
    <s v="USD"/>
    <n v="1490245200"/>
    <n v="1490677200"/>
    <b v="0"/>
    <b v="0"/>
    <s v="film &amp; video/documentary"/>
    <x v="4"/>
  </r>
  <r>
    <x v="1"/>
    <n v="1965"/>
    <n v="95.99"/>
    <x v="3"/>
    <s v="DKK"/>
    <n v="1547877600"/>
    <n v="1551506400"/>
    <b v="0"/>
    <b v="1"/>
    <s v="film &amp; video/drama"/>
    <x v="4"/>
  </r>
  <r>
    <x v="1"/>
    <n v="16"/>
    <n v="68.81"/>
    <x v="1"/>
    <s v="USD"/>
    <n v="1298700000"/>
    <n v="1300856400"/>
    <b v="0"/>
    <b v="0"/>
    <s v="theater/plays"/>
    <x v="3"/>
  </r>
  <r>
    <x v="1"/>
    <n v="107"/>
    <n v="105.97"/>
    <x v="1"/>
    <s v="USD"/>
    <n v="1570338000"/>
    <n v="1573192800"/>
    <b v="0"/>
    <b v="1"/>
    <s v="publishing/fiction"/>
    <x v="5"/>
  </r>
  <r>
    <x v="1"/>
    <n v="134"/>
    <n v="75.260000000000005"/>
    <x v="1"/>
    <s v="USD"/>
    <n v="1287378000"/>
    <n v="1287810000"/>
    <b v="0"/>
    <b v="0"/>
    <s v="photography/photography books"/>
    <x v="7"/>
  </r>
  <r>
    <x v="0"/>
    <n v="88"/>
    <n v="57.13"/>
    <x v="3"/>
    <s v="DKK"/>
    <n v="1361772000"/>
    <n v="1362978000"/>
    <b v="0"/>
    <b v="0"/>
    <s v="theater/plays"/>
    <x v="3"/>
  </r>
  <r>
    <x v="1"/>
    <n v="198"/>
    <n v="75.14"/>
    <x v="1"/>
    <s v="USD"/>
    <n v="1275714000"/>
    <n v="1277355600"/>
    <b v="0"/>
    <b v="1"/>
    <s v="technology/wearables"/>
    <x v="2"/>
  </r>
  <r>
    <x v="1"/>
    <n v="111"/>
    <n v="107.42"/>
    <x v="6"/>
    <s v="EUR"/>
    <n v="1346734800"/>
    <n v="1348981200"/>
    <b v="0"/>
    <b v="1"/>
    <s v="music/rock"/>
    <x v="1"/>
  </r>
  <r>
    <x v="1"/>
    <n v="222"/>
    <n v="36"/>
    <x v="1"/>
    <s v="USD"/>
    <n v="1309755600"/>
    <n v="1310533200"/>
    <b v="0"/>
    <b v="0"/>
    <s v="food/food trucks"/>
    <x v="0"/>
  </r>
  <r>
    <x v="1"/>
    <n v="6212"/>
    <n v="27"/>
    <x v="1"/>
    <s v="USD"/>
    <n v="1406178000"/>
    <n v="1407560400"/>
    <b v="0"/>
    <b v="0"/>
    <s v="publishing/radio &amp; podcasts"/>
    <x v="5"/>
  </r>
  <r>
    <x v="1"/>
    <n v="98"/>
    <n v="107.56"/>
    <x v="3"/>
    <s v="DKK"/>
    <n v="1552798800"/>
    <n v="1552885200"/>
    <b v="0"/>
    <b v="0"/>
    <s v="publishing/fiction"/>
    <x v="5"/>
  </r>
  <r>
    <x v="0"/>
    <n v="48"/>
    <n v="94.38"/>
    <x v="1"/>
    <s v="USD"/>
    <n v="1478062800"/>
    <n v="1479362400"/>
    <b v="0"/>
    <b v="1"/>
    <s v="theater/plays"/>
    <x v="3"/>
  </r>
  <r>
    <x v="1"/>
    <n v="92"/>
    <n v="46.16"/>
    <x v="1"/>
    <s v="USD"/>
    <n v="1278565200"/>
    <n v="1280552400"/>
    <b v="0"/>
    <b v="0"/>
    <s v="music/rock"/>
    <x v="1"/>
  </r>
  <r>
    <x v="1"/>
    <n v="149"/>
    <n v="47.85"/>
    <x v="1"/>
    <s v="USD"/>
    <n v="1396069200"/>
    <n v="1398661200"/>
    <b v="0"/>
    <b v="0"/>
    <s v="theater/plays"/>
    <x v="3"/>
  </r>
  <r>
    <x v="1"/>
    <n v="2431"/>
    <n v="53.01"/>
    <x v="1"/>
    <s v="USD"/>
    <n v="1435208400"/>
    <n v="1436245200"/>
    <b v="0"/>
    <b v="0"/>
    <s v="theater/plays"/>
    <x v="3"/>
  </r>
  <r>
    <x v="1"/>
    <n v="303"/>
    <n v="45.06"/>
    <x v="1"/>
    <s v="USD"/>
    <n v="1571547600"/>
    <n v="1575439200"/>
    <b v="0"/>
    <b v="0"/>
    <s v="music/rock"/>
    <x v="1"/>
  </r>
  <r>
    <x v="0"/>
    <n v="1"/>
    <n v="2"/>
    <x v="6"/>
    <s v="EUR"/>
    <n v="1375333200"/>
    <n v="1377752400"/>
    <b v="0"/>
    <b v="0"/>
    <s v="music/metal"/>
    <x v="1"/>
  </r>
  <r>
    <x v="0"/>
    <n v="1467"/>
    <n v="99.01"/>
    <x v="4"/>
    <s v="GBP"/>
    <n v="1332824400"/>
    <n v="1334206800"/>
    <b v="0"/>
    <b v="1"/>
    <s v="technology/wearables"/>
    <x v="2"/>
  </r>
  <r>
    <x v="0"/>
    <n v="75"/>
    <n v="32.79"/>
    <x v="1"/>
    <s v="USD"/>
    <n v="1284526800"/>
    <n v="1284872400"/>
    <b v="0"/>
    <b v="0"/>
    <s v="theater/plays"/>
    <x v="3"/>
  </r>
  <r>
    <x v="1"/>
    <n v="209"/>
    <n v="59.12"/>
    <x v="1"/>
    <s v="USD"/>
    <n v="1400562000"/>
    <n v="1403931600"/>
    <b v="0"/>
    <b v="0"/>
    <s v="film &amp; video/drama"/>
    <x v="4"/>
  </r>
  <r>
    <x v="0"/>
    <n v="120"/>
    <n v="44.93"/>
    <x v="1"/>
    <s v="USD"/>
    <n v="1520748000"/>
    <n v="1521262800"/>
    <b v="0"/>
    <b v="0"/>
    <s v="technology/wearables"/>
    <x v="2"/>
  </r>
  <r>
    <x v="1"/>
    <n v="131"/>
    <n v="89.66"/>
    <x v="1"/>
    <s v="USD"/>
    <n v="1532926800"/>
    <n v="1533358800"/>
    <b v="0"/>
    <b v="0"/>
    <s v="music/jazz"/>
    <x v="1"/>
  </r>
  <r>
    <x v="1"/>
    <n v="164"/>
    <n v="70.08"/>
    <x v="1"/>
    <s v="USD"/>
    <n v="1420869600"/>
    <n v="1421474400"/>
    <b v="0"/>
    <b v="0"/>
    <s v="technology/wearables"/>
    <x v="2"/>
  </r>
  <r>
    <x v="1"/>
    <n v="201"/>
    <n v="31.06"/>
    <x v="1"/>
    <s v="USD"/>
    <n v="1504242000"/>
    <n v="1505278800"/>
    <b v="0"/>
    <b v="0"/>
    <s v="games/video games"/>
    <x v="6"/>
  </r>
  <r>
    <x v="1"/>
    <n v="211"/>
    <n v="29.06"/>
    <x v="1"/>
    <s v="USD"/>
    <n v="1442811600"/>
    <n v="1443934800"/>
    <b v="0"/>
    <b v="0"/>
    <s v="theater/plays"/>
    <x v="3"/>
  </r>
  <r>
    <x v="1"/>
    <n v="128"/>
    <n v="30.09"/>
    <x v="1"/>
    <s v="USD"/>
    <n v="1497243600"/>
    <n v="1498539600"/>
    <b v="0"/>
    <b v="1"/>
    <s v="theater/plays"/>
    <x v="3"/>
  </r>
  <r>
    <x v="1"/>
    <n v="1600"/>
    <n v="85"/>
    <x v="0"/>
    <s v="CAD"/>
    <n v="1342501200"/>
    <n v="1342760400"/>
    <b v="0"/>
    <b v="0"/>
    <s v="theater/plays"/>
    <x v="3"/>
  </r>
  <r>
    <x v="0"/>
    <n v="2253"/>
    <n v="82"/>
    <x v="0"/>
    <s v="CAD"/>
    <n v="1298268000"/>
    <n v="1301720400"/>
    <b v="0"/>
    <b v="0"/>
    <s v="theater/plays"/>
    <x v="3"/>
  </r>
  <r>
    <x v="1"/>
    <n v="249"/>
    <n v="58.04"/>
    <x v="1"/>
    <s v="USD"/>
    <n v="1433480400"/>
    <n v="1433566800"/>
    <b v="0"/>
    <b v="0"/>
    <s v="technology/web"/>
    <x v="2"/>
  </r>
  <r>
    <x v="0"/>
    <n v="5"/>
    <n v="111.4"/>
    <x v="1"/>
    <s v="USD"/>
    <n v="1493355600"/>
    <n v="1493874000"/>
    <b v="0"/>
    <b v="0"/>
    <s v="theater/plays"/>
    <x v="3"/>
  </r>
  <r>
    <x v="0"/>
    <n v="38"/>
    <n v="71.95"/>
    <x v="1"/>
    <s v="USD"/>
    <n v="1530507600"/>
    <n v="1531803600"/>
    <b v="0"/>
    <b v="1"/>
    <s v="technology/web"/>
    <x v="2"/>
  </r>
  <r>
    <x v="1"/>
    <n v="236"/>
    <n v="61.04"/>
    <x v="1"/>
    <s v="USD"/>
    <n v="1296108000"/>
    <n v="1296712800"/>
    <b v="0"/>
    <b v="0"/>
    <s v="theater/plays"/>
    <x v="3"/>
  </r>
  <r>
    <x v="0"/>
    <n v="12"/>
    <n v="108.92"/>
    <x v="1"/>
    <s v="USD"/>
    <n v="1428469200"/>
    <n v="1428901200"/>
    <b v="0"/>
    <b v="1"/>
    <s v="theater/plays"/>
    <x v="3"/>
  </r>
  <r>
    <x v="1"/>
    <n v="4065"/>
    <n v="29"/>
    <x v="4"/>
    <s v="GBP"/>
    <n v="1264399200"/>
    <n v="1264831200"/>
    <b v="0"/>
    <b v="1"/>
    <s v="technology/wearables"/>
    <x v="2"/>
  </r>
  <r>
    <x v="1"/>
    <n v="246"/>
    <n v="58.98"/>
    <x v="6"/>
    <s v="EUR"/>
    <n v="1501131600"/>
    <n v="1505192400"/>
    <b v="0"/>
    <b v="1"/>
    <s v="theater/plays"/>
    <x v="3"/>
  </r>
  <r>
    <x v="3"/>
    <n v="17"/>
    <n v="111.82"/>
    <x v="1"/>
    <s v="USD"/>
    <n v="1292738400"/>
    <n v="1295676000"/>
    <b v="0"/>
    <b v="0"/>
    <s v="theater/plays"/>
    <x v="3"/>
  </r>
  <r>
    <x v="1"/>
    <n v="2475"/>
    <n v="64"/>
    <x v="6"/>
    <s v="EUR"/>
    <n v="1288674000"/>
    <n v="1292911200"/>
    <b v="0"/>
    <b v="1"/>
    <s v="theater/plays"/>
    <x v="3"/>
  </r>
  <r>
    <x v="1"/>
    <n v="76"/>
    <n v="85.32"/>
    <x v="1"/>
    <s v="USD"/>
    <n v="1575093600"/>
    <n v="1575439200"/>
    <b v="0"/>
    <b v="0"/>
    <s v="theater/plays"/>
    <x v="3"/>
  </r>
  <r>
    <x v="1"/>
    <n v="54"/>
    <n v="74.48"/>
    <x v="1"/>
    <s v="USD"/>
    <n v="1435726800"/>
    <n v="1438837200"/>
    <b v="0"/>
    <b v="0"/>
    <s v="film &amp; video/animation"/>
    <x v="4"/>
  </r>
  <r>
    <x v="1"/>
    <n v="88"/>
    <n v="105.15"/>
    <x v="1"/>
    <s v="USD"/>
    <n v="1480226400"/>
    <n v="1480485600"/>
    <b v="0"/>
    <b v="0"/>
    <s v="music/jazz"/>
    <x v="1"/>
  </r>
  <r>
    <x v="1"/>
    <n v="85"/>
    <n v="56.19"/>
    <x v="4"/>
    <s v="GBP"/>
    <n v="1459054800"/>
    <n v="1459141200"/>
    <b v="0"/>
    <b v="0"/>
    <s v="music/metal"/>
    <x v="1"/>
  </r>
  <r>
    <x v="1"/>
    <n v="170"/>
    <n v="85.92"/>
    <x v="1"/>
    <s v="USD"/>
    <n v="1531630800"/>
    <n v="1532322000"/>
    <b v="0"/>
    <b v="0"/>
    <s v="photography/photography books"/>
    <x v="7"/>
  </r>
  <r>
    <x v="0"/>
    <n v="1684"/>
    <n v="57"/>
    <x v="1"/>
    <s v="USD"/>
    <n v="1421992800"/>
    <n v="1426222800"/>
    <b v="1"/>
    <b v="1"/>
    <s v="theater/plays"/>
    <x v="3"/>
  </r>
  <r>
    <x v="0"/>
    <n v="56"/>
    <n v="79.64"/>
    <x v="1"/>
    <s v="USD"/>
    <n v="1285563600"/>
    <n v="1286773200"/>
    <b v="0"/>
    <b v="1"/>
    <s v="film &amp; video/animation"/>
    <x v="4"/>
  </r>
  <r>
    <x v="1"/>
    <n v="330"/>
    <n v="41.02"/>
    <x v="1"/>
    <s v="USD"/>
    <n v="1523854800"/>
    <n v="1523941200"/>
    <b v="0"/>
    <b v="0"/>
    <s v="publishing/translations"/>
    <x v="5"/>
  </r>
  <r>
    <x v="0"/>
    <n v="838"/>
    <n v="48"/>
    <x v="1"/>
    <s v="USD"/>
    <n v="1529125200"/>
    <n v="1529557200"/>
    <b v="0"/>
    <b v="0"/>
    <s v="theater/plays"/>
    <x v="3"/>
  </r>
  <r>
    <x v="1"/>
    <n v="127"/>
    <n v="55.21"/>
    <x v="1"/>
    <s v="USD"/>
    <n v="1503982800"/>
    <n v="1506574800"/>
    <b v="0"/>
    <b v="0"/>
    <s v="games/video games"/>
    <x v="6"/>
  </r>
  <r>
    <x v="1"/>
    <n v="411"/>
    <n v="92.11"/>
    <x v="1"/>
    <s v="USD"/>
    <n v="1511416800"/>
    <n v="1513576800"/>
    <b v="0"/>
    <b v="0"/>
    <s v="music/rock"/>
    <x v="1"/>
  </r>
  <r>
    <x v="1"/>
    <n v="180"/>
    <n v="83.18"/>
    <x v="4"/>
    <s v="GBP"/>
    <n v="1547704800"/>
    <n v="1548309600"/>
    <b v="0"/>
    <b v="1"/>
    <s v="games/video games"/>
    <x v="6"/>
  </r>
  <r>
    <x v="0"/>
    <n v="1000"/>
    <n v="40"/>
    <x v="1"/>
    <s v="USD"/>
    <n v="1469682000"/>
    <n v="1471582800"/>
    <b v="0"/>
    <b v="0"/>
    <s v="music/electric music"/>
    <x v="1"/>
  </r>
  <r>
    <x v="1"/>
    <n v="374"/>
    <n v="111.13"/>
    <x v="1"/>
    <s v="USD"/>
    <n v="1343451600"/>
    <n v="1344315600"/>
    <b v="0"/>
    <b v="0"/>
    <s v="technology/wearables"/>
    <x v="2"/>
  </r>
  <r>
    <x v="1"/>
    <n v="71"/>
    <n v="90.56"/>
    <x v="2"/>
    <s v="AUD"/>
    <n v="1315717200"/>
    <n v="1316408400"/>
    <b v="0"/>
    <b v="0"/>
    <s v="music/indie rock"/>
    <x v="1"/>
  </r>
  <r>
    <x v="1"/>
    <n v="203"/>
    <n v="61.11"/>
    <x v="1"/>
    <s v="USD"/>
    <n v="1430715600"/>
    <n v="1431838800"/>
    <b v="1"/>
    <b v="0"/>
    <s v="theater/plays"/>
    <x v="3"/>
  </r>
  <r>
    <x v="0"/>
    <n v="1482"/>
    <n v="83.02"/>
    <x v="2"/>
    <s v="AUD"/>
    <n v="1299564000"/>
    <n v="1300510800"/>
    <b v="0"/>
    <b v="1"/>
    <s v="music/rock"/>
    <x v="1"/>
  </r>
  <r>
    <x v="1"/>
    <n v="113"/>
    <n v="110.76"/>
    <x v="1"/>
    <s v="USD"/>
    <n v="1429160400"/>
    <n v="1431061200"/>
    <b v="0"/>
    <b v="0"/>
    <s v="publishing/translations"/>
    <x v="5"/>
  </r>
  <r>
    <x v="1"/>
    <n v="96"/>
    <n v="89.46"/>
    <x v="1"/>
    <s v="USD"/>
    <n v="1271307600"/>
    <n v="1271480400"/>
    <b v="0"/>
    <b v="0"/>
    <s v="theater/plays"/>
    <x v="3"/>
  </r>
  <r>
    <x v="0"/>
    <n v="106"/>
    <n v="57.85"/>
    <x v="1"/>
    <s v="USD"/>
    <n v="1456380000"/>
    <n v="1456380000"/>
    <b v="0"/>
    <b v="1"/>
    <s v="theater/plays"/>
    <x v="3"/>
  </r>
  <r>
    <x v="0"/>
    <n v="679"/>
    <n v="110"/>
    <x v="6"/>
    <s v="EUR"/>
    <n v="1470459600"/>
    <n v="1472878800"/>
    <b v="0"/>
    <b v="0"/>
    <s v="publishing/translations"/>
    <x v="5"/>
  </r>
  <r>
    <x v="1"/>
    <n v="498"/>
    <n v="103.97"/>
    <x v="5"/>
    <s v="CHF"/>
    <n v="1277269200"/>
    <n v="1277355600"/>
    <b v="0"/>
    <b v="1"/>
    <s v="games/video games"/>
    <x v="6"/>
  </r>
  <r>
    <x v="3"/>
    <n v="610"/>
    <n v="108"/>
    <x v="1"/>
    <s v="USD"/>
    <n v="1350709200"/>
    <n v="1351054800"/>
    <b v="0"/>
    <b v="1"/>
    <s v="theater/plays"/>
    <x v="3"/>
  </r>
  <r>
    <x v="1"/>
    <n v="180"/>
    <n v="48.93"/>
    <x v="4"/>
    <s v="GBP"/>
    <n v="1554613200"/>
    <n v="1555563600"/>
    <b v="0"/>
    <b v="0"/>
    <s v="technology/web"/>
    <x v="2"/>
  </r>
  <r>
    <x v="1"/>
    <n v="27"/>
    <n v="37.67"/>
    <x v="1"/>
    <s v="USD"/>
    <n v="1571029200"/>
    <n v="1571634000"/>
    <b v="0"/>
    <b v="0"/>
    <s v="film &amp; video/documentary"/>
    <x v="4"/>
  </r>
  <r>
    <x v="1"/>
    <n v="2331"/>
    <n v="65"/>
    <x v="1"/>
    <s v="USD"/>
    <n v="1299736800"/>
    <n v="1300856400"/>
    <b v="0"/>
    <b v="0"/>
    <s v="theater/plays"/>
    <x v="3"/>
  </r>
  <r>
    <x v="1"/>
    <n v="113"/>
    <n v="106.61"/>
    <x v="1"/>
    <s v="USD"/>
    <n v="1435208400"/>
    <n v="1439874000"/>
    <b v="0"/>
    <b v="0"/>
    <s v="food/food trucks"/>
    <x v="0"/>
  </r>
  <r>
    <x v="0"/>
    <n v="1220"/>
    <n v="27.01"/>
    <x v="2"/>
    <s v="AUD"/>
    <n v="1437973200"/>
    <n v="1438318800"/>
    <b v="0"/>
    <b v="0"/>
    <s v="games/video games"/>
    <x v="6"/>
  </r>
  <r>
    <x v="1"/>
    <n v="164"/>
    <n v="91.16"/>
    <x v="1"/>
    <s v="USD"/>
    <n v="1416895200"/>
    <n v="1419400800"/>
    <b v="0"/>
    <b v="0"/>
    <s v="theater/plays"/>
    <x v="3"/>
  </r>
  <r>
    <x v="0"/>
    <n v="1"/>
    <n v="1"/>
    <x v="1"/>
    <s v="USD"/>
    <n v="1319000400"/>
    <n v="1320555600"/>
    <b v="0"/>
    <b v="0"/>
    <s v="theater/plays"/>
    <x v="3"/>
  </r>
  <r>
    <x v="1"/>
    <n v="164"/>
    <n v="56.05"/>
    <x v="1"/>
    <s v="USD"/>
    <n v="1424498400"/>
    <n v="1425103200"/>
    <b v="0"/>
    <b v="1"/>
    <s v="music/electric music"/>
    <x v="1"/>
  </r>
  <r>
    <x v="1"/>
    <n v="336"/>
    <n v="31.02"/>
    <x v="1"/>
    <s v="USD"/>
    <n v="1526274000"/>
    <n v="1526878800"/>
    <b v="0"/>
    <b v="1"/>
    <s v="technology/wearables"/>
    <x v="2"/>
  </r>
  <r>
    <x v="0"/>
    <n v="37"/>
    <n v="66.510000000000005"/>
    <x v="6"/>
    <s v="EUR"/>
    <n v="1287896400"/>
    <n v="1288674000"/>
    <b v="0"/>
    <b v="0"/>
    <s v="music/electric music"/>
    <x v="1"/>
  </r>
  <r>
    <x v="1"/>
    <n v="1917"/>
    <n v="89.01"/>
    <x v="1"/>
    <s v="USD"/>
    <n v="1495515600"/>
    <n v="1495602000"/>
    <b v="0"/>
    <b v="0"/>
    <s v="music/indie rock"/>
    <x v="1"/>
  </r>
  <r>
    <x v="1"/>
    <n v="95"/>
    <n v="103.46"/>
    <x v="1"/>
    <s v="USD"/>
    <n v="1364878800"/>
    <n v="1366434000"/>
    <b v="0"/>
    <b v="0"/>
    <s v="technology/web"/>
    <x v="2"/>
  </r>
  <r>
    <x v="1"/>
    <n v="147"/>
    <n v="95.28"/>
    <x v="1"/>
    <s v="USD"/>
    <n v="1567918800"/>
    <n v="1568350800"/>
    <b v="0"/>
    <b v="0"/>
    <s v="theater/plays"/>
    <x v="3"/>
  </r>
  <r>
    <x v="1"/>
    <n v="86"/>
    <n v="75.900000000000006"/>
    <x v="1"/>
    <s v="USD"/>
    <n v="1524459600"/>
    <n v="1525928400"/>
    <b v="0"/>
    <b v="1"/>
    <s v="theater/plays"/>
    <x v="3"/>
  </r>
  <r>
    <x v="1"/>
    <n v="83"/>
    <n v="107.58"/>
    <x v="1"/>
    <s v="USD"/>
    <n v="1333688400"/>
    <n v="1336885200"/>
    <b v="0"/>
    <b v="0"/>
    <s v="film &amp; video/documentary"/>
    <x v="4"/>
  </r>
  <r>
    <x v="0"/>
    <n v="60"/>
    <n v="51.32"/>
    <x v="1"/>
    <s v="USD"/>
    <n v="1389506400"/>
    <n v="1389679200"/>
    <b v="0"/>
    <b v="0"/>
    <s v="film &amp; video/television"/>
    <x v="4"/>
  </r>
  <r>
    <x v="0"/>
    <n v="296"/>
    <n v="71.98"/>
    <x v="1"/>
    <s v="USD"/>
    <n v="1536642000"/>
    <n v="1538283600"/>
    <b v="0"/>
    <b v="0"/>
    <s v="food/food trucks"/>
    <x v="0"/>
  </r>
  <r>
    <x v="1"/>
    <n v="676"/>
    <n v="108.95"/>
    <x v="1"/>
    <s v="USD"/>
    <n v="1348290000"/>
    <n v="1348808400"/>
    <b v="0"/>
    <b v="0"/>
    <s v="publishing/radio &amp; podcasts"/>
    <x v="5"/>
  </r>
  <r>
    <x v="1"/>
    <n v="361"/>
    <n v="35"/>
    <x v="2"/>
    <s v="AUD"/>
    <n v="1408856400"/>
    <n v="1410152400"/>
    <b v="0"/>
    <b v="0"/>
    <s v="technology/web"/>
    <x v="2"/>
  </r>
  <r>
    <x v="1"/>
    <n v="131"/>
    <n v="94.94"/>
    <x v="1"/>
    <s v="USD"/>
    <n v="1505192400"/>
    <n v="1505797200"/>
    <b v="0"/>
    <b v="0"/>
    <s v="food/food trucks"/>
    <x v="0"/>
  </r>
  <r>
    <x v="1"/>
    <n v="126"/>
    <n v="109.65"/>
    <x v="1"/>
    <s v="USD"/>
    <n v="1554786000"/>
    <n v="1554872400"/>
    <b v="0"/>
    <b v="1"/>
    <s v="technology/wearables"/>
    <x v="2"/>
  </r>
  <r>
    <x v="0"/>
    <n v="3304"/>
    <n v="44"/>
    <x v="6"/>
    <s v="EUR"/>
    <n v="1510898400"/>
    <n v="1513922400"/>
    <b v="0"/>
    <b v="0"/>
    <s v="publishing/fiction"/>
    <x v="5"/>
  </r>
  <r>
    <x v="0"/>
    <n v="73"/>
    <n v="86.79"/>
    <x v="1"/>
    <s v="USD"/>
    <n v="1442552400"/>
    <n v="1442638800"/>
    <b v="0"/>
    <b v="0"/>
    <s v="theater/plays"/>
    <x v="3"/>
  </r>
  <r>
    <x v="1"/>
    <n v="275"/>
    <n v="30.99"/>
    <x v="1"/>
    <s v="USD"/>
    <n v="1316667600"/>
    <n v="1317186000"/>
    <b v="0"/>
    <b v="0"/>
    <s v="film &amp; video/television"/>
    <x v="4"/>
  </r>
  <r>
    <x v="1"/>
    <n v="67"/>
    <n v="94.79"/>
    <x v="1"/>
    <s v="USD"/>
    <n v="1390716000"/>
    <n v="1391234400"/>
    <b v="0"/>
    <b v="0"/>
    <s v="photography/photography books"/>
    <x v="7"/>
  </r>
  <r>
    <x v="1"/>
    <n v="154"/>
    <n v="69.790000000000006"/>
    <x v="1"/>
    <s v="USD"/>
    <n v="1402894800"/>
    <n v="1404363600"/>
    <b v="0"/>
    <b v="1"/>
    <s v="film &amp; video/documentary"/>
    <x v="4"/>
  </r>
  <r>
    <x v="1"/>
    <n v="1782"/>
    <n v="63"/>
    <x v="1"/>
    <s v="USD"/>
    <n v="1429246800"/>
    <n v="1429592400"/>
    <b v="0"/>
    <b v="1"/>
    <s v="games/mobile games"/>
    <x v="6"/>
  </r>
  <r>
    <x v="1"/>
    <n v="903"/>
    <n v="110.03"/>
    <x v="1"/>
    <s v="USD"/>
    <n v="1412485200"/>
    <n v="1413608400"/>
    <b v="0"/>
    <b v="0"/>
    <s v="games/video games"/>
    <x v="6"/>
  </r>
  <r>
    <x v="0"/>
    <n v="3387"/>
    <n v="26"/>
    <x v="1"/>
    <s v="USD"/>
    <n v="1417068000"/>
    <n v="1419400800"/>
    <b v="0"/>
    <b v="0"/>
    <s v="publishing/fiction"/>
    <x v="5"/>
  </r>
  <r>
    <x v="0"/>
    <n v="662"/>
    <n v="49.99"/>
    <x v="0"/>
    <s v="CAD"/>
    <n v="1448344800"/>
    <n v="1448604000"/>
    <b v="1"/>
    <b v="0"/>
    <s v="theater/plays"/>
    <x v="3"/>
  </r>
  <r>
    <x v="1"/>
    <n v="94"/>
    <n v="101.72"/>
    <x v="6"/>
    <s v="EUR"/>
    <n v="1557723600"/>
    <n v="1562302800"/>
    <b v="0"/>
    <b v="0"/>
    <s v="photography/photography books"/>
    <x v="7"/>
  </r>
  <r>
    <x v="1"/>
    <n v="180"/>
    <n v="47.08"/>
    <x v="1"/>
    <s v="USD"/>
    <n v="1537333200"/>
    <n v="1537678800"/>
    <b v="0"/>
    <b v="0"/>
    <s v="theater/plays"/>
    <x v="3"/>
  </r>
  <r>
    <x v="0"/>
    <n v="774"/>
    <n v="89.94"/>
    <x v="1"/>
    <s v="USD"/>
    <n v="1471150800"/>
    <n v="1473570000"/>
    <b v="0"/>
    <b v="1"/>
    <s v="theater/plays"/>
    <x v="3"/>
  </r>
  <r>
    <x v="0"/>
    <n v="672"/>
    <n v="78.97"/>
    <x v="0"/>
    <s v="CAD"/>
    <n v="1273640400"/>
    <n v="1273899600"/>
    <b v="0"/>
    <b v="0"/>
    <s v="theater/plays"/>
    <x v="3"/>
  </r>
  <r>
    <x v="3"/>
    <n v="532"/>
    <n v="80.069999999999993"/>
    <x v="1"/>
    <s v="USD"/>
    <n v="1282885200"/>
    <n v="1284008400"/>
    <b v="0"/>
    <b v="0"/>
    <s v="music/rock"/>
    <x v="1"/>
  </r>
  <r>
    <x v="3"/>
    <n v="55"/>
    <n v="86.47"/>
    <x v="2"/>
    <s v="AUD"/>
    <n v="1422943200"/>
    <n v="1425103200"/>
    <b v="0"/>
    <b v="0"/>
    <s v="food/food trucks"/>
    <x v="0"/>
  </r>
  <r>
    <x v="1"/>
    <n v="533"/>
    <n v="28"/>
    <x v="3"/>
    <s v="DKK"/>
    <n v="1319605200"/>
    <n v="1320991200"/>
    <b v="0"/>
    <b v="0"/>
    <s v="film &amp; video/drama"/>
    <x v="4"/>
  </r>
  <r>
    <x v="1"/>
    <n v="2443"/>
    <n v="68"/>
    <x v="4"/>
    <s v="GBP"/>
    <n v="1385704800"/>
    <n v="1386828000"/>
    <b v="0"/>
    <b v="0"/>
    <s v="technology/web"/>
    <x v="2"/>
  </r>
  <r>
    <x v="1"/>
    <n v="89"/>
    <n v="43.08"/>
    <x v="1"/>
    <s v="USD"/>
    <n v="1515736800"/>
    <n v="1517119200"/>
    <b v="0"/>
    <b v="1"/>
    <s v="theater/plays"/>
    <x v="3"/>
  </r>
  <r>
    <x v="1"/>
    <n v="159"/>
    <n v="87.96"/>
    <x v="1"/>
    <s v="USD"/>
    <n v="1313125200"/>
    <n v="1315026000"/>
    <b v="0"/>
    <b v="0"/>
    <s v="music/world music"/>
    <x v="1"/>
  </r>
  <r>
    <x v="0"/>
    <n v="940"/>
    <n v="94.99"/>
    <x v="5"/>
    <s v="CHF"/>
    <n v="1308459600"/>
    <n v="1312693200"/>
    <b v="0"/>
    <b v="1"/>
    <s v="film &amp; video/documentary"/>
    <x v="4"/>
  </r>
  <r>
    <x v="0"/>
    <n v="117"/>
    <n v="46.91"/>
    <x v="1"/>
    <s v="USD"/>
    <n v="1362636000"/>
    <n v="1363064400"/>
    <b v="0"/>
    <b v="1"/>
    <s v="theater/plays"/>
    <x v="3"/>
  </r>
  <r>
    <x v="3"/>
    <n v="58"/>
    <n v="46.91"/>
    <x v="1"/>
    <s v="USD"/>
    <n v="1402117200"/>
    <n v="1403154000"/>
    <b v="0"/>
    <b v="1"/>
    <s v="film &amp; video/drama"/>
    <x v="4"/>
  </r>
  <r>
    <x v="1"/>
    <n v="50"/>
    <n v="94.24"/>
    <x v="1"/>
    <s v="USD"/>
    <n v="1286341200"/>
    <n v="1286859600"/>
    <b v="0"/>
    <b v="0"/>
    <s v="publishing/nonfiction"/>
    <x v="5"/>
  </r>
  <r>
    <x v="0"/>
    <n v="115"/>
    <n v="80.14"/>
    <x v="1"/>
    <s v="USD"/>
    <n v="1348808400"/>
    <n v="1349326800"/>
    <b v="0"/>
    <b v="0"/>
    <s v="games/mobile games"/>
    <x v="6"/>
  </r>
  <r>
    <x v="0"/>
    <n v="326"/>
    <n v="59.04"/>
    <x v="1"/>
    <s v="USD"/>
    <n v="1429592400"/>
    <n v="1430974800"/>
    <b v="0"/>
    <b v="1"/>
    <s v="technology/wearables"/>
    <x v="2"/>
  </r>
  <r>
    <x v="1"/>
    <n v="186"/>
    <n v="65.989999999999995"/>
    <x v="1"/>
    <s v="USD"/>
    <n v="1519538400"/>
    <n v="1519970400"/>
    <b v="0"/>
    <b v="0"/>
    <s v="film &amp; video/documentary"/>
    <x v="4"/>
  </r>
  <r>
    <x v="1"/>
    <n v="1071"/>
    <n v="60.99"/>
    <x v="1"/>
    <s v="USD"/>
    <n v="1434085200"/>
    <n v="1434603600"/>
    <b v="0"/>
    <b v="0"/>
    <s v="technology/web"/>
    <x v="2"/>
  </r>
  <r>
    <x v="1"/>
    <n v="117"/>
    <n v="98.31"/>
    <x v="1"/>
    <s v="USD"/>
    <n v="1333688400"/>
    <n v="1337230800"/>
    <b v="0"/>
    <b v="0"/>
    <s v="technology/web"/>
    <x v="2"/>
  </r>
  <r>
    <x v="1"/>
    <n v="70"/>
    <n v="104.6"/>
    <x v="1"/>
    <s v="USD"/>
    <n v="1277701200"/>
    <n v="1279429200"/>
    <b v="0"/>
    <b v="0"/>
    <s v="music/indie rock"/>
    <x v="1"/>
  </r>
  <r>
    <x v="1"/>
    <n v="135"/>
    <n v="86.07"/>
    <x v="1"/>
    <s v="USD"/>
    <n v="1560747600"/>
    <n v="1561438800"/>
    <b v="0"/>
    <b v="0"/>
    <s v="theater/plays"/>
    <x v="3"/>
  </r>
  <r>
    <x v="1"/>
    <n v="768"/>
    <n v="76.989999999999995"/>
    <x v="5"/>
    <s v="CHF"/>
    <n v="1410066000"/>
    <n v="1410498000"/>
    <b v="0"/>
    <b v="0"/>
    <s v="technology/wearables"/>
    <x v="2"/>
  </r>
  <r>
    <x v="3"/>
    <n v="51"/>
    <n v="29.76"/>
    <x v="1"/>
    <s v="USD"/>
    <n v="1320732000"/>
    <n v="1322460000"/>
    <b v="0"/>
    <b v="0"/>
    <s v="theater/plays"/>
    <x v="3"/>
  </r>
  <r>
    <x v="1"/>
    <n v="199"/>
    <n v="46.92"/>
    <x v="1"/>
    <s v="USD"/>
    <n v="1465794000"/>
    <n v="1466312400"/>
    <b v="0"/>
    <b v="1"/>
    <s v="theater/plays"/>
    <x v="3"/>
  </r>
  <r>
    <x v="1"/>
    <n v="107"/>
    <n v="105.19"/>
    <x v="1"/>
    <s v="USD"/>
    <n v="1500958800"/>
    <n v="1501736400"/>
    <b v="0"/>
    <b v="0"/>
    <s v="technology/wearables"/>
    <x v="2"/>
  </r>
  <r>
    <x v="1"/>
    <n v="195"/>
    <n v="69.91"/>
    <x v="1"/>
    <s v="USD"/>
    <n v="1357020000"/>
    <n v="1361512800"/>
    <b v="0"/>
    <b v="0"/>
    <s v="music/indie rock"/>
    <x v="1"/>
  </r>
  <r>
    <x v="0"/>
    <n v="1"/>
    <n v="1"/>
    <x v="1"/>
    <s v="USD"/>
    <n v="1544940000"/>
    <n v="1545026400"/>
    <b v="0"/>
    <b v="0"/>
    <s v="music/rock"/>
    <x v="1"/>
  </r>
  <r>
    <x v="0"/>
    <n v="1467"/>
    <n v="60.01"/>
    <x v="1"/>
    <s v="USD"/>
    <n v="1402290000"/>
    <n v="1406696400"/>
    <b v="0"/>
    <b v="0"/>
    <s v="music/electric music"/>
    <x v="1"/>
  </r>
  <r>
    <x v="1"/>
    <n v="3376"/>
    <n v="52.01"/>
    <x v="1"/>
    <s v="USD"/>
    <n v="1487311200"/>
    <n v="1487916000"/>
    <b v="0"/>
    <b v="0"/>
    <s v="music/indie rock"/>
    <x v="1"/>
  </r>
  <r>
    <x v="0"/>
    <n v="5681"/>
    <n v="31"/>
    <x v="1"/>
    <s v="USD"/>
    <n v="1350622800"/>
    <n v="1351141200"/>
    <b v="0"/>
    <b v="0"/>
    <s v="theater/plays"/>
    <x v="3"/>
  </r>
  <r>
    <x v="0"/>
    <n v="1059"/>
    <n v="95.04"/>
    <x v="1"/>
    <s v="USD"/>
    <n v="1463029200"/>
    <n v="1465016400"/>
    <b v="0"/>
    <b v="1"/>
    <s v="music/indie rock"/>
    <x v="1"/>
  </r>
  <r>
    <x v="0"/>
    <n v="1194"/>
    <n v="75.97"/>
    <x v="1"/>
    <s v="USD"/>
    <n v="1269493200"/>
    <n v="1270789200"/>
    <b v="0"/>
    <b v="0"/>
    <s v="theater/plays"/>
    <x v="3"/>
  </r>
  <r>
    <x v="3"/>
    <n v="379"/>
    <n v="71.010000000000005"/>
    <x v="2"/>
    <s v="AUD"/>
    <n v="1570251600"/>
    <n v="1572325200"/>
    <b v="0"/>
    <b v="0"/>
    <s v="music/rock"/>
    <x v="1"/>
  </r>
  <r>
    <x v="0"/>
    <n v="30"/>
    <n v="73.73"/>
    <x v="2"/>
    <s v="AUD"/>
    <n v="1388383200"/>
    <n v="1389420000"/>
    <b v="0"/>
    <b v="0"/>
    <s v="photography/photography books"/>
    <x v="7"/>
  </r>
  <r>
    <x v="1"/>
    <n v="41"/>
    <n v="113.17"/>
    <x v="1"/>
    <s v="USD"/>
    <n v="1449554400"/>
    <n v="1449640800"/>
    <b v="0"/>
    <b v="0"/>
    <s v="music/rock"/>
    <x v="1"/>
  </r>
  <r>
    <x v="1"/>
    <n v="1821"/>
    <n v="105.01"/>
    <x v="1"/>
    <s v="USD"/>
    <n v="1553662800"/>
    <n v="1555218000"/>
    <b v="0"/>
    <b v="1"/>
    <s v="theater/plays"/>
    <x v="3"/>
  </r>
  <r>
    <x v="1"/>
    <n v="164"/>
    <n v="79.180000000000007"/>
    <x v="1"/>
    <s v="USD"/>
    <n v="1556341200"/>
    <n v="1557723600"/>
    <b v="0"/>
    <b v="0"/>
    <s v="technology/wearables"/>
    <x v="2"/>
  </r>
  <r>
    <x v="0"/>
    <n v="75"/>
    <n v="57.33"/>
    <x v="1"/>
    <s v="USD"/>
    <n v="1442984400"/>
    <n v="1443502800"/>
    <b v="0"/>
    <b v="1"/>
    <s v="technology/web"/>
    <x v="2"/>
  </r>
  <r>
    <x v="1"/>
    <n v="157"/>
    <n v="58.18"/>
    <x v="5"/>
    <s v="CHF"/>
    <n v="1544248800"/>
    <n v="1546840800"/>
    <b v="0"/>
    <b v="0"/>
    <s v="music/rock"/>
    <x v="1"/>
  </r>
  <r>
    <x v="1"/>
    <n v="246"/>
    <n v="36.03"/>
    <x v="1"/>
    <s v="USD"/>
    <n v="1508475600"/>
    <n v="1512712800"/>
    <b v="0"/>
    <b v="1"/>
    <s v="photography/photography books"/>
    <x v="7"/>
  </r>
  <r>
    <x v="1"/>
    <n v="1396"/>
    <n v="107.99"/>
    <x v="1"/>
    <s v="USD"/>
    <n v="1507438800"/>
    <n v="1507525200"/>
    <b v="0"/>
    <b v="0"/>
    <s v="theater/plays"/>
    <x v="3"/>
  </r>
  <r>
    <x v="1"/>
    <n v="2506"/>
    <n v="44.01"/>
    <x v="1"/>
    <s v="USD"/>
    <n v="1501563600"/>
    <n v="1504328400"/>
    <b v="0"/>
    <b v="0"/>
    <s v="technology/web"/>
    <x v="2"/>
  </r>
  <r>
    <x v="1"/>
    <n v="244"/>
    <n v="55.08"/>
    <x v="1"/>
    <s v="USD"/>
    <n v="1292997600"/>
    <n v="1293343200"/>
    <b v="0"/>
    <b v="0"/>
    <s v="photography/photography books"/>
    <x v="7"/>
  </r>
  <r>
    <x v="1"/>
    <n v="146"/>
    <n v="74"/>
    <x v="2"/>
    <s v="AUD"/>
    <n v="1370840400"/>
    <n v="1371704400"/>
    <b v="0"/>
    <b v="0"/>
    <s v="theater/plays"/>
    <x v="3"/>
  </r>
  <r>
    <x v="0"/>
    <n v="955"/>
    <n v="42"/>
    <x v="3"/>
    <s v="DKK"/>
    <n v="1550815200"/>
    <n v="1552798800"/>
    <b v="0"/>
    <b v="1"/>
    <s v="music/indie rock"/>
    <x v="1"/>
  </r>
  <r>
    <x v="1"/>
    <n v="1267"/>
    <n v="77.989999999999995"/>
    <x v="1"/>
    <s v="USD"/>
    <n v="1339909200"/>
    <n v="1342328400"/>
    <b v="0"/>
    <b v="1"/>
    <s v="film &amp; video/shorts"/>
    <x v="4"/>
  </r>
  <r>
    <x v="0"/>
    <n v="67"/>
    <n v="82.51"/>
    <x v="1"/>
    <s v="USD"/>
    <n v="1501736400"/>
    <n v="1502341200"/>
    <b v="0"/>
    <b v="0"/>
    <s v="music/indie rock"/>
    <x v="1"/>
  </r>
  <r>
    <x v="0"/>
    <n v="5"/>
    <n v="104.2"/>
    <x v="1"/>
    <s v="USD"/>
    <n v="1395291600"/>
    <n v="1397192400"/>
    <b v="0"/>
    <b v="0"/>
    <s v="publishing/translations"/>
    <x v="5"/>
  </r>
  <r>
    <x v="0"/>
    <n v="26"/>
    <n v="25.5"/>
    <x v="1"/>
    <s v="USD"/>
    <n v="1405746000"/>
    <n v="1407042000"/>
    <b v="0"/>
    <b v="1"/>
    <s v="film &amp; video/documentary"/>
    <x v="4"/>
  </r>
  <r>
    <x v="1"/>
    <n v="1561"/>
    <n v="100.98"/>
    <x v="1"/>
    <s v="USD"/>
    <n v="1368853200"/>
    <n v="1369371600"/>
    <b v="0"/>
    <b v="0"/>
    <s v="theater/plays"/>
    <x v="3"/>
  </r>
  <r>
    <x v="1"/>
    <n v="48"/>
    <n v="111.83"/>
    <x v="1"/>
    <s v="USD"/>
    <n v="1444021200"/>
    <n v="1444107600"/>
    <b v="0"/>
    <b v="1"/>
    <s v="technology/wearables"/>
    <x v="2"/>
  </r>
  <r>
    <x v="0"/>
    <n v="1130"/>
    <n v="42"/>
    <x v="1"/>
    <s v="USD"/>
    <n v="1472619600"/>
    <n v="1474261200"/>
    <b v="0"/>
    <b v="0"/>
    <s v="theater/plays"/>
    <x v="3"/>
  </r>
  <r>
    <x v="0"/>
    <n v="782"/>
    <n v="110.05"/>
    <x v="1"/>
    <s v="USD"/>
    <n v="1472878800"/>
    <n v="1473656400"/>
    <b v="0"/>
    <b v="0"/>
    <s v="theater/plays"/>
    <x v="3"/>
  </r>
  <r>
    <x v="1"/>
    <n v="2739"/>
    <n v="59"/>
    <x v="1"/>
    <s v="USD"/>
    <n v="1289800800"/>
    <n v="1291960800"/>
    <b v="0"/>
    <b v="0"/>
    <s v="theater/plays"/>
    <x v="3"/>
  </r>
  <r>
    <x v="0"/>
    <n v="210"/>
    <n v="32.99"/>
    <x v="1"/>
    <s v="USD"/>
    <n v="1505970000"/>
    <n v="1506747600"/>
    <b v="0"/>
    <b v="0"/>
    <s v="food/food trucks"/>
    <x v="0"/>
  </r>
  <r>
    <x v="1"/>
    <n v="3537"/>
    <n v="45.01"/>
    <x v="0"/>
    <s v="CAD"/>
    <n v="1363496400"/>
    <n v="1363582800"/>
    <b v="0"/>
    <b v="1"/>
    <s v="theater/plays"/>
    <x v="3"/>
  </r>
  <r>
    <x v="1"/>
    <n v="2107"/>
    <n v="81.98"/>
    <x v="2"/>
    <s v="AUD"/>
    <n v="1269234000"/>
    <n v="1269666000"/>
    <b v="0"/>
    <b v="0"/>
    <s v="technology/wearables"/>
    <x v="2"/>
  </r>
  <r>
    <x v="0"/>
    <n v="136"/>
    <n v="39.08"/>
    <x v="1"/>
    <s v="USD"/>
    <n v="1507093200"/>
    <n v="1508648400"/>
    <b v="0"/>
    <b v="0"/>
    <s v="technology/web"/>
    <x v="2"/>
  </r>
  <r>
    <x v="1"/>
    <n v="3318"/>
    <n v="59"/>
    <x v="3"/>
    <s v="DKK"/>
    <n v="1560574800"/>
    <n v="1561957200"/>
    <b v="0"/>
    <b v="0"/>
    <s v="theater/plays"/>
    <x v="3"/>
  </r>
  <r>
    <x v="0"/>
    <n v="86"/>
    <n v="40.99"/>
    <x v="0"/>
    <s v="CAD"/>
    <n v="1284008400"/>
    <n v="1285131600"/>
    <b v="0"/>
    <b v="0"/>
    <s v="music/rock"/>
    <x v="1"/>
  </r>
  <r>
    <x v="1"/>
    <n v="340"/>
    <n v="31.03"/>
    <x v="1"/>
    <s v="USD"/>
    <n v="1556859600"/>
    <n v="1556946000"/>
    <b v="0"/>
    <b v="0"/>
    <s v="theater/plays"/>
    <x v="3"/>
  </r>
  <r>
    <x v="0"/>
    <n v="19"/>
    <n v="37.79"/>
    <x v="1"/>
    <s v="USD"/>
    <n v="1526187600"/>
    <n v="1527138000"/>
    <b v="0"/>
    <b v="0"/>
    <s v="film &amp; video/television"/>
    <x v="4"/>
  </r>
  <r>
    <x v="0"/>
    <n v="886"/>
    <n v="32.01"/>
    <x v="1"/>
    <s v="USD"/>
    <n v="1400821200"/>
    <n v="1402117200"/>
    <b v="0"/>
    <b v="0"/>
    <s v="theater/plays"/>
    <x v="3"/>
  </r>
  <r>
    <x v="1"/>
    <n v="1442"/>
    <n v="95.97"/>
    <x v="0"/>
    <s v="CAD"/>
    <n v="1361599200"/>
    <n v="1364014800"/>
    <b v="0"/>
    <b v="1"/>
    <s v="film &amp; video/shorts"/>
    <x v="4"/>
  </r>
  <r>
    <x v="0"/>
    <n v="35"/>
    <n v="75"/>
    <x v="6"/>
    <s v="EUR"/>
    <n v="1417500000"/>
    <n v="1417586400"/>
    <b v="0"/>
    <b v="0"/>
    <s v="theater/plays"/>
    <x v="3"/>
  </r>
  <r>
    <x v="3"/>
    <n v="441"/>
    <n v="102.05"/>
    <x v="1"/>
    <s v="USD"/>
    <n v="1457071200"/>
    <n v="1457071200"/>
    <b v="0"/>
    <b v="0"/>
    <s v="theater/plays"/>
    <x v="3"/>
  </r>
  <r>
    <x v="0"/>
    <n v="24"/>
    <n v="105.75"/>
    <x v="1"/>
    <s v="USD"/>
    <n v="1370322000"/>
    <n v="1370408400"/>
    <b v="0"/>
    <b v="1"/>
    <s v="theater/plays"/>
    <x v="3"/>
  </r>
  <r>
    <x v="0"/>
    <n v="86"/>
    <n v="37.07"/>
    <x v="6"/>
    <s v="EUR"/>
    <n v="1552366800"/>
    <n v="1552626000"/>
    <b v="0"/>
    <b v="0"/>
    <s v="theater/plays"/>
    <x v="3"/>
  </r>
  <r>
    <x v="0"/>
    <n v="243"/>
    <n v="35.049999999999997"/>
    <x v="1"/>
    <s v="USD"/>
    <n v="1403845200"/>
    <n v="1404190800"/>
    <b v="0"/>
    <b v="0"/>
    <s v="music/rock"/>
    <x v="1"/>
  </r>
  <r>
    <x v="0"/>
    <n v="65"/>
    <n v="46.34"/>
    <x v="1"/>
    <s v="USD"/>
    <n v="1523163600"/>
    <n v="1523509200"/>
    <b v="1"/>
    <b v="0"/>
    <s v="music/indie rock"/>
    <x v="1"/>
  </r>
  <r>
    <x v="1"/>
    <n v="126"/>
    <n v="69.17"/>
    <x v="1"/>
    <s v="USD"/>
    <n v="1442206800"/>
    <n v="1443589200"/>
    <b v="0"/>
    <b v="0"/>
    <s v="music/metal"/>
    <x v="1"/>
  </r>
  <r>
    <x v="1"/>
    <n v="524"/>
    <n v="109.08"/>
    <x v="1"/>
    <s v="USD"/>
    <n v="1532840400"/>
    <n v="1533445200"/>
    <b v="0"/>
    <b v="0"/>
    <s v="music/electric music"/>
    <x v="1"/>
  </r>
  <r>
    <x v="0"/>
    <n v="100"/>
    <n v="51.78"/>
    <x v="3"/>
    <s v="DKK"/>
    <n v="1472878800"/>
    <n v="1474520400"/>
    <b v="0"/>
    <b v="0"/>
    <s v="technology/wearables"/>
    <x v="2"/>
  </r>
  <r>
    <x v="1"/>
    <n v="1989"/>
    <n v="82.01"/>
    <x v="1"/>
    <s v="USD"/>
    <n v="1498194000"/>
    <n v="1499403600"/>
    <b v="0"/>
    <b v="0"/>
    <s v="film &amp; video/drama"/>
    <x v="4"/>
  </r>
  <r>
    <x v="0"/>
    <n v="168"/>
    <n v="35.96"/>
    <x v="1"/>
    <s v="USD"/>
    <n v="1281070800"/>
    <n v="1283576400"/>
    <b v="0"/>
    <b v="0"/>
    <s v="music/electric music"/>
    <x v="1"/>
  </r>
  <r>
    <x v="0"/>
    <n v="13"/>
    <n v="74.459999999999994"/>
    <x v="1"/>
    <s v="USD"/>
    <n v="1436245200"/>
    <n v="1436590800"/>
    <b v="0"/>
    <b v="0"/>
    <s v="music/rock"/>
    <x v="1"/>
  </r>
  <r>
    <x v="0"/>
    <n v="1"/>
    <n v="2"/>
    <x v="0"/>
    <s v="CAD"/>
    <n v="1269493200"/>
    <n v="1270443600"/>
    <b v="0"/>
    <b v="0"/>
    <s v="theater/plays"/>
    <x v="3"/>
  </r>
  <r>
    <x v="1"/>
    <n v="157"/>
    <n v="91.11"/>
    <x v="1"/>
    <s v="USD"/>
    <n v="1406264400"/>
    <n v="1407819600"/>
    <b v="0"/>
    <b v="0"/>
    <s v="technology/web"/>
    <x v="2"/>
  </r>
  <r>
    <x v="3"/>
    <n v="82"/>
    <n v="79.790000000000006"/>
    <x v="1"/>
    <s v="USD"/>
    <n v="1317531600"/>
    <n v="1317877200"/>
    <b v="0"/>
    <b v="0"/>
    <s v="food/food trucks"/>
    <x v="0"/>
  </r>
  <r>
    <x v="1"/>
    <n v="4498"/>
    <n v="43"/>
    <x v="2"/>
    <s v="AUD"/>
    <n v="1484632800"/>
    <n v="1484805600"/>
    <b v="0"/>
    <b v="0"/>
    <s v="theater/plays"/>
    <x v="3"/>
  </r>
  <r>
    <x v="0"/>
    <n v="40"/>
    <n v="63.23"/>
    <x v="1"/>
    <s v="USD"/>
    <n v="1301806800"/>
    <n v="1302670800"/>
    <b v="0"/>
    <b v="0"/>
    <s v="music/jazz"/>
    <x v="1"/>
  </r>
  <r>
    <x v="1"/>
    <n v="80"/>
    <n v="70.180000000000007"/>
    <x v="1"/>
    <s v="USD"/>
    <n v="1539752400"/>
    <n v="1540789200"/>
    <b v="1"/>
    <b v="0"/>
    <s v="theater/plays"/>
    <x v="3"/>
  </r>
  <r>
    <x v="3"/>
    <n v="57"/>
    <n v="61.33"/>
    <x v="1"/>
    <s v="USD"/>
    <n v="1267250400"/>
    <n v="1268028000"/>
    <b v="0"/>
    <b v="0"/>
    <s v="publishing/fiction"/>
    <x v="5"/>
  </r>
  <r>
    <x v="1"/>
    <n v="43"/>
    <n v="99"/>
    <x v="1"/>
    <s v="USD"/>
    <n v="1535432400"/>
    <n v="1537160400"/>
    <b v="0"/>
    <b v="1"/>
    <s v="music/rock"/>
    <x v="1"/>
  </r>
  <r>
    <x v="1"/>
    <n v="2053"/>
    <n v="96.98"/>
    <x v="1"/>
    <s v="USD"/>
    <n v="1510207200"/>
    <n v="1512280800"/>
    <b v="0"/>
    <b v="0"/>
    <s v="film &amp; video/documentary"/>
    <x v="4"/>
  </r>
  <r>
    <x v="2"/>
    <n v="808"/>
    <n v="51"/>
    <x v="2"/>
    <s v="AUD"/>
    <n v="1462510800"/>
    <n v="1463115600"/>
    <b v="0"/>
    <b v="0"/>
    <s v="film &amp; video/documentary"/>
    <x v="4"/>
  </r>
  <r>
    <x v="0"/>
    <n v="226"/>
    <n v="28.04"/>
    <x v="3"/>
    <s v="DKK"/>
    <n v="1488520800"/>
    <n v="1490850000"/>
    <b v="0"/>
    <b v="0"/>
    <s v="film &amp; video/science fiction"/>
    <x v="4"/>
  </r>
  <r>
    <x v="0"/>
    <n v="1625"/>
    <n v="60.98"/>
    <x v="1"/>
    <s v="USD"/>
    <n v="1377579600"/>
    <n v="1379653200"/>
    <b v="0"/>
    <b v="0"/>
    <s v="theater/plays"/>
    <x v="3"/>
  </r>
  <r>
    <x v="1"/>
    <n v="168"/>
    <n v="73.209999999999994"/>
    <x v="1"/>
    <s v="USD"/>
    <n v="1576389600"/>
    <n v="1580364000"/>
    <b v="0"/>
    <b v="0"/>
    <s v="theater/plays"/>
    <x v="3"/>
  </r>
  <r>
    <x v="1"/>
    <n v="4289"/>
    <n v="40"/>
    <x v="1"/>
    <s v="USD"/>
    <n v="1289019600"/>
    <n v="1289714400"/>
    <b v="0"/>
    <b v="1"/>
    <s v="music/indie rock"/>
    <x v="1"/>
  </r>
  <r>
    <x v="1"/>
    <n v="165"/>
    <n v="86.81"/>
    <x v="1"/>
    <s v="USD"/>
    <n v="1282194000"/>
    <n v="1282712400"/>
    <b v="0"/>
    <b v="0"/>
    <s v="music/rock"/>
    <x v="1"/>
  </r>
  <r>
    <x v="0"/>
    <n v="143"/>
    <n v="42.13"/>
    <x v="1"/>
    <s v="USD"/>
    <n v="1550037600"/>
    <n v="1550210400"/>
    <b v="0"/>
    <b v="0"/>
    <s v="theater/plays"/>
    <x v="3"/>
  </r>
  <r>
    <x v="1"/>
    <n v="1815"/>
    <n v="103.98"/>
    <x v="1"/>
    <s v="USD"/>
    <n v="1321941600"/>
    <n v="1322114400"/>
    <b v="0"/>
    <b v="0"/>
    <s v="theater/plays"/>
    <x v="3"/>
  </r>
  <r>
    <x v="0"/>
    <n v="934"/>
    <n v="62"/>
    <x v="1"/>
    <s v="USD"/>
    <n v="1556427600"/>
    <n v="1557205200"/>
    <b v="0"/>
    <b v="0"/>
    <s v="film &amp; video/science fiction"/>
    <x v="4"/>
  </r>
  <r>
    <x v="1"/>
    <n v="397"/>
    <n v="31.01"/>
    <x v="4"/>
    <s v="GBP"/>
    <n v="1320991200"/>
    <n v="1323928800"/>
    <b v="0"/>
    <b v="1"/>
    <s v="film &amp; video/shorts"/>
    <x v="4"/>
  </r>
  <r>
    <x v="1"/>
    <n v="1539"/>
    <n v="89.99"/>
    <x v="1"/>
    <s v="USD"/>
    <n v="1345093200"/>
    <n v="1346130000"/>
    <b v="0"/>
    <b v="0"/>
    <s v="film &amp; video/animation"/>
    <x v="4"/>
  </r>
  <r>
    <x v="0"/>
    <n v="17"/>
    <n v="39.24"/>
    <x v="1"/>
    <s v="USD"/>
    <n v="1309496400"/>
    <n v="1311051600"/>
    <b v="1"/>
    <b v="0"/>
    <s v="theater/plays"/>
    <x v="3"/>
  </r>
  <r>
    <x v="0"/>
    <n v="2179"/>
    <n v="54.99"/>
    <x v="1"/>
    <s v="USD"/>
    <n v="1340254800"/>
    <n v="1340427600"/>
    <b v="1"/>
    <b v="0"/>
    <s v="food/food trucks"/>
    <x v="0"/>
  </r>
  <r>
    <x v="1"/>
    <n v="138"/>
    <n v="47.99"/>
    <x v="1"/>
    <s v="USD"/>
    <n v="1412226000"/>
    <n v="1412312400"/>
    <b v="0"/>
    <b v="0"/>
    <s v="photography/photography books"/>
    <x v="7"/>
  </r>
  <r>
    <x v="0"/>
    <n v="931"/>
    <n v="87.97"/>
    <x v="1"/>
    <s v="USD"/>
    <n v="1458104400"/>
    <n v="1459314000"/>
    <b v="0"/>
    <b v="0"/>
    <s v="theater/plays"/>
    <x v="3"/>
  </r>
  <r>
    <x v="1"/>
    <n v="3594"/>
    <n v="52"/>
    <x v="1"/>
    <s v="USD"/>
    <n v="1411534800"/>
    <n v="1415426400"/>
    <b v="0"/>
    <b v="0"/>
    <s v="film &amp; video/science fiction"/>
    <x v="4"/>
  </r>
  <r>
    <x v="1"/>
    <n v="5880"/>
    <n v="30"/>
    <x v="1"/>
    <s v="USD"/>
    <n v="1399093200"/>
    <n v="1399093200"/>
    <b v="1"/>
    <b v="0"/>
    <s v="music/rock"/>
    <x v="1"/>
  </r>
  <r>
    <x v="1"/>
    <n v="112"/>
    <n v="98.21"/>
    <x v="1"/>
    <s v="USD"/>
    <n v="1270702800"/>
    <n v="1273899600"/>
    <b v="0"/>
    <b v="0"/>
    <s v="photography/photography books"/>
    <x v="7"/>
  </r>
  <r>
    <x v="1"/>
    <n v="943"/>
    <n v="108.96"/>
    <x v="1"/>
    <s v="USD"/>
    <n v="1431666000"/>
    <n v="1432184400"/>
    <b v="0"/>
    <b v="0"/>
    <s v="games/mobile games"/>
    <x v="6"/>
  </r>
  <r>
    <x v="1"/>
    <n v="2468"/>
    <n v="67"/>
    <x v="1"/>
    <s v="USD"/>
    <n v="1472619600"/>
    <n v="1474779600"/>
    <b v="0"/>
    <b v="0"/>
    <s v="film &amp; video/animation"/>
    <x v="4"/>
  </r>
  <r>
    <x v="1"/>
    <n v="2551"/>
    <n v="64.989999999999995"/>
    <x v="1"/>
    <s v="USD"/>
    <n v="1496293200"/>
    <n v="1500440400"/>
    <b v="0"/>
    <b v="1"/>
    <s v="games/mobile games"/>
    <x v="6"/>
  </r>
  <r>
    <x v="1"/>
    <n v="101"/>
    <n v="99.84"/>
    <x v="1"/>
    <s v="USD"/>
    <n v="1575612000"/>
    <n v="1575612000"/>
    <b v="0"/>
    <b v="0"/>
    <s v="games/video games"/>
    <x v="6"/>
  </r>
  <r>
    <x v="3"/>
    <n v="67"/>
    <n v="82.43"/>
    <x v="1"/>
    <s v="USD"/>
    <n v="1369112400"/>
    <n v="1374123600"/>
    <b v="0"/>
    <b v="0"/>
    <s v="theater/plays"/>
    <x v="3"/>
  </r>
  <r>
    <x v="1"/>
    <n v="92"/>
    <n v="63.29"/>
    <x v="1"/>
    <s v="USD"/>
    <n v="1469422800"/>
    <n v="1469509200"/>
    <b v="0"/>
    <b v="0"/>
    <s v="theater/plays"/>
    <x v="3"/>
  </r>
  <r>
    <x v="1"/>
    <n v="62"/>
    <n v="96.77"/>
    <x v="1"/>
    <s v="USD"/>
    <n v="1307854800"/>
    <n v="1309237200"/>
    <b v="0"/>
    <b v="0"/>
    <s v="film &amp; video/animation"/>
    <x v="4"/>
  </r>
  <r>
    <x v="1"/>
    <n v="149"/>
    <n v="54.91"/>
    <x v="6"/>
    <s v="EUR"/>
    <n v="1503378000"/>
    <n v="1503982800"/>
    <b v="0"/>
    <b v="1"/>
    <s v="games/video games"/>
    <x v="6"/>
  </r>
  <r>
    <x v="0"/>
    <n v="92"/>
    <n v="39.01"/>
    <x v="1"/>
    <s v="USD"/>
    <n v="1486965600"/>
    <n v="1487397600"/>
    <b v="0"/>
    <b v="0"/>
    <s v="film &amp; video/animation"/>
    <x v="4"/>
  </r>
  <r>
    <x v="0"/>
    <n v="57"/>
    <n v="75.84"/>
    <x v="2"/>
    <s v="AUD"/>
    <n v="1561438800"/>
    <n v="1562043600"/>
    <b v="0"/>
    <b v="1"/>
    <s v="music/rock"/>
    <x v="1"/>
  </r>
  <r>
    <x v="1"/>
    <n v="329"/>
    <n v="45.05"/>
    <x v="1"/>
    <s v="USD"/>
    <n v="1398402000"/>
    <n v="1398574800"/>
    <b v="0"/>
    <b v="0"/>
    <s v="film &amp; video/animation"/>
    <x v="4"/>
  </r>
  <r>
    <x v="1"/>
    <n v="97"/>
    <n v="104.52"/>
    <x v="3"/>
    <s v="DKK"/>
    <n v="1513231200"/>
    <n v="1515391200"/>
    <b v="0"/>
    <b v="1"/>
    <s v="theater/plays"/>
    <x v="3"/>
  </r>
  <r>
    <x v="0"/>
    <n v="41"/>
    <n v="76.27"/>
    <x v="1"/>
    <s v="USD"/>
    <n v="1440824400"/>
    <n v="1441170000"/>
    <b v="0"/>
    <b v="0"/>
    <s v="technology/wearables"/>
    <x v="2"/>
  </r>
  <r>
    <x v="1"/>
    <n v="1784"/>
    <n v="69.02"/>
    <x v="1"/>
    <s v="USD"/>
    <n v="1281070800"/>
    <n v="1281157200"/>
    <b v="0"/>
    <b v="0"/>
    <s v="theater/plays"/>
    <x v="3"/>
  </r>
  <r>
    <x v="1"/>
    <n v="1684"/>
    <n v="101.98"/>
    <x v="2"/>
    <s v="AUD"/>
    <n v="1397365200"/>
    <n v="1398229200"/>
    <b v="0"/>
    <b v="1"/>
    <s v="publishing/nonfiction"/>
    <x v="5"/>
  </r>
  <r>
    <x v="1"/>
    <n v="250"/>
    <n v="42.92"/>
    <x v="1"/>
    <s v="USD"/>
    <n v="1494392400"/>
    <n v="1495256400"/>
    <b v="0"/>
    <b v="1"/>
    <s v="music/rock"/>
    <x v="1"/>
  </r>
  <r>
    <x v="1"/>
    <n v="238"/>
    <n v="43.03"/>
    <x v="1"/>
    <s v="USD"/>
    <n v="1520143200"/>
    <n v="1520402400"/>
    <b v="0"/>
    <b v="0"/>
    <s v="theater/plays"/>
    <x v="3"/>
  </r>
  <r>
    <x v="1"/>
    <n v="53"/>
    <n v="75.25"/>
    <x v="1"/>
    <s v="USD"/>
    <n v="1405314000"/>
    <n v="1409806800"/>
    <b v="0"/>
    <b v="0"/>
    <s v="theater/plays"/>
    <x v="3"/>
  </r>
  <r>
    <x v="1"/>
    <n v="214"/>
    <n v="69.02"/>
    <x v="1"/>
    <s v="USD"/>
    <n v="1396846800"/>
    <n v="1396933200"/>
    <b v="0"/>
    <b v="0"/>
    <s v="theater/plays"/>
    <x v="3"/>
  </r>
  <r>
    <x v="1"/>
    <n v="222"/>
    <n v="65.989999999999995"/>
    <x v="1"/>
    <s v="USD"/>
    <n v="1375678800"/>
    <n v="1376024400"/>
    <b v="0"/>
    <b v="0"/>
    <s v="technology/web"/>
    <x v="2"/>
  </r>
  <r>
    <x v="1"/>
    <n v="1884"/>
    <n v="98.01"/>
    <x v="1"/>
    <s v="USD"/>
    <n v="1482386400"/>
    <n v="1483682400"/>
    <b v="0"/>
    <b v="1"/>
    <s v="publishing/fiction"/>
    <x v="5"/>
  </r>
  <r>
    <x v="1"/>
    <n v="218"/>
    <n v="60.11"/>
    <x v="2"/>
    <s v="AUD"/>
    <n v="1420005600"/>
    <n v="1420437600"/>
    <b v="0"/>
    <b v="0"/>
    <s v="games/mobile games"/>
    <x v="6"/>
  </r>
  <r>
    <x v="1"/>
    <n v="6465"/>
    <n v="26"/>
    <x v="1"/>
    <s v="USD"/>
    <n v="1420178400"/>
    <n v="1420783200"/>
    <b v="0"/>
    <b v="0"/>
    <s v="publishing/translations"/>
    <x v="5"/>
  </r>
  <r>
    <x v="0"/>
    <n v="1"/>
    <n v="3"/>
    <x v="1"/>
    <s v="USD"/>
    <n v="1264399200"/>
    <n v="1267423200"/>
    <b v="0"/>
    <b v="0"/>
    <s v="music/rock"/>
    <x v="1"/>
  </r>
  <r>
    <x v="0"/>
    <n v="101"/>
    <n v="38.020000000000003"/>
    <x v="1"/>
    <s v="USD"/>
    <n v="1355032800"/>
    <n v="1355205600"/>
    <b v="0"/>
    <b v="0"/>
    <s v="theater/plays"/>
    <x v="3"/>
  </r>
  <r>
    <x v="1"/>
    <n v="59"/>
    <n v="106.15"/>
    <x v="1"/>
    <s v="USD"/>
    <n v="1382677200"/>
    <n v="1383109200"/>
    <b v="0"/>
    <b v="0"/>
    <s v="theater/plays"/>
    <x v="3"/>
  </r>
  <r>
    <x v="0"/>
    <n v="1335"/>
    <n v="81.02"/>
    <x v="0"/>
    <s v="CAD"/>
    <n v="1302238800"/>
    <n v="1303275600"/>
    <b v="0"/>
    <b v="0"/>
    <s v="film &amp; video/drama"/>
    <x v="4"/>
  </r>
  <r>
    <x v="1"/>
    <n v="88"/>
    <n v="96.65"/>
    <x v="1"/>
    <s v="USD"/>
    <n v="1487656800"/>
    <n v="1487829600"/>
    <b v="0"/>
    <b v="0"/>
    <s v="publishing/nonfiction"/>
    <x v="5"/>
  </r>
  <r>
    <x v="1"/>
    <n v="1697"/>
    <n v="57"/>
    <x v="1"/>
    <s v="USD"/>
    <n v="1297836000"/>
    <n v="1298268000"/>
    <b v="0"/>
    <b v="1"/>
    <s v="music/rock"/>
    <x v="1"/>
  </r>
  <r>
    <x v="0"/>
    <n v="15"/>
    <n v="63.93"/>
    <x v="4"/>
    <s v="GBP"/>
    <n v="1453615200"/>
    <n v="1456812000"/>
    <b v="0"/>
    <b v="0"/>
    <s v="music/rock"/>
    <x v="1"/>
  </r>
  <r>
    <x v="1"/>
    <n v="92"/>
    <n v="90.46"/>
    <x v="1"/>
    <s v="USD"/>
    <n v="1362463200"/>
    <n v="1363669200"/>
    <b v="0"/>
    <b v="0"/>
    <s v="theater/plays"/>
    <x v="3"/>
  </r>
  <r>
    <x v="1"/>
    <n v="186"/>
    <n v="72.17"/>
    <x v="1"/>
    <s v="USD"/>
    <n v="1481176800"/>
    <n v="1482904800"/>
    <b v="0"/>
    <b v="1"/>
    <s v="theater/plays"/>
    <x v="3"/>
  </r>
  <r>
    <x v="1"/>
    <n v="138"/>
    <n v="77.930000000000007"/>
    <x v="1"/>
    <s v="USD"/>
    <n v="1354946400"/>
    <n v="1356588000"/>
    <b v="1"/>
    <b v="0"/>
    <s v="photography/photography books"/>
    <x v="7"/>
  </r>
  <r>
    <x v="1"/>
    <n v="261"/>
    <n v="38.07"/>
    <x v="1"/>
    <s v="USD"/>
    <n v="1348808400"/>
    <n v="1349845200"/>
    <b v="0"/>
    <b v="0"/>
    <s v="music/rock"/>
    <x v="1"/>
  </r>
  <r>
    <x v="0"/>
    <n v="454"/>
    <n v="57.94"/>
    <x v="1"/>
    <s v="USD"/>
    <n v="1282712400"/>
    <n v="1283058000"/>
    <b v="0"/>
    <b v="1"/>
    <s v="music/rock"/>
    <x v="1"/>
  </r>
  <r>
    <x v="1"/>
    <n v="107"/>
    <n v="49.79"/>
    <x v="1"/>
    <s v="USD"/>
    <n v="1301979600"/>
    <n v="1304226000"/>
    <b v="0"/>
    <b v="1"/>
    <s v="music/indie rock"/>
    <x v="1"/>
  </r>
  <r>
    <x v="1"/>
    <n v="199"/>
    <n v="54.05"/>
    <x v="1"/>
    <s v="USD"/>
    <n v="1263016800"/>
    <n v="1263016800"/>
    <b v="0"/>
    <b v="0"/>
    <s v="photography/photography books"/>
    <x v="7"/>
  </r>
  <r>
    <x v="1"/>
    <n v="5512"/>
    <n v="30"/>
    <x v="1"/>
    <s v="USD"/>
    <n v="1360648800"/>
    <n v="1362031200"/>
    <b v="0"/>
    <b v="0"/>
    <s v="theater/plays"/>
    <x v="3"/>
  </r>
  <r>
    <x v="1"/>
    <n v="86"/>
    <n v="70.13"/>
    <x v="1"/>
    <s v="USD"/>
    <n v="1451800800"/>
    <n v="1455602400"/>
    <b v="0"/>
    <b v="0"/>
    <s v="theater/plays"/>
    <x v="3"/>
  </r>
  <r>
    <x v="0"/>
    <n v="3182"/>
    <n v="27"/>
    <x v="6"/>
    <s v="EUR"/>
    <n v="1415340000"/>
    <n v="1418191200"/>
    <b v="0"/>
    <b v="1"/>
    <s v="music/jazz"/>
    <x v="1"/>
  </r>
  <r>
    <x v="1"/>
    <n v="2768"/>
    <n v="51.99"/>
    <x v="2"/>
    <s v="AUD"/>
    <n v="1351054800"/>
    <n v="1352440800"/>
    <b v="0"/>
    <b v="0"/>
    <s v="theater/plays"/>
    <x v="3"/>
  </r>
  <r>
    <x v="1"/>
    <n v="48"/>
    <n v="56.42"/>
    <x v="1"/>
    <s v="USD"/>
    <n v="1349326800"/>
    <n v="1353304800"/>
    <b v="0"/>
    <b v="0"/>
    <s v="film &amp; video/documentary"/>
    <x v="4"/>
  </r>
  <r>
    <x v="1"/>
    <n v="87"/>
    <n v="101.63"/>
    <x v="1"/>
    <s v="USD"/>
    <n v="1548914400"/>
    <n v="1550728800"/>
    <b v="0"/>
    <b v="0"/>
    <s v="film &amp; video/television"/>
    <x v="4"/>
  </r>
  <r>
    <x v="3"/>
    <n v="1890"/>
    <n v="25.01"/>
    <x v="1"/>
    <s v="USD"/>
    <n v="1291269600"/>
    <n v="1291442400"/>
    <b v="0"/>
    <b v="0"/>
    <s v="games/video games"/>
    <x v="6"/>
  </r>
  <r>
    <x v="2"/>
    <n v="61"/>
    <n v="32.020000000000003"/>
    <x v="1"/>
    <s v="USD"/>
    <n v="1449468000"/>
    <n v="1452146400"/>
    <b v="0"/>
    <b v="0"/>
    <s v="photography/photography books"/>
    <x v="7"/>
  </r>
  <r>
    <x v="1"/>
    <n v="1894"/>
    <n v="82.02"/>
    <x v="1"/>
    <s v="USD"/>
    <n v="1562734800"/>
    <n v="1564894800"/>
    <b v="0"/>
    <b v="1"/>
    <s v="theater/plays"/>
    <x v="3"/>
  </r>
  <r>
    <x v="1"/>
    <n v="282"/>
    <n v="37.96"/>
    <x v="0"/>
    <s v="CAD"/>
    <n v="1505624400"/>
    <n v="1505883600"/>
    <b v="0"/>
    <b v="0"/>
    <s v="theater/plays"/>
    <x v="3"/>
  </r>
  <r>
    <x v="0"/>
    <n v="15"/>
    <n v="51.53"/>
    <x v="1"/>
    <s v="USD"/>
    <n v="1509948000"/>
    <n v="1510380000"/>
    <b v="0"/>
    <b v="0"/>
    <s v="theater/plays"/>
    <x v="3"/>
  </r>
  <r>
    <x v="1"/>
    <n v="116"/>
    <n v="81.2"/>
    <x v="1"/>
    <s v="USD"/>
    <n v="1554526800"/>
    <n v="1555218000"/>
    <b v="0"/>
    <b v="0"/>
    <s v="publishing/translations"/>
    <x v="5"/>
  </r>
  <r>
    <x v="0"/>
    <n v="133"/>
    <n v="40.03"/>
    <x v="1"/>
    <s v="USD"/>
    <n v="1334811600"/>
    <n v="1335243600"/>
    <b v="0"/>
    <b v="1"/>
    <s v="games/video games"/>
    <x v="6"/>
  </r>
  <r>
    <x v="1"/>
    <n v="83"/>
    <n v="89.94"/>
    <x v="1"/>
    <s v="USD"/>
    <n v="1279515600"/>
    <n v="1279688400"/>
    <b v="0"/>
    <b v="0"/>
    <s v="theater/plays"/>
    <x v="3"/>
  </r>
  <r>
    <x v="1"/>
    <n v="91"/>
    <n v="96.69"/>
    <x v="1"/>
    <s v="USD"/>
    <n v="1353909600"/>
    <n v="1356069600"/>
    <b v="0"/>
    <b v="0"/>
    <s v="technology/web"/>
    <x v="2"/>
  </r>
  <r>
    <x v="1"/>
    <n v="546"/>
    <n v="25.01"/>
    <x v="1"/>
    <s v="USD"/>
    <n v="1535950800"/>
    <n v="1536210000"/>
    <b v="0"/>
    <b v="0"/>
    <s v="theater/plays"/>
    <x v="3"/>
  </r>
  <r>
    <x v="1"/>
    <n v="393"/>
    <n v="36.99"/>
    <x v="1"/>
    <s v="USD"/>
    <n v="1511244000"/>
    <n v="1511762400"/>
    <b v="0"/>
    <b v="0"/>
    <s v="film &amp; video/animation"/>
    <x v="4"/>
  </r>
  <r>
    <x v="0"/>
    <n v="2062"/>
    <n v="73.010000000000005"/>
    <x v="1"/>
    <s v="USD"/>
    <n v="1331445600"/>
    <n v="1333256400"/>
    <b v="0"/>
    <b v="1"/>
    <s v="theater/plays"/>
    <x v="3"/>
  </r>
  <r>
    <x v="1"/>
    <n v="133"/>
    <n v="68.239999999999995"/>
    <x v="1"/>
    <s v="USD"/>
    <n v="1480226400"/>
    <n v="1480744800"/>
    <b v="0"/>
    <b v="1"/>
    <s v="film &amp; video/television"/>
    <x v="4"/>
  </r>
  <r>
    <x v="0"/>
    <n v="29"/>
    <n v="52.31"/>
    <x v="3"/>
    <s v="DKK"/>
    <n v="1464584400"/>
    <n v="1465016400"/>
    <b v="0"/>
    <b v="0"/>
    <s v="music/rock"/>
    <x v="1"/>
  </r>
  <r>
    <x v="0"/>
    <n v="132"/>
    <n v="61.77"/>
    <x v="1"/>
    <s v="USD"/>
    <n v="1335848400"/>
    <n v="1336280400"/>
    <b v="0"/>
    <b v="0"/>
    <s v="technology/web"/>
    <x v="2"/>
  </r>
  <r>
    <x v="1"/>
    <n v="254"/>
    <n v="25.03"/>
    <x v="1"/>
    <s v="USD"/>
    <n v="1473483600"/>
    <n v="1476766800"/>
    <b v="0"/>
    <b v="0"/>
    <s v="theater/plays"/>
    <x v="3"/>
  </r>
  <r>
    <x v="3"/>
    <n v="184"/>
    <n v="106.29"/>
    <x v="1"/>
    <s v="USD"/>
    <n v="1479880800"/>
    <n v="1480485600"/>
    <b v="0"/>
    <b v="0"/>
    <s v="theater/plays"/>
    <x v="3"/>
  </r>
  <r>
    <x v="1"/>
    <n v="176"/>
    <n v="75.069999999999993"/>
    <x v="1"/>
    <s v="USD"/>
    <n v="1430197200"/>
    <n v="1430197200"/>
    <b v="0"/>
    <b v="0"/>
    <s v="music/electric music"/>
    <x v="1"/>
  </r>
  <r>
    <x v="0"/>
    <n v="137"/>
    <n v="39.97"/>
    <x v="3"/>
    <s v="DKK"/>
    <n v="1331701200"/>
    <n v="1331787600"/>
    <b v="0"/>
    <b v="1"/>
    <s v="music/metal"/>
    <x v="1"/>
  </r>
  <r>
    <x v="1"/>
    <n v="337"/>
    <n v="39.979999999999997"/>
    <x v="0"/>
    <s v="CAD"/>
    <n v="1438578000"/>
    <n v="1438837200"/>
    <b v="0"/>
    <b v="0"/>
    <s v="theater/plays"/>
    <x v="3"/>
  </r>
  <r>
    <x v="0"/>
    <n v="908"/>
    <n v="101.02"/>
    <x v="1"/>
    <s v="USD"/>
    <n v="1368162000"/>
    <n v="1370926800"/>
    <b v="0"/>
    <b v="1"/>
    <s v="film &amp; video/documentary"/>
    <x v="4"/>
  </r>
  <r>
    <x v="1"/>
    <n v="107"/>
    <n v="76.81"/>
    <x v="1"/>
    <s v="USD"/>
    <n v="1318654800"/>
    <n v="1319000400"/>
    <b v="1"/>
    <b v="0"/>
    <s v="technology/web"/>
    <x v="2"/>
  </r>
  <r>
    <x v="0"/>
    <n v="10"/>
    <n v="71.7"/>
    <x v="1"/>
    <s v="USD"/>
    <n v="1331874000"/>
    <n v="1333429200"/>
    <b v="0"/>
    <b v="0"/>
    <s v="food/food trucks"/>
    <x v="0"/>
  </r>
  <r>
    <x v="3"/>
    <n v="32"/>
    <n v="33.28"/>
    <x v="6"/>
    <s v="EUR"/>
    <n v="1286254800"/>
    <n v="1287032400"/>
    <b v="0"/>
    <b v="0"/>
    <s v="theater/plays"/>
    <x v="3"/>
  </r>
  <r>
    <x v="1"/>
    <n v="183"/>
    <n v="43.92"/>
    <x v="1"/>
    <s v="USD"/>
    <n v="1540530000"/>
    <n v="1541570400"/>
    <b v="0"/>
    <b v="0"/>
    <s v="theater/plays"/>
    <x v="3"/>
  </r>
  <r>
    <x v="0"/>
    <n v="1910"/>
    <n v="36"/>
    <x v="5"/>
    <s v="CHF"/>
    <n v="1381813200"/>
    <n v="1383976800"/>
    <b v="0"/>
    <b v="0"/>
    <s v="theater/plays"/>
    <x v="3"/>
  </r>
  <r>
    <x v="0"/>
    <n v="38"/>
    <n v="88.21"/>
    <x v="2"/>
    <s v="AUD"/>
    <n v="1548655200"/>
    <n v="1550556000"/>
    <b v="0"/>
    <b v="0"/>
    <s v="theater/plays"/>
    <x v="3"/>
  </r>
  <r>
    <x v="0"/>
    <n v="104"/>
    <n v="65.239999999999995"/>
    <x v="2"/>
    <s v="AUD"/>
    <n v="1389679200"/>
    <n v="1390456800"/>
    <b v="0"/>
    <b v="1"/>
    <s v="theater/plays"/>
    <x v="3"/>
  </r>
  <r>
    <x v="1"/>
    <n v="72"/>
    <n v="69.959999999999994"/>
    <x v="1"/>
    <s v="USD"/>
    <n v="1456466400"/>
    <n v="1458018000"/>
    <b v="0"/>
    <b v="1"/>
    <s v="music/rock"/>
    <x v="1"/>
  </r>
  <r>
    <x v="0"/>
    <n v="49"/>
    <n v="39.880000000000003"/>
    <x v="1"/>
    <s v="USD"/>
    <n v="1456984800"/>
    <n v="1461819600"/>
    <b v="0"/>
    <b v="0"/>
    <s v="food/food trucks"/>
    <x v="0"/>
  </r>
  <r>
    <x v="0"/>
    <n v="1"/>
    <n v="5"/>
    <x v="3"/>
    <s v="DKK"/>
    <n v="1504069200"/>
    <n v="1504155600"/>
    <b v="0"/>
    <b v="1"/>
    <s v="publishing/nonfiction"/>
    <x v="5"/>
  </r>
  <r>
    <x v="1"/>
    <n v="295"/>
    <n v="41.02"/>
    <x v="1"/>
    <s v="USD"/>
    <n v="1424930400"/>
    <n v="1426395600"/>
    <b v="0"/>
    <b v="0"/>
    <s v="film &amp; video/documentary"/>
    <x v="4"/>
  </r>
  <r>
    <x v="0"/>
    <n v="245"/>
    <n v="98.91"/>
    <x v="1"/>
    <s v="USD"/>
    <n v="1535864400"/>
    <n v="1537074000"/>
    <b v="0"/>
    <b v="0"/>
    <s v="theater/plays"/>
    <x v="3"/>
  </r>
  <r>
    <x v="0"/>
    <n v="32"/>
    <n v="87.78"/>
    <x v="1"/>
    <s v="USD"/>
    <n v="1452146400"/>
    <n v="1452578400"/>
    <b v="0"/>
    <b v="0"/>
    <s v="music/indie rock"/>
    <x v="1"/>
  </r>
  <r>
    <x v="1"/>
    <n v="142"/>
    <n v="80.77"/>
    <x v="1"/>
    <s v="USD"/>
    <n v="1470546000"/>
    <n v="1474088400"/>
    <b v="0"/>
    <b v="0"/>
    <s v="film &amp; video/documentary"/>
    <x v="4"/>
  </r>
  <r>
    <x v="1"/>
    <n v="85"/>
    <n v="94.28"/>
    <x v="1"/>
    <s v="USD"/>
    <n v="1458363600"/>
    <n v="1461906000"/>
    <b v="0"/>
    <b v="0"/>
    <s v="theater/plays"/>
    <x v="3"/>
  </r>
  <r>
    <x v="0"/>
    <n v="7"/>
    <n v="73.430000000000007"/>
    <x v="1"/>
    <s v="USD"/>
    <n v="1500008400"/>
    <n v="1500267600"/>
    <b v="0"/>
    <b v="1"/>
    <s v="theater/plays"/>
    <x v="3"/>
  </r>
  <r>
    <x v="1"/>
    <n v="659"/>
    <n v="65.97"/>
    <x v="3"/>
    <s v="DKK"/>
    <n v="1338958800"/>
    <n v="1340686800"/>
    <b v="0"/>
    <b v="1"/>
    <s v="publishing/fiction"/>
    <x v="5"/>
  </r>
  <r>
    <x v="0"/>
    <n v="803"/>
    <n v="109.04"/>
    <x v="1"/>
    <s v="USD"/>
    <n v="1303102800"/>
    <n v="1303189200"/>
    <b v="0"/>
    <b v="0"/>
    <s v="theater/plays"/>
    <x v="3"/>
  </r>
  <r>
    <x v="3"/>
    <n v="75"/>
    <n v="41.16"/>
    <x v="1"/>
    <s v="USD"/>
    <n v="1316581200"/>
    <n v="1318309200"/>
    <b v="0"/>
    <b v="1"/>
    <s v="music/indie rock"/>
    <x v="1"/>
  </r>
  <r>
    <x v="0"/>
    <n v="16"/>
    <n v="99.13"/>
    <x v="1"/>
    <s v="USD"/>
    <n v="1270789200"/>
    <n v="1272171600"/>
    <b v="0"/>
    <b v="0"/>
    <s v="games/video games"/>
    <x v="6"/>
  </r>
  <r>
    <x v="1"/>
    <n v="121"/>
    <n v="105.88"/>
    <x v="1"/>
    <s v="USD"/>
    <n v="1297836000"/>
    <n v="1298872800"/>
    <b v="0"/>
    <b v="0"/>
    <s v="theater/plays"/>
    <x v="3"/>
  </r>
  <r>
    <x v="1"/>
    <n v="3742"/>
    <n v="49"/>
    <x v="1"/>
    <s v="USD"/>
    <n v="1382677200"/>
    <n v="1383282000"/>
    <b v="0"/>
    <b v="0"/>
    <s v="theater/plays"/>
    <x v="3"/>
  </r>
  <r>
    <x v="1"/>
    <n v="223"/>
    <n v="39"/>
    <x v="1"/>
    <s v="USD"/>
    <n v="1330322400"/>
    <n v="1330495200"/>
    <b v="0"/>
    <b v="0"/>
    <s v="music/rock"/>
    <x v="1"/>
  </r>
  <r>
    <x v="1"/>
    <n v="133"/>
    <n v="31.02"/>
    <x v="1"/>
    <s v="USD"/>
    <n v="1552366800"/>
    <n v="1552798800"/>
    <b v="0"/>
    <b v="1"/>
    <s v="film &amp; video/documentary"/>
    <x v="4"/>
  </r>
  <r>
    <x v="0"/>
    <n v="31"/>
    <n v="103.87"/>
    <x v="1"/>
    <s v="USD"/>
    <n v="1400907600"/>
    <n v="1403413200"/>
    <b v="0"/>
    <b v="0"/>
    <s v="theater/plays"/>
    <x v="3"/>
  </r>
  <r>
    <x v="0"/>
    <n v="108"/>
    <n v="59.27"/>
    <x v="6"/>
    <s v="EUR"/>
    <n v="1574143200"/>
    <n v="1574229600"/>
    <b v="0"/>
    <b v="1"/>
    <s v="food/food trucks"/>
    <x v="0"/>
  </r>
  <r>
    <x v="0"/>
    <n v="30"/>
    <n v="42.3"/>
    <x v="1"/>
    <s v="USD"/>
    <n v="1494738000"/>
    <n v="1495861200"/>
    <b v="0"/>
    <b v="0"/>
    <s v="theater/plays"/>
    <x v="3"/>
  </r>
  <r>
    <x v="0"/>
    <n v="17"/>
    <n v="53.12"/>
    <x v="1"/>
    <s v="USD"/>
    <n v="1392357600"/>
    <n v="1392530400"/>
    <b v="0"/>
    <b v="0"/>
    <s v="music/rock"/>
    <x v="1"/>
  </r>
  <r>
    <x v="3"/>
    <n v="64"/>
    <n v="50.8"/>
    <x v="1"/>
    <s v="USD"/>
    <n v="1281589200"/>
    <n v="1283662800"/>
    <b v="0"/>
    <b v="0"/>
    <s v="technology/web"/>
    <x v="2"/>
  </r>
  <r>
    <x v="0"/>
    <n v="80"/>
    <n v="101.15"/>
    <x v="1"/>
    <s v="USD"/>
    <n v="1305003600"/>
    <n v="1305781200"/>
    <b v="0"/>
    <b v="0"/>
    <s v="publishing/fiction"/>
    <x v="5"/>
  </r>
  <r>
    <x v="0"/>
    <n v="2468"/>
    <n v="65"/>
    <x v="1"/>
    <s v="USD"/>
    <n v="1301634000"/>
    <n v="1302325200"/>
    <b v="0"/>
    <b v="0"/>
    <s v="film &amp; video/shorts"/>
    <x v="4"/>
  </r>
  <r>
    <x v="1"/>
    <n v="5168"/>
    <n v="38"/>
    <x v="1"/>
    <s v="USD"/>
    <n v="1290664800"/>
    <n v="1291788000"/>
    <b v="0"/>
    <b v="0"/>
    <s v="theater/plays"/>
    <x v="3"/>
  </r>
  <r>
    <x v="0"/>
    <n v="26"/>
    <n v="82.62"/>
    <x v="4"/>
    <s v="GBP"/>
    <n v="1395896400"/>
    <n v="1396069200"/>
    <b v="0"/>
    <b v="0"/>
    <s v="film &amp; video/documentary"/>
    <x v="4"/>
  </r>
  <r>
    <x v="1"/>
    <n v="307"/>
    <n v="37.94"/>
    <x v="1"/>
    <s v="USD"/>
    <n v="1434862800"/>
    <n v="1435899600"/>
    <b v="0"/>
    <b v="1"/>
    <s v="theater/plays"/>
    <x v="3"/>
  </r>
  <r>
    <x v="0"/>
    <n v="73"/>
    <n v="80.78"/>
    <x v="1"/>
    <s v="USD"/>
    <n v="1529125200"/>
    <n v="1531112400"/>
    <b v="0"/>
    <b v="1"/>
    <s v="theater/plays"/>
    <x v="3"/>
  </r>
  <r>
    <x v="0"/>
    <n v="128"/>
    <n v="25.98"/>
    <x v="1"/>
    <s v="USD"/>
    <n v="1451109600"/>
    <n v="1451628000"/>
    <b v="0"/>
    <b v="0"/>
    <s v="film &amp; video/animation"/>
    <x v="4"/>
  </r>
  <r>
    <x v="0"/>
    <n v="33"/>
    <n v="30.36"/>
    <x v="1"/>
    <s v="USD"/>
    <n v="1566968400"/>
    <n v="1567314000"/>
    <b v="0"/>
    <b v="1"/>
    <s v="theater/plays"/>
    <x v="3"/>
  </r>
  <r>
    <x v="1"/>
    <n v="2441"/>
    <n v="54"/>
    <x v="1"/>
    <s v="USD"/>
    <n v="1543557600"/>
    <n v="1544508000"/>
    <b v="0"/>
    <b v="0"/>
    <s v="music/rock"/>
    <x v="1"/>
  </r>
  <r>
    <x v="2"/>
    <n v="211"/>
    <n v="101.79"/>
    <x v="1"/>
    <s v="USD"/>
    <n v="1481522400"/>
    <n v="1482472800"/>
    <b v="0"/>
    <b v="0"/>
    <s v="games/video games"/>
    <x v="6"/>
  </r>
  <r>
    <x v="1"/>
    <n v="1385"/>
    <n v="45"/>
    <x v="4"/>
    <s v="GBP"/>
    <n v="1512712800"/>
    <n v="1512799200"/>
    <b v="0"/>
    <b v="0"/>
    <s v="film &amp; video/documentary"/>
    <x v="4"/>
  </r>
  <r>
    <x v="1"/>
    <n v="190"/>
    <n v="77.069999999999993"/>
    <x v="1"/>
    <s v="USD"/>
    <n v="1324274400"/>
    <n v="1324360800"/>
    <b v="0"/>
    <b v="0"/>
    <s v="food/food trucks"/>
    <x v="0"/>
  </r>
  <r>
    <x v="1"/>
    <n v="470"/>
    <n v="88.08"/>
    <x v="1"/>
    <s v="USD"/>
    <n v="1364446800"/>
    <n v="1364533200"/>
    <b v="0"/>
    <b v="0"/>
    <s v="technology/wearables"/>
    <x v="2"/>
  </r>
  <r>
    <x v="1"/>
    <n v="253"/>
    <n v="47.04"/>
    <x v="1"/>
    <s v="USD"/>
    <n v="1542693600"/>
    <n v="1545112800"/>
    <b v="0"/>
    <b v="0"/>
    <s v="theater/plays"/>
    <x v="3"/>
  </r>
  <r>
    <x v="1"/>
    <n v="1113"/>
    <n v="111"/>
    <x v="1"/>
    <s v="USD"/>
    <n v="1515564000"/>
    <n v="1516168800"/>
    <b v="0"/>
    <b v="0"/>
    <s v="music/rock"/>
    <x v="1"/>
  </r>
  <r>
    <x v="1"/>
    <n v="2283"/>
    <n v="87"/>
    <x v="1"/>
    <s v="USD"/>
    <n v="1573797600"/>
    <n v="1574920800"/>
    <b v="0"/>
    <b v="0"/>
    <s v="music/rock"/>
    <x v="1"/>
  </r>
  <r>
    <x v="0"/>
    <n v="1072"/>
    <n v="63.99"/>
    <x v="1"/>
    <s v="USD"/>
    <n v="1292392800"/>
    <n v="1292479200"/>
    <b v="0"/>
    <b v="1"/>
    <s v="music/rock"/>
    <x v="1"/>
  </r>
  <r>
    <x v="1"/>
    <n v="1095"/>
    <n v="105.99"/>
    <x v="1"/>
    <s v="USD"/>
    <n v="1573452000"/>
    <n v="1573538400"/>
    <b v="0"/>
    <b v="0"/>
    <s v="theater/plays"/>
    <x v="3"/>
  </r>
  <r>
    <x v="1"/>
    <n v="1690"/>
    <n v="73.989999999999995"/>
    <x v="1"/>
    <s v="USD"/>
    <n v="1317790800"/>
    <n v="1320382800"/>
    <b v="0"/>
    <b v="0"/>
    <s v="theater/plays"/>
    <x v="3"/>
  </r>
  <r>
    <x v="3"/>
    <n v="1297"/>
    <n v="84.02"/>
    <x v="0"/>
    <s v="CAD"/>
    <n v="1501650000"/>
    <n v="1502859600"/>
    <b v="0"/>
    <b v="0"/>
    <s v="theater/plays"/>
    <x v="3"/>
  </r>
  <r>
    <x v="0"/>
    <n v="393"/>
    <n v="88.97"/>
    <x v="1"/>
    <s v="USD"/>
    <n v="1323669600"/>
    <n v="1323756000"/>
    <b v="0"/>
    <b v="0"/>
    <s v="photography/photography books"/>
    <x v="7"/>
  </r>
  <r>
    <x v="0"/>
    <n v="1257"/>
    <n v="76.989999999999995"/>
    <x v="1"/>
    <s v="USD"/>
    <n v="1440738000"/>
    <n v="1441342800"/>
    <b v="0"/>
    <b v="0"/>
    <s v="music/indie rock"/>
    <x v="1"/>
  </r>
  <r>
    <x v="0"/>
    <n v="328"/>
    <n v="97.15"/>
    <x v="1"/>
    <s v="USD"/>
    <n v="1374296400"/>
    <n v="1375333200"/>
    <b v="0"/>
    <b v="0"/>
    <s v="theater/plays"/>
    <x v="3"/>
  </r>
  <r>
    <x v="0"/>
    <n v="147"/>
    <n v="33.01"/>
    <x v="1"/>
    <s v="USD"/>
    <n v="1384840800"/>
    <n v="1389420000"/>
    <b v="0"/>
    <b v="0"/>
    <s v="theater/plays"/>
    <x v="3"/>
  </r>
  <r>
    <x v="0"/>
    <n v="830"/>
    <n v="99.95"/>
    <x v="1"/>
    <s v="USD"/>
    <n v="1516600800"/>
    <n v="1520056800"/>
    <b v="0"/>
    <b v="0"/>
    <s v="games/video games"/>
    <x v="6"/>
  </r>
  <r>
    <x v="0"/>
    <n v="331"/>
    <n v="69.97"/>
    <x v="4"/>
    <s v="GBP"/>
    <n v="1436418000"/>
    <n v="1436504400"/>
    <b v="0"/>
    <b v="0"/>
    <s v="film &amp; video/drama"/>
    <x v="4"/>
  </r>
  <r>
    <x v="0"/>
    <n v="25"/>
    <n v="110.32"/>
    <x v="1"/>
    <s v="USD"/>
    <n v="1503550800"/>
    <n v="1508302800"/>
    <b v="0"/>
    <b v="1"/>
    <s v="music/indie rock"/>
    <x v="1"/>
  </r>
  <r>
    <x v="1"/>
    <n v="191"/>
    <n v="66.010000000000005"/>
    <x v="1"/>
    <s v="USD"/>
    <n v="1423634400"/>
    <n v="1425708000"/>
    <b v="0"/>
    <b v="0"/>
    <s v="technology/web"/>
    <x v="2"/>
  </r>
  <r>
    <x v="0"/>
    <n v="3483"/>
    <n v="41.01"/>
    <x v="1"/>
    <s v="USD"/>
    <n v="1487224800"/>
    <n v="1488348000"/>
    <b v="0"/>
    <b v="0"/>
    <s v="food/food trucks"/>
    <x v="0"/>
  </r>
  <r>
    <x v="0"/>
    <n v="923"/>
    <n v="103.96"/>
    <x v="1"/>
    <s v="USD"/>
    <n v="1500008400"/>
    <n v="1502600400"/>
    <b v="0"/>
    <b v="0"/>
    <s v="theater/plays"/>
    <x v="3"/>
  </r>
  <r>
    <x v="0"/>
    <n v="1"/>
    <n v="5"/>
    <x v="1"/>
    <s v="USD"/>
    <n v="1432098000"/>
    <n v="1433653200"/>
    <b v="0"/>
    <b v="1"/>
    <s v="music/jazz"/>
    <x v="1"/>
  </r>
  <r>
    <x v="1"/>
    <n v="2013"/>
    <n v="47.01"/>
    <x v="1"/>
    <s v="USD"/>
    <n v="1440392400"/>
    <n v="1441602000"/>
    <b v="0"/>
    <b v="0"/>
    <s v="music/rock"/>
    <x v="1"/>
  </r>
  <r>
    <x v="0"/>
    <n v="33"/>
    <n v="29.61"/>
    <x v="0"/>
    <s v="CAD"/>
    <n v="1446876000"/>
    <n v="1447567200"/>
    <b v="0"/>
    <b v="0"/>
    <s v="theater/plays"/>
    <x v="3"/>
  </r>
  <r>
    <x v="1"/>
    <n v="1703"/>
    <n v="81.010000000000005"/>
    <x v="1"/>
    <s v="USD"/>
    <n v="1562302800"/>
    <n v="1562389200"/>
    <b v="0"/>
    <b v="0"/>
    <s v="theater/plays"/>
    <x v="3"/>
  </r>
  <r>
    <x v="1"/>
    <n v="80"/>
    <n v="94.35"/>
    <x v="3"/>
    <s v="DKK"/>
    <n v="1378184400"/>
    <n v="1378789200"/>
    <b v="0"/>
    <b v="0"/>
    <s v="film &amp; video/documentary"/>
    <x v="4"/>
  </r>
  <r>
    <x v="2"/>
    <n v="86"/>
    <n v="26.06"/>
    <x v="1"/>
    <s v="USD"/>
    <n v="1485064800"/>
    <n v="1488520800"/>
    <b v="0"/>
    <b v="0"/>
    <s v="technology/wearables"/>
    <x v="2"/>
  </r>
  <r>
    <x v="0"/>
    <n v="40"/>
    <n v="85.78"/>
    <x v="6"/>
    <s v="EUR"/>
    <n v="1326520800"/>
    <n v="1327298400"/>
    <b v="0"/>
    <b v="0"/>
    <s v="theater/plays"/>
    <x v="3"/>
  </r>
  <r>
    <x v="1"/>
    <n v="41"/>
    <n v="103.73"/>
    <x v="1"/>
    <s v="USD"/>
    <n v="1441256400"/>
    <n v="1443416400"/>
    <b v="0"/>
    <b v="0"/>
    <s v="games/video games"/>
    <x v="6"/>
  </r>
  <r>
    <x v="0"/>
    <n v="23"/>
    <n v="49.83"/>
    <x v="0"/>
    <s v="CAD"/>
    <n v="1533877200"/>
    <n v="1534136400"/>
    <b v="1"/>
    <b v="0"/>
    <s v="photography/photography books"/>
    <x v="7"/>
  </r>
  <r>
    <x v="1"/>
    <n v="187"/>
    <n v="63.89"/>
    <x v="1"/>
    <s v="USD"/>
    <n v="1314421200"/>
    <n v="1315026000"/>
    <b v="0"/>
    <b v="0"/>
    <s v="film &amp; video/animation"/>
    <x v="4"/>
  </r>
  <r>
    <x v="1"/>
    <n v="2875"/>
    <n v="47"/>
    <x v="4"/>
    <s v="GBP"/>
    <n v="1293861600"/>
    <n v="1295071200"/>
    <b v="0"/>
    <b v="1"/>
    <s v="theater/plays"/>
    <x v="3"/>
  </r>
  <r>
    <x v="1"/>
    <n v="88"/>
    <n v="108.48"/>
    <x v="1"/>
    <s v="USD"/>
    <n v="1507352400"/>
    <n v="1509426000"/>
    <b v="0"/>
    <b v="0"/>
    <s v="theater/plays"/>
    <x v="3"/>
  </r>
  <r>
    <x v="1"/>
    <n v="191"/>
    <n v="72.02"/>
    <x v="1"/>
    <s v="USD"/>
    <n v="1296108000"/>
    <n v="1299391200"/>
    <b v="0"/>
    <b v="0"/>
    <s v="music/rock"/>
    <x v="1"/>
  </r>
  <r>
    <x v="1"/>
    <n v="139"/>
    <n v="59.93"/>
    <x v="1"/>
    <s v="USD"/>
    <n v="1324965600"/>
    <n v="1325052000"/>
    <b v="0"/>
    <b v="0"/>
    <s v="music/rock"/>
    <x v="1"/>
  </r>
  <r>
    <x v="1"/>
    <n v="186"/>
    <n v="78.209999999999994"/>
    <x v="1"/>
    <s v="USD"/>
    <n v="1520229600"/>
    <n v="1522818000"/>
    <b v="0"/>
    <b v="0"/>
    <s v="music/indie rock"/>
    <x v="1"/>
  </r>
  <r>
    <x v="1"/>
    <n v="112"/>
    <n v="104.78"/>
    <x v="2"/>
    <s v="AUD"/>
    <n v="1482991200"/>
    <n v="1485324000"/>
    <b v="0"/>
    <b v="0"/>
    <s v="theater/plays"/>
    <x v="3"/>
  </r>
  <r>
    <x v="1"/>
    <n v="101"/>
    <n v="105.52"/>
    <x v="1"/>
    <s v="USD"/>
    <n v="1294034400"/>
    <n v="1294120800"/>
    <b v="0"/>
    <b v="1"/>
    <s v="theater/plays"/>
    <x v="3"/>
  </r>
  <r>
    <x v="0"/>
    <n v="75"/>
    <n v="24.93"/>
    <x v="1"/>
    <s v="USD"/>
    <n v="1413608400"/>
    <n v="1415685600"/>
    <b v="0"/>
    <b v="1"/>
    <s v="theater/plays"/>
    <x v="3"/>
  </r>
  <r>
    <x v="1"/>
    <n v="206"/>
    <n v="69.87"/>
    <x v="4"/>
    <s v="GBP"/>
    <n v="1286946000"/>
    <n v="1288933200"/>
    <b v="0"/>
    <b v="1"/>
    <s v="film &amp; video/documentary"/>
    <x v="4"/>
  </r>
  <r>
    <x v="1"/>
    <n v="154"/>
    <n v="95.73"/>
    <x v="1"/>
    <s v="USD"/>
    <n v="1359871200"/>
    <n v="1363237200"/>
    <b v="0"/>
    <b v="1"/>
    <s v="film &amp; video/television"/>
    <x v="4"/>
  </r>
  <r>
    <x v="1"/>
    <n v="5966"/>
    <n v="30"/>
    <x v="1"/>
    <s v="USD"/>
    <n v="1555304400"/>
    <n v="1555822800"/>
    <b v="0"/>
    <b v="0"/>
    <s v="theater/plays"/>
    <x v="3"/>
  </r>
  <r>
    <x v="0"/>
    <n v="2176"/>
    <n v="59.01"/>
    <x v="1"/>
    <s v="USD"/>
    <n v="1423375200"/>
    <n v="1427778000"/>
    <b v="0"/>
    <b v="0"/>
    <s v="theater/plays"/>
    <x v="3"/>
  </r>
  <r>
    <x v="1"/>
    <n v="169"/>
    <n v="84.76"/>
    <x v="1"/>
    <s v="USD"/>
    <n v="1420696800"/>
    <n v="1422424800"/>
    <b v="0"/>
    <b v="1"/>
    <s v="film &amp; video/documentary"/>
    <x v="4"/>
  </r>
  <r>
    <x v="1"/>
    <n v="2106"/>
    <n v="78.010000000000005"/>
    <x v="1"/>
    <s v="USD"/>
    <n v="1502946000"/>
    <n v="1503637200"/>
    <b v="0"/>
    <b v="0"/>
    <s v="theater/plays"/>
    <x v="3"/>
  </r>
  <r>
    <x v="0"/>
    <n v="441"/>
    <n v="50.05"/>
    <x v="1"/>
    <s v="USD"/>
    <n v="1547186400"/>
    <n v="1547618400"/>
    <b v="0"/>
    <b v="1"/>
    <s v="film &amp; video/documentary"/>
    <x v="4"/>
  </r>
  <r>
    <x v="0"/>
    <n v="25"/>
    <n v="59.16"/>
    <x v="1"/>
    <s v="USD"/>
    <n v="1444971600"/>
    <n v="1449900000"/>
    <b v="0"/>
    <b v="0"/>
    <s v="music/indie rock"/>
    <x v="1"/>
  </r>
  <r>
    <x v="1"/>
    <n v="131"/>
    <n v="93.7"/>
    <x v="1"/>
    <s v="USD"/>
    <n v="1404622800"/>
    <n v="1405141200"/>
    <b v="0"/>
    <b v="0"/>
    <s v="music/rock"/>
    <x v="1"/>
  </r>
  <r>
    <x v="0"/>
    <n v="127"/>
    <n v="40.14"/>
    <x v="1"/>
    <s v="USD"/>
    <n v="1571720400"/>
    <n v="1572933600"/>
    <b v="0"/>
    <b v="0"/>
    <s v="theater/plays"/>
    <x v="3"/>
  </r>
  <r>
    <x v="0"/>
    <n v="355"/>
    <n v="70.09"/>
    <x v="1"/>
    <s v="USD"/>
    <n v="1526878800"/>
    <n v="1530162000"/>
    <b v="0"/>
    <b v="0"/>
    <s v="film &amp; video/documentary"/>
    <x v="4"/>
  </r>
  <r>
    <x v="0"/>
    <n v="44"/>
    <n v="66.180000000000007"/>
    <x v="4"/>
    <s v="GBP"/>
    <n v="1319691600"/>
    <n v="1320904800"/>
    <b v="0"/>
    <b v="0"/>
    <s v="theater/plays"/>
    <x v="3"/>
  </r>
  <r>
    <x v="1"/>
    <n v="84"/>
    <n v="47.71"/>
    <x v="1"/>
    <s v="USD"/>
    <n v="1371963600"/>
    <n v="1372395600"/>
    <b v="0"/>
    <b v="0"/>
    <s v="theater/plays"/>
    <x v="3"/>
  </r>
  <r>
    <x v="1"/>
    <n v="155"/>
    <n v="62.9"/>
    <x v="1"/>
    <s v="USD"/>
    <n v="1433739600"/>
    <n v="1437714000"/>
    <b v="0"/>
    <b v="0"/>
    <s v="theater/plays"/>
    <x v="3"/>
  </r>
  <r>
    <x v="0"/>
    <n v="67"/>
    <n v="86.61"/>
    <x v="1"/>
    <s v="USD"/>
    <n v="1508130000"/>
    <n v="1509771600"/>
    <b v="0"/>
    <b v="0"/>
    <s v="photography/photography books"/>
    <x v="7"/>
  </r>
  <r>
    <x v="1"/>
    <n v="189"/>
    <n v="75.13"/>
    <x v="1"/>
    <s v="USD"/>
    <n v="1550037600"/>
    <n v="1550556000"/>
    <b v="0"/>
    <b v="1"/>
    <s v="food/food trucks"/>
    <x v="0"/>
  </r>
  <r>
    <x v="1"/>
    <n v="4799"/>
    <n v="41"/>
    <x v="1"/>
    <s v="USD"/>
    <n v="1486706400"/>
    <n v="1489039200"/>
    <b v="1"/>
    <b v="1"/>
    <s v="film &amp; video/documentary"/>
    <x v="4"/>
  </r>
  <r>
    <x v="1"/>
    <n v="1137"/>
    <n v="50.01"/>
    <x v="1"/>
    <s v="USD"/>
    <n v="1553835600"/>
    <n v="1556600400"/>
    <b v="0"/>
    <b v="0"/>
    <s v="publishing/nonfiction"/>
    <x v="5"/>
  </r>
  <r>
    <x v="0"/>
    <n v="1068"/>
    <n v="96.96"/>
    <x v="1"/>
    <s v="USD"/>
    <n v="1277528400"/>
    <n v="1278565200"/>
    <b v="0"/>
    <b v="0"/>
    <s v="theater/plays"/>
    <x v="3"/>
  </r>
  <r>
    <x v="0"/>
    <n v="424"/>
    <n v="100.93"/>
    <x v="1"/>
    <s v="USD"/>
    <n v="1339477200"/>
    <n v="1339909200"/>
    <b v="0"/>
    <b v="0"/>
    <s v="technology/wearables"/>
    <x v="2"/>
  </r>
  <r>
    <x v="3"/>
    <n v="145"/>
    <n v="89.23"/>
    <x v="5"/>
    <s v="CHF"/>
    <n v="1325656800"/>
    <n v="1325829600"/>
    <b v="0"/>
    <b v="0"/>
    <s v="music/indie rock"/>
    <x v="1"/>
  </r>
  <r>
    <x v="1"/>
    <n v="1152"/>
    <n v="87.98"/>
    <x v="1"/>
    <s v="USD"/>
    <n v="1288242000"/>
    <n v="1290578400"/>
    <b v="0"/>
    <b v="0"/>
    <s v="theater/plays"/>
    <x v="3"/>
  </r>
  <r>
    <x v="1"/>
    <n v="50"/>
    <n v="89.54"/>
    <x v="1"/>
    <s v="USD"/>
    <n v="1379048400"/>
    <n v="1380344400"/>
    <b v="0"/>
    <b v="0"/>
    <s v="photography/photography books"/>
    <x v="7"/>
  </r>
  <r>
    <x v="0"/>
    <n v="151"/>
    <n v="29.09"/>
    <x v="1"/>
    <s v="USD"/>
    <n v="1389679200"/>
    <n v="1389852000"/>
    <b v="0"/>
    <b v="0"/>
    <s v="publishing/nonfiction"/>
    <x v="5"/>
  </r>
  <r>
    <x v="0"/>
    <n v="1608"/>
    <n v="42.01"/>
    <x v="1"/>
    <s v="USD"/>
    <n v="1294293600"/>
    <n v="1294466400"/>
    <b v="0"/>
    <b v="0"/>
    <s v="technology/wearables"/>
    <x v="2"/>
  </r>
  <r>
    <x v="1"/>
    <n v="3059"/>
    <n v="47"/>
    <x v="0"/>
    <s v="CAD"/>
    <n v="1500267600"/>
    <n v="1500354000"/>
    <b v="0"/>
    <b v="0"/>
    <s v="music/jazz"/>
    <x v="1"/>
  </r>
  <r>
    <x v="1"/>
    <n v="34"/>
    <n v="110.44"/>
    <x v="1"/>
    <s v="USD"/>
    <n v="1375074000"/>
    <n v="1375938000"/>
    <b v="0"/>
    <b v="1"/>
    <s v="film &amp; video/documentary"/>
    <x v="4"/>
  </r>
  <r>
    <x v="1"/>
    <n v="220"/>
    <n v="41.99"/>
    <x v="1"/>
    <s v="USD"/>
    <n v="1323324000"/>
    <n v="1323410400"/>
    <b v="1"/>
    <b v="0"/>
    <s v="theater/plays"/>
    <x v="3"/>
  </r>
  <r>
    <x v="1"/>
    <n v="1604"/>
    <n v="48.01"/>
    <x v="2"/>
    <s v="AUD"/>
    <n v="1538715600"/>
    <n v="1539406800"/>
    <b v="0"/>
    <b v="0"/>
    <s v="film &amp; video/drama"/>
    <x v="4"/>
  </r>
  <r>
    <x v="1"/>
    <n v="454"/>
    <n v="31.02"/>
    <x v="1"/>
    <s v="USD"/>
    <n v="1369285200"/>
    <n v="1369803600"/>
    <b v="0"/>
    <b v="0"/>
    <s v="music/rock"/>
    <x v="1"/>
  </r>
  <r>
    <x v="1"/>
    <n v="123"/>
    <n v="99.2"/>
    <x v="6"/>
    <s v="EUR"/>
    <n v="1525755600"/>
    <n v="1525928400"/>
    <b v="0"/>
    <b v="1"/>
    <s v="film &amp; video/animation"/>
    <x v="4"/>
  </r>
  <r>
    <x v="0"/>
    <n v="941"/>
    <n v="66.02"/>
    <x v="1"/>
    <s v="USD"/>
    <n v="1296626400"/>
    <n v="1297231200"/>
    <b v="0"/>
    <b v="0"/>
    <s v="music/indie rock"/>
    <x v="1"/>
  </r>
  <r>
    <x v="0"/>
    <n v="1"/>
    <n v="2"/>
    <x v="1"/>
    <s v="USD"/>
    <n v="1376629200"/>
    <n v="1378530000"/>
    <b v="0"/>
    <b v="1"/>
    <s v="photography/photography books"/>
    <x v="7"/>
  </r>
  <r>
    <x v="1"/>
    <n v="299"/>
    <n v="46.06"/>
    <x v="1"/>
    <s v="USD"/>
    <n v="1572152400"/>
    <n v="1572152400"/>
    <b v="0"/>
    <b v="0"/>
    <s v="theater/plays"/>
    <x v="3"/>
  </r>
  <r>
    <x v="0"/>
    <n v="40"/>
    <n v="73.650000000000006"/>
    <x v="1"/>
    <s v="USD"/>
    <n v="1325829600"/>
    <n v="1329890400"/>
    <b v="0"/>
    <b v="1"/>
    <s v="film &amp; video/shorts"/>
    <x v="4"/>
  </r>
  <r>
    <x v="0"/>
    <n v="3015"/>
    <n v="55.99"/>
    <x v="0"/>
    <s v="CAD"/>
    <n v="1273640400"/>
    <n v="1276750800"/>
    <b v="0"/>
    <b v="1"/>
    <s v="theater/plays"/>
    <x v="3"/>
  </r>
  <r>
    <x v="1"/>
    <n v="2237"/>
    <n v="68.989999999999995"/>
    <x v="1"/>
    <s v="USD"/>
    <n v="1510639200"/>
    <n v="1510898400"/>
    <b v="0"/>
    <b v="0"/>
    <s v="theater/plays"/>
    <x v="3"/>
  </r>
  <r>
    <x v="0"/>
    <n v="435"/>
    <n v="60.98"/>
    <x v="1"/>
    <s v="USD"/>
    <n v="1528088400"/>
    <n v="1532408400"/>
    <b v="0"/>
    <b v="0"/>
    <s v="theater/plays"/>
    <x v="3"/>
  </r>
  <r>
    <x v="1"/>
    <n v="645"/>
    <n v="110.98"/>
    <x v="1"/>
    <s v="USD"/>
    <n v="1359525600"/>
    <n v="1360562400"/>
    <b v="1"/>
    <b v="0"/>
    <s v="film &amp; video/documentary"/>
    <x v="4"/>
  </r>
  <r>
    <x v="1"/>
    <n v="484"/>
    <n v="25"/>
    <x v="3"/>
    <s v="DKK"/>
    <n v="1570942800"/>
    <n v="1571547600"/>
    <b v="0"/>
    <b v="0"/>
    <s v="theater/plays"/>
    <x v="3"/>
  </r>
  <r>
    <x v="1"/>
    <n v="154"/>
    <n v="78.760000000000005"/>
    <x v="0"/>
    <s v="CAD"/>
    <n v="1466398800"/>
    <n v="1468126800"/>
    <b v="0"/>
    <b v="0"/>
    <s v="film &amp; video/documentary"/>
    <x v="4"/>
  </r>
  <r>
    <x v="0"/>
    <n v="714"/>
    <n v="87.96"/>
    <x v="1"/>
    <s v="USD"/>
    <n v="1492491600"/>
    <n v="1492837200"/>
    <b v="0"/>
    <b v="0"/>
    <s v="music/rock"/>
    <x v="1"/>
  </r>
  <r>
    <x v="2"/>
    <n v="1111"/>
    <n v="49.99"/>
    <x v="1"/>
    <s v="USD"/>
    <n v="1430197200"/>
    <n v="1430197200"/>
    <b v="0"/>
    <b v="0"/>
    <s v="games/mobile games"/>
    <x v="6"/>
  </r>
  <r>
    <x v="1"/>
    <n v="82"/>
    <n v="99.52"/>
    <x v="1"/>
    <s v="USD"/>
    <n v="1496034000"/>
    <n v="1496206800"/>
    <b v="0"/>
    <b v="0"/>
    <s v="theater/plays"/>
    <x v="3"/>
  </r>
  <r>
    <x v="1"/>
    <n v="134"/>
    <n v="104.82"/>
    <x v="1"/>
    <s v="USD"/>
    <n v="1388728800"/>
    <n v="1389592800"/>
    <b v="0"/>
    <b v="0"/>
    <s v="publishing/fiction"/>
    <x v="5"/>
  </r>
  <r>
    <x v="2"/>
    <n v="1089"/>
    <n v="108.01"/>
    <x v="1"/>
    <s v="USD"/>
    <n v="1543298400"/>
    <n v="1545631200"/>
    <b v="0"/>
    <b v="0"/>
    <s v="film &amp; video/animation"/>
    <x v="4"/>
  </r>
  <r>
    <x v="0"/>
    <n v="5497"/>
    <n v="29"/>
    <x v="1"/>
    <s v="USD"/>
    <n v="1271739600"/>
    <n v="1272430800"/>
    <b v="0"/>
    <b v="1"/>
    <s v="food/food trucks"/>
    <x v="0"/>
  </r>
  <r>
    <x v="0"/>
    <n v="418"/>
    <n v="30.03"/>
    <x v="1"/>
    <s v="USD"/>
    <n v="1326434400"/>
    <n v="1327903200"/>
    <b v="0"/>
    <b v="0"/>
    <s v="theater/plays"/>
    <x v="3"/>
  </r>
  <r>
    <x v="0"/>
    <n v="1439"/>
    <n v="41.01"/>
    <x v="1"/>
    <s v="USD"/>
    <n v="1295244000"/>
    <n v="1296021600"/>
    <b v="0"/>
    <b v="1"/>
    <s v="film &amp; video/documentary"/>
    <x v="4"/>
  </r>
  <r>
    <x v="0"/>
    <n v="15"/>
    <n v="62.87"/>
    <x v="1"/>
    <s v="USD"/>
    <n v="1541221200"/>
    <n v="1543298400"/>
    <b v="0"/>
    <b v="0"/>
    <s v="theater/plays"/>
    <x v="3"/>
  </r>
  <r>
    <x v="0"/>
    <n v="1999"/>
    <n v="47.01"/>
    <x v="0"/>
    <s v="CAD"/>
    <n v="1336280400"/>
    <n v="1336366800"/>
    <b v="0"/>
    <b v="0"/>
    <s v="film &amp; video/documentary"/>
    <x v="4"/>
  </r>
  <r>
    <x v="1"/>
    <n v="5203"/>
    <n v="27"/>
    <x v="1"/>
    <s v="USD"/>
    <n v="1324533600"/>
    <n v="1325052000"/>
    <b v="0"/>
    <b v="0"/>
    <s v="technology/web"/>
    <x v="2"/>
  </r>
  <r>
    <x v="1"/>
    <n v="94"/>
    <n v="68.33"/>
    <x v="1"/>
    <s v="USD"/>
    <n v="1498366800"/>
    <n v="1499576400"/>
    <b v="0"/>
    <b v="0"/>
    <s v="theater/plays"/>
    <x v="3"/>
  </r>
  <r>
    <x v="0"/>
    <n v="118"/>
    <n v="50.97"/>
    <x v="1"/>
    <s v="USD"/>
    <n v="1498712400"/>
    <n v="1501304400"/>
    <b v="0"/>
    <b v="1"/>
    <s v="technology/wearables"/>
    <x v="2"/>
  </r>
  <r>
    <x v="1"/>
    <n v="205"/>
    <n v="54.02"/>
    <x v="1"/>
    <s v="USD"/>
    <n v="1271480400"/>
    <n v="1273208400"/>
    <b v="0"/>
    <b v="1"/>
    <s v="theater/plays"/>
    <x v="3"/>
  </r>
  <r>
    <x v="0"/>
    <n v="162"/>
    <n v="97.06"/>
    <x v="1"/>
    <s v="USD"/>
    <n v="1316667600"/>
    <n v="1316840400"/>
    <b v="0"/>
    <b v="1"/>
    <s v="food/food trucks"/>
    <x v="0"/>
  </r>
  <r>
    <x v="0"/>
    <n v="83"/>
    <n v="24.87"/>
    <x v="1"/>
    <s v="USD"/>
    <n v="1524027600"/>
    <n v="1524546000"/>
    <b v="0"/>
    <b v="0"/>
    <s v="music/indie rock"/>
    <x v="1"/>
  </r>
  <r>
    <x v="1"/>
    <n v="92"/>
    <n v="84.42"/>
    <x v="1"/>
    <s v="USD"/>
    <n v="1438059600"/>
    <n v="1438578000"/>
    <b v="0"/>
    <b v="0"/>
    <s v="photography/photography books"/>
    <x v="7"/>
  </r>
  <r>
    <x v="1"/>
    <n v="219"/>
    <n v="47.09"/>
    <x v="1"/>
    <s v="USD"/>
    <n v="1361944800"/>
    <n v="1362549600"/>
    <b v="0"/>
    <b v="0"/>
    <s v="theater/plays"/>
    <x v="3"/>
  </r>
  <r>
    <x v="1"/>
    <n v="2526"/>
    <n v="78"/>
    <x v="1"/>
    <s v="USD"/>
    <n v="1410584400"/>
    <n v="1413349200"/>
    <b v="0"/>
    <b v="1"/>
    <s v="theater/plays"/>
    <x v="3"/>
  </r>
  <r>
    <x v="0"/>
    <n v="747"/>
    <n v="62.97"/>
    <x v="1"/>
    <s v="USD"/>
    <n v="1297404000"/>
    <n v="1298008800"/>
    <b v="0"/>
    <b v="0"/>
    <s v="film &amp; video/animation"/>
    <x v="4"/>
  </r>
  <r>
    <x v="3"/>
    <n v="2138"/>
    <n v="81.010000000000005"/>
    <x v="1"/>
    <s v="USD"/>
    <n v="1392012000"/>
    <n v="1394427600"/>
    <b v="0"/>
    <b v="1"/>
    <s v="photography/photography books"/>
    <x v="7"/>
  </r>
  <r>
    <x v="0"/>
    <n v="84"/>
    <n v="65.319999999999993"/>
    <x v="1"/>
    <s v="USD"/>
    <n v="1569733200"/>
    <n v="1572670800"/>
    <b v="0"/>
    <b v="0"/>
    <s v="theater/plays"/>
    <x v="3"/>
  </r>
  <r>
    <x v="1"/>
    <n v="94"/>
    <n v="104.44"/>
    <x v="1"/>
    <s v="USD"/>
    <n v="1529643600"/>
    <n v="1531112400"/>
    <b v="1"/>
    <b v="0"/>
    <s v="theater/plays"/>
    <x v="3"/>
  </r>
  <r>
    <x v="0"/>
    <n v="91"/>
    <n v="69.989999999999995"/>
    <x v="1"/>
    <s v="USD"/>
    <n v="1399006800"/>
    <n v="1400734800"/>
    <b v="0"/>
    <b v="0"/>
    <s v="theater/plays"/>
    <x v="3"/>
  </r>
  <r>
    <x v="0"/>
    <n v="792"/>
    <n v="83.02"/>
    <x v="1"/>
    <s v="USD"/>
    <n v="1385359200"/>
    <n v="1386741600"/>
    <b v="0"/>
    <b v="1"/>
    <s v="film &amp; video/documentary"/>
    <x v="4"/>
  </r>
  <r>
    <x v="3"/>
    <n v="10"/>
    <n v="90.3"/>
    <x v="0"/>
    <s v="CAD"/>
    <n v="1480572000"/>
    <n v="1481781600"/>
    <b v="1"/>
    <b v="0"/>
    <s v="theater/plays"/>
    <x v="3"/>
  </r>
  <r>
    <x v="1"/>
    <n v="1713"/>
    <n v="103.98"/>
    <x v="6"/>
    <s v="EUR"/>
    <n v="1418623200"/>
    <n v="1419660000"/>
    <b v="0"/>
    <b v="1"/>
    <s v="theater/plays"/>
    <x v="3"/>
  </r>
  <r>
    <x v="1"/>
    <n v="249"/>
    <n v="54.93"/>
    <x v="1"/>
    <s v="USD"/>
    <n v="1555736400"/>
    <n v="1555822800"/>
    <b v="0"/>
    <b v="0"/>
    <s v="music/jazz"/>
    <x v="1"/>
  </r>
  <r>
    <x v="1"/>
    <n v="192"/>
    <n v="51.92"/>
    <x v="1"/>
    <s v="USD"/>
    <n v="1442120400"/>
    <n v="1442379600"/>
    <b v="0"/>
    <b v="1"/>
    <s v="film &amp; video/animation"/>
    <x v="4"/>
  </r>
  <r>
    <x v="1"/>
    <n v="247"/>
    <n v="60.03"/>
    <x v="1"/>
    <s v="USD"/>
    <n v="1362376800"/>
    <n v="1364965200"/>
    <b v="0"/>
    <b v="0"/>
    <s v="theater/plays"/>
    <x v="3"/>
  </r>
  <r>
    <x v="1"/>
    <n v="2293"/>
    <n v="44"/>
    <x v="1"/>
    <s v="USD"/>
    <n v="1478408400"/>
    <n v="1479016800"/>
    <b v="0"/>
    <b v="0"/>
    <s v="film &amp; video/science fiction"/>
    <x v="4"/>
  </r>
  <r>
    <x v="1"/>
    <n v="3131"/>
    <n v="53"/>
    <x v="1"/>
    <s v="USD"/>
    <n v="1498798800"/>
    <n v="1499662800"/>
    <b v="0"/>
    <b v="0"/>
    <s v="film &amp; video/television"/>
    <x v="4"/>
  </r>
  <r>
    <x v="0"/>
    <n v="32"/>
    <n v="54.5"/>
    <x v="1"/>
    <s v="USD"/>
    <n v="1335416400"/>
    <n v="1337835600"/>
    <b v="0"/>
    <b v="0"/>
    <s v="technology/wearables"/>
    <x v="2"/>
  </r>
  <r>
    <x v="1"/>
    <n v="143"/>
    <n v="75.040000000000006"/>
    <x v="6"/>
    <s v="EUR"/>
    <n v="1504328400"/>
    <n v="1505710800"/>
    <b v="0"/>
    <b v="0"/>
    <s v="theater/plays"/>
    <x v="3"/>
  </r>
  <r>
    <x v="3"/>
    <n v="90"/>
    <n v="35.909999999999997"/>
    <x v="1"/>
    <s v="USD"/>
    <n v="1285822800"/>
    <n v="1287464400"/>
    <b v="0"/>
    <b v="0"/>
    <s v="theater/plays"/>
    <x v="3"/>
  </r>
  <r>
    <x v="1"/>
    <n v="296"/>
    <n v="36.950000000000003"/>
    <x v="1"/>
    <s v="USD"/>
    <n v="1311483600"/>
    <n v="1311656400"/>
    <b v="0"/>
    <b v="1"/>
    <s v="music/indie rock"/>
    <x v="1"/>
  </r>
  <r>
    <x v="1"/>
    <n v="170"/>
    <n v="63.17"/>
    <x v="1"/>
    <s v="USD"/>
    <n v="1291356000"/>
    <n v="1293170400"/>
    <b v="0"/>
    <b v="1"/>
    <s v="theater/plays"/>
    <x v="3"/>
  </r>
  <r>
    <x v="0"/>
    <n v="186"/>
    <n v="29.99"/>
    <x v="1"/>
    <s v="USD"/>
    <n v="1355810400"/>
    <n v="1355983200"/>
    <b v="0"/>
    <b v="0"/>
    <s v="technology/wearables"/>
    <x v="2"/>
  </r>
  <r>
    <x v="3"/>
    <n v="439"/>
    <n v="86"/>
    <x v="4"/>
    <s v="GBP"/>
    <n v="1513663200"/>
    <n v="1515045600"/>
    <b v="0"/>
    <b v="0"/>
    <s v="film &amp; video/television"/>
    <x v="4"/>
  </r>
  <r>
    <x v="0"/>
    <n v="605"/>
    <n v="75.010000000000005"/>
    <x v="1"/>
    <s v="USD"/>
    <n v="1365915600"/>
    <n v="1366088400"/>
    <b v="0"/>
    <b v="1"/>
    <s v="games/video games"/>
    <x v="6"/>
  </r>
  <r>
    <x v="1"/>
    <n v="86"/>
    <n v="101.2"/>
    <x v="3"/>
    <s v="DKK"/>
    <n v="1551852000"/>
    <n v="1553317200"/>
    <b v="0"/>
    <b v="0"/>
    <s v="games/video games"/>
    <x v="6"/>
  </r>
  <r>
    <x v="0"/>
    <n v="1"/>
    <n v="4"/>
    <x v="0"/>
    <s v="CAD"/>
    <n v="1540098000"/>
    <n v="1542088800"/>
    <b v="0"/>
    <b v="0"/>
    <s v="film &amp; video/animation"/>
    <x v="4"/>
  </r>
  <r>
    <x v="1"/>
    <n v="6286"/>
    <n v="29"/>
    <x v="1"/>
    <s v="USD"/>
    <n v="1500440400"/>
    <n v="1503118800"/>
    <b v="0"/>
    <b v="0"/>
    <s v="music/rock"/>
    <x v="1"/>
  </r>
  <r>
    <x v="0"/>
    <n v="31"/>
    <n v="98.23"/>
    <x v="1"/>
    <s v="USD"/>
    <n v="1278392400"/>
    <n v="1278478800"/>
    <b v="0"/>
    <b v="0"/>
    <s v="film &amp; video/drama"/>
    <x v="4"/>
  </r>
  <r>
    <x v="0"/>
    <n v="1181"/>
    <n v="87"/>
    <x v="1"/>
    <s v="USD"/>
    <n v="1480572000"/>
    <n v="1484114400"/>
    <b v="0"/>
    <b v="0"/>
    <s v="film &amp; video/science fiction"/>
    <x v="4"/>
  </r>
  <r>
    <x v="0"/>
    <n v="39"/>
    <n v="45.21"/>
    <x v="1"/>
    <s v="USD"/>
    <n v="1382331600"/>
    <n v="1385445600"/>
    <b v="0"/>
    <b v="1"/>
    <s v="film &amp; video/drama"/>
    <x v="4"/>
  </r>
  <r>
    <x v="1"/>
    <n v="3727"/>
    <n v="37"/>
    <x v="1"/>
    <s v="USD"/>
    <n v="1316754000"/>
    <n v="1318741200"/>
    <b v="0"/>
    <b v="0"/>
    <s v="theater/plays"/>
    <x v="3"/>
  </r>
  <r>
    <x v="1"/>
    <n v="1605"/>
    <n v="94.98"/>
    <x v="1"/>
    <s v="USD"/>
    <n v="1518242400"/>
    <n v="1518242400"/>
    <b v="0"/>
    <b v="1"/>
    <s v="music/indie rock"/>
    <x v="1"/>
  </r>
  <r>
    <x v="0"/>
    <n v="46"/>
    <n v="28.96"/>
    <x v="1"/>
    <s v="USD"/>
    <n v="1476421200"/>
    <n v="1476594000"/>
    <b v="0"/>
    <b v="0"/>
    <s v="theater/plays"/>
    <x v="3"/>
  </r>
  <r>
    <x v="1"/>
    <n v="2120"/>
    <n v="55.99"/>
    <x v="1"/>
    <s v="USD"/>
    <n v="1269752400"/>
    <n v="1273554000"/>
    <b v="0"/>
    <b v="0"/>
    <s v="theater/plays"/>
    <x v="3"/>
  </r>
  <r>
    <x v="0"/>
    <n v="105"/>
    <n v="54.04"/>
    <x v="1"/>
    <s v="USD"/>
    <n v="1419746400"/>
    <n v="1421906400"/>
    <b v="0"/>
    <b v="0"/>
    <s v="film &amp; video/documentary"/>
    <x v="4"/>
  </r>
  <r>
    <x v="1"/>
    <n v="50"/>
    <n v="82.38"/>
    <x v="1"/>
    <s v="USD"/>
    <n v="1281330000"/>
    <n v="1281589200"/>
    <b v="0"/>
    <b v="0"/>
    <s v="theater/plays"/>
    <x v="3"/>
  </r>
  <r>
    <x v="1"/>
    <n v="2080"/>
    <n v="67"/>
    <x v="1"/>
    <s v="USD"/>
    <n v="1398661200"/>
    <n v="1400389200"/>
    <b v="0"/>
    <b v="0"/>
    <s v="film &amp; video/drama"/>
    <x v="4"/>
  </r>
  <r>
    <x v="0"/>
    <n v="535"/>
    <n v="107.91"/>
    <x v="1"/>
    <s v="USD"/>
    <n v="1359525600"/>
    <n v="1362808800"/>
    <b v="0"/>
    <b v="0"/>
    <s v="games/mobile games"/>
    <x v="6"/>
  </r>
  <r>
    <x v="1"/>
    <n v="2105"/>
    <n v="69.010000000000005"/>
    <x v="1"/>
    <s v="USD"/>
    <n v="1388469600"/>
    <n v="1388815200"/>
    <b v="0"/>
    <b v="0"/>
    <s v="film &amp; video/animation"/>
    <x v="4"/>
  </r>
  <r>
    <x v="1"/>
    <n v="2436"/>
    <n v="39.01"/>
    <x v="1"/>
    <s v="USD"/>
    <n v="1518328800"/>
    <n v="1519538400"/>
    <b v="0"/>
    <b v="0"/>
    <s v="theater/plays"/>
    <x v="3"/>
  </r>
  <r>
    <x v="1"/>
    <n v="80"/>
    <n v="110.36"/>
    <x v="1"/>
    <s v="USD"/>
    <n v="1517032800"/>
    <n v="1517810400"/>
    <b v="0"/>
    <b v="0"/>
    <s v="publishing/translations"/>
    <x v="5"/>
  </r>
  <r>
    <x v="1"/>
    <n v="42"/>
    <n v="94.86"/>
    <x v="1"/>
    <s v="USD"/>
    <n v="1368594000"/>
    <n v="1370581200"/>
    <b v="0"/>
    <b v="1"/>
    <s v="technology/wearables"/>
    <x v="2"/>
  </r>
  <r>
    <x v="1"/>
    <n v="139"/>
    <n v="57.94"/>
    <x v="0"/>
    <s v="CAD"/>
    <n v="1448258400"/>
    <n v="1448863200"/>
    <b v="0"/>
    <b v="1"/>
    <s v="technology/web"/>
    <x v="2"/>
  </r>
  <r>
    <x v="0"/>
    <n v="16"/>
    <n v="101.25"/>
    <x v="1"/>
    <s v="USD"/>
    <n v="1555218000"/>
    <n v="1556600400"/>
    <b v="0"/>
    <b v="0"/>
    <s v="theater/plays"/>
    <x v="3"/>
  </r>
  <r>
    <x v="1"/>
    <n v="159"/>
    <n v="64.959999999999994"/>
    <x v="1"/>
    <s v="USD"/>
    <n v="1431925200"/>
    <n v="1432098000"/>
    <b v="0"/>
    <b v="0"/>
    <s v="film &amp; video/drama"/>
    <x v="4"/>
  </r>
  <r>
    <x v="1"/>
    <n v="381"/>
    <n v="27.01"/>
    <x v="1"/>
    <s v="USD"/>
    <n v="1481522400"/>
    <n v="1482127200"/>
    <b v="0"/>
    <b v="0"/>
    <s v="technology/wearables"/>
    <x v="2"/>
  </r>
  <r>
    <x v="1"/>
    <n v="194"/>
    <n v="50.97"/>
    <x v="4"/>
    <s v="GBP"/>
    <n v="1335934800"/>
    <n v="1335934800"/>
    <b v="0"/>
    <b v="1"/>
    <s v="food/food trucks"/>
    <x v="0"/>
  </r>
  <r>
    <x v="0"/>
    <n v="575"/>
    <n v="104.94"/>
    <x v="1"/>
    <s v="USD"/>
    <n v="1552280400"/>
    <n v="1556946000"/>
    <b v="0"/>
    <b v="0"/>
    <s v="music/rock"/>
    <x v="1"/>
  </r>
  <r>
    <x v="1"/>
    <n v="106"/>
    <n v="84.03"/>
    <x v="1"/>
    <s v="USD"/>
    <n v="1529989200"/>
    <n v="1530075600"/>
    <b v="0"/>
    <b v="0"/>
    <s v="music/electric music"/>
    <x v="1"/>
  </r>
  <r>
    <x v="1"/>
    <n v="142"/>
    <n v="102.86"/>
    <x v="1"/>
    <s v="USD"/>
    <n v="1418709600"/>
    <n v="1418796000"/>
    <b v="0"/>
    <b v="0"/>
    <s v="film &amp; video/television"/>
    <x v="4"/>
  </r>
  <r>
    <x v="1"/>
    <n v="211"/>
    <n v="39.96"/>
    <x v="1"/>
    <s v="USD"/>
    <n v="1372136400"/>
    <n v="1372482000"/>
    <b v="0"/>
    <b v="1"/>
    <s v="publishing/translations"/>
    <x v="5"/>
  </r>
  <r>
    <x v="0"/>
    <n v="1120"/>
    <n v="51"/>
    <x v="1"/>
    <s v="USD"/>
    <n v="1533877200"/>
    <n v="1534395600"/>
    <b v="0"/>
    <b v="0"/>
    <s v="publishing/fiction"/>
    <x v="5"/>
  </r>
  <r>
    <x v="0"/>
    <n v="113"/>
    <n v="40.82"/>
    <x v="1"/>
    <s v="USD"/>
    <n v="1309064400"/>
    <n v="1311397200"/>
    <b v="0"/>
    <b v="0"/>
    <s v="film &amp; video/science fiction"/>
    <x v="4"/>
  </r>
  <r>
    <x v="1"/>
    <n v="2756"/>
    <n v="59"/>
    <x v="1"/>
    <s v="USD"/>
    <n v="1425877200"/>
    <n v="1426914000"/>
    <b v="0"/>
    <b v="0"/>
    <s v="technology/wearables"/>
    <x v="2"/>
  </r>
  <r>
    <x v="1"/>
    <n v="173"/>
    <n v="71.16"/>
    <x v="4"/>
    <s v="GBP"/>
    <n v="1501304400"/>
    <n v="1501477200"/>
    <b v="0"/>
    <b v="0"/>
    <s v="food/food trucks"/>
    <x v="0"/>
  </r>
  <r>
    <x v="1"/>
    <n v="87"/>
    <n v="99.49"/>
    <x v="1"/>
    <s v="USD"/>
    <n v="1268287200"/>
    <n v="1269061200"/>
    <b v="0"/>
    <b v="1"/>
    <s v="photography/photography books"/>
    <x v="7"/>
  </r>
  <r>
    <x v="0"/>
    <n v="1538"/>
    <n v="103.99"/>
    <x v="1"/>
    <s v="USD"/>
    <n v="1412139600"/>
    <n v="1415772000"/>
    <b v="0"/>
    <b v="1"/>
    <s v="theater/plays"/>
    <x v="3"/>
  </r>
  <r>
    <x v="0"/>
    <n v="9"/>
    <n v="76.56"/>
    <x v="1"/>
    <s v="USD"/>
    <n v="1330063200"/>
    <n v="1331013600"/>
    <b v="0"/>
    <b v="1"/>
    <s v="publishing/fiction"/>
    <x v="5"/>
  </r>
  <r>
    <x v="0"/>
    <n v="554"/>
    <n v="87.07"/>
    <x v="1"/>
    <s v="USD"/>
    <n v="1576130400"/>
    <n v="1576735200"/>
    <b v="0"/>
    <b v="0"/>
    <s v="theater/plays"/>
    <x v="3"/>
  </r>
  <r>
    <x v="1"/>
    <n v="1572"/>
    <n v="49"/>
    <x v="4"/>
    <s v="GBP"/>
    <n v="1407128400"/>
    <n v="1411362000"/>
    <b v="0"/>
    <b v="1"/>
    <s v="food/food trucks"/>
    <x v="0"/>
  </r>
  <r>
    <x v="0"/>
    <n v="648"/>
    <n v="42.97"/>
    <x v="4"/>
    <s v="GBP"/>
    <n v="1560142800"/>
    <n v="1563685200"/>
    <b v="0"/>
    <b v="0"/>
    <s v="theater/plays"/>
    <x v="3"/>
  </r>
  <r>
    <x v="0"/>
    <n v="21"/>
    <n v="33.43"/>
    <x v="4"/>
    <s v="GBP"/>
    <n v="1520575200"/>
    <n v="1521867600"/>
    <b v="0"/>
    <b v="1"/>
    <s v="publishing/translations"/>
    <x v="5"/>
  </r>
  <r>
    <x v="1"/>
    <n v="2346"/>
    <n v="83.98"/>
    <x v="1"/>
    <s v="USD"/>
    <n v="1492664400"/>
    <n v="1495515600"/>
    <b v="0"/>
    <b v="0"/>
    <s v="theater/plays"/>
    <x v="3"/>
  </r>
  <r>
    <x v="1"/>
    <n v="115"/>
    <n v="101.42"/>
    <x v="1"/>
    <s v="USD"/>
    <n v="1454479200"/>
    <n v="1455948000"/>
    <b v="0"/>
    <b v="0"/>
    <s v="theater/plays"/>
    <x v="3"/>
  </r>
  <r>
    <x v="1"/>
    <n v="85"/>
    <n v="109.87"/>
    <x v="6"/>
    <s v="EUR"/>
    <n v="1281934800"/>
    <n v="1282366800"/>
    <b v="0"/>
    <b v="0"/>
    <s v="technology/wearables"/>
    <x v="2"/>
  </r>
  <r>
    <x v="1"/>
    <n v="144"/>
    <n v="31.92"/>
    <x v="1"/>
    <s v="USD"/>
    <n v="1573970400"/>
    <n v="1574575200"/>
    <b v="0"/>
    <b v="0"/>
    <s v="journalism/audio"/>
    <x v="8"/>
  </r>
  <r>
    <x v="1"/>
    <n v="2443"/>
    <n v="70.989999999999995"/>
    <x v="1"/>
    <s v="USD"/>
    <n v="1372654800"/>
    <n v="1374901200"/>
    <b v="0"/>
    <b v="1"/>
    <s v="food/food trucks"/>
    <x v="0"/>
  </r>
  <r>
    <x v="3"/>
    <n v="595"/>
    <n v="77.03"/>
    <x v="1"/>
    <s v="USD"/>
    <n v="1275886800"/>
    <n v="1278910800"/>
    <b v="1"/>
    <b v="1"/>
    <s v="film &amp; video/shorts"/>
    <x v="4"/>
  </r>
  <r>
    <x v="1"/>
    <n v="64"/>
    <n v="101.78"/>
    <x v="1"/>
    <s v="USD"/>
    <n v="1561784400"/>
    <n v="1562907600"/>
    <b v="0"/>
    <b v="0"/>
    <s v="photography/photography books"/>
    <x v="7"/>
  </r>
  <r>
    <x v="1"/>
    <n v="268"/>
    <n v="51.06"/>
    <x v="1"/>
    <s v="USD"/>
    <n v="1332392400"/>
    <n v="1332478800"/>
    <b v="0"/>
    <b v="0"/>
    <s v="technology/wearables"/>
    <x v="2"/>
  </r>
  <r>
    <x v="1"/>
    <n v="195"/>
    <n v="68.02"/>
    <x v="3"/>
    <s v="DKK"/>
    <n v="1402376400"/>
    <n v="1402722000"/>
    <b v="0"/>
    <b v="0"/>
    <s v="theater/plays"/>
    <x v="3"/>
  </r>
  <r>
    <x v="0"/>
    <n v="54"/>
    <n v="30.87"/>
    <x v="1"/>
    <s v="USD"/>
    <n v="1495342800"/>
    <n v="1496811600"/>
    <b v="0"/>
    <b v="0"/>
    <s v="film &amp; video/animation"/>
    <x v="4"/>
  </r>
  <r>
    <x v="0"/>
    <n v="120"/>
    <n v="27.91"/>
    <x v="1"/>
    <s v="USD"/>
    <n v="1482213600"/>
    <n v="1482213600"/>
    <b v="0"/>
    <b v="1"/>
    <s v="technology/wearables"/>
    <x v="2"/>
  </r>
  <r>
    <x v="0"/>
    <n v="579"/>
    <n v="79.989999999999995"/>
    <x v="3"/>
    <s v="DKK"/>
    <n v="1420092000"/>
    <n v="1420264800"/>
    <b v="0"/>
    <b v="0"/>
    <s v="technology/web"/>
    <x v="2"/>
  </r>
  <r>
    <x v="0"/>
    <n v="2072"/>
    <n v="38"/>
    <x v="1"/>
    <s v="USD"/>
    <n v="1458018000"/>
    <n v="1458450000"/>
    <b v="0"/>
    <b v="1"/>
    <s v="film &amp; video/documentary"/>
    <x v="4"/>
  </r>
  <r>
    <x v="0"/>
    <n v="0"/>
    <n v="0"/>
    <x v="1"/>
    <s v="USD"/>
    <n v="1367384400"/>
    <n v="1369803600"/>
    <b v="0"/>
    <b v="1"/>
    <s v="theater/plays"/>
    <x v="3"/>
  </r>
  <r>
    <x v="0"/>
    <n v="1796"/>
    <n v="59.99"/>
    <x v="1"/>
    <s v="USD"/>
    <n v="1363064400"/>
    <n v="1363237200"/>
    <b v="0"/>
    <b v="0"/>
    <s v="film &amp; video/documentary"/>
    <x v="4"/>
  </r>
  <r>
    <x v="1"/>
    <n v="186"/>
    <n v="37.04"/>
    <x v="2"/>
    <s v="AUD"/>
    <n v="1343365200"/>
    <n v="1345870800"/>
    <b v="0"/>
    <b v="1"/>
    <s v="games/video games"/>
    <x v="6"/>
  </r>
  <r>
    <x v="1"/>
    <n v="460"/>
    <n v="99.96"/>
    <x v="1"/>
    <s v="USD"/>
    <n v="1435726800"/>
    <n v="1437454800"/>
    <b v="0"/>
    <b v="0"/>
    <s v="film &amp; video/drama"/>
    <x v="4"/>
  </r>
  <r>
    <x v="0"/>
    <n v="62"/>
    <n v="111.68"/>
    <x v="6"/>
    <s v="EUR"/>
    <n v="1431925200"/>
    <n v="1432011600"/>
    <b v="0"/>
    <b v="0"/>
    <s v="music/rock"/>
    <x v="1"/>
  </r>
  <r>
    <x v="0"/>
    <n v="347"/>
    <n v="36.01"/>
    <x v="1"/>
    <s v="USD"/>
    <n v="1362722400"/>
    <n v="1366347600"/>
    <b v="0"/>
    <b v="1"/>
    <s v="publishing/radio &amp; podcasts"/>
    <x v="5"/>
  </r>
  <r>
    <x v="1"/>
    <n v="2528"/>
    <n v="66.010000000000005"/>
    <x v="1"/>
    <s v="USD"/>
    <n v="1511416800"/>
    <n v="1512885600"/>
    <b v="0"/>
    <b v="1"/>
    <s v="theater/plays"/>
    <x v="3"/>
  </r>
  <r>
    <x v="0"/>
    <n v="19"/>
    <n v="44.05"/>
    <x v="1"/>
    <s v="USD"/>
    <n v="1365483600"/>
    <n v="1369717200"/>
    <b v="0"/>
    <b v="1"/>
    <s v="technology/web"/>
    <x v="2"/>
  </r>
  <r>
    <x v="1"/>
    <n v="3657"/>
    <n v="53"/>
    <x v="1"/>
    <s v="USD"/>
    <n v="1532840400"/>
    <n v="1534654800"/>
    <b v="0"/>
    <b v="0"/>
    <s v="theater/plays"/>
    <x v="3"/>
  </r>
  <r>
    <x v="0"/>
    <n v="1258"/>
    <n v="95"/>
    <x v="1"/>
    <s v="USD"/>
    <n v="1336194000"/>
    <n v="1337058000"/>
    <b v="0"/>
    <b v="0"/>
    <s v="theater/plays"/>
    <x v="3"/>
  </r>
  <r>
    <x v="1"/>
    <n v="131"/>
    <n v="70.91"/>
    <x v="2"/>
    <s v="AUD"/>
    <n v="1527742800"/>
    <n v="1529816400"/>
    <b v="0"/>
    <b v="0"/>
    <s v="film &amp; video/drama"/>
    <x v="4"/>
  </r>
  <r>
    <x v="0"/>
    <n v="362"/>
    <n v="98.06"/>
    <x v="1"/>
    <s v="USD"/>
    <n v="1564030800"/>
    <n v="1564894800"/>
    <b v="0"/>
    <b v="0"/>
    <s v="theater/plays"/>
    <x v="3"/>
  </r>
  <r>
    <x v="1"/>
    <n v="239"/>
    <n v="53.05"/>
    <x v="1"/>
    <s v="USD"/>
    <n v="1404536400"/>
    <n v="1404622800"/>
    <b v="0"/>
    <b v="1"/>
    <s v="games/video games"/>
    <x v="6"/>
  </r>
  <r>
    <x v="3"/>
    <n v="35"/>
    <n v="93.14"/>
    <x v="1"/>
    <s v="USD"/>
    <n v="1284008400"/>
    <n v="1284181200"/>
    <b v="0"/>
    <b v="0"/>
    <s v="film &amp; video/television"/>
    <x v="4"/>
  </r>
  <r>
    <x v="3"/>
    <n v="528"/>
    <n v="58.95"/>
    <x v="5"/>
    <s v="CHF"/>
    <n v="1386309600"/>
    <n v="1386741600"/>
    <b v="0"/>
    <b v="1"/>
    <s v="music/rock"/>
    <x v="1"/>
  </r>
  <r>
    <x v="0"/>
    <n v="133"/>
    <n v="36.07"/>
    <x v="0"/>
    <s v="CAD"/>
    <n v="1324620000"/>
    <n v="1324792800"/>
    <b v="0"/>
    <b v="1"/>
    <s v="theater/plays"/>
    <x v="3"/>
  </r>
  <r>
    <x v="0"/>
    <n v="846"/>
    <n v="63.03"/>
    <x v="1"/>
    <s v="USD"/>
    <n v="1281070800"/>
    <n v="1284354000"/>
    <b v="0"/>
    <b v="0"/>
    <s v="publishing/nonfiction"/>
    <x v="5"/>
  </r>
  <r>
    <x v="1"/>
    <n v="78"/>
    <n v="84.72"/>
    <x v="1"/>
    <s v="USD"/>
    <n v="1493960400"/>
    <n v="1494392400"/>
    <b v="0"/>
    <b v="0"/>
    <s v="food/food trucks"/>
    <x v="0"/>
  </r>
  <r>
    <x v="0"/>
    <n v="10"/>
    <n v="62.2"/>
    <x v="1"/>
    <s v="USD"/>
    <n v="1519365600"/>
    <n v="1519538400"/>
    <b v="0"/>
    <b v="1"/>
    <s v="film &amp; video/animation"/>
    <x v="4"/>
  </r>
  <r>
    <x v="1"/>
    <n v="1773"/>
    <n v="101.98"/>
    <x v="1"/>
    <s v="USD"/>
    <n v="1420696800"/>
    <n v="1421906400"/>
    <b v="0"/>
    <b v="1"/>
    <s v="music/rock"/>
    <x v="1"/>
  </r>
  <r>
    <x v="1"/>
    <n v="32"/>
    <n v="106.44"/>
    <x v="1"/>
    <s v="USD"/>
    <n v="1555650000"/>
    <n v="1555909200"/>
    <b v="0"/>
    <b v="0"/>
    <s v="theater/plays"/>
    <x v="3"/>
  </r>
  <r>
    <x v="1"/>
    <n v="369"/>
    <n v="29.98"/>
    <x v="1"/>
    <s v="USD"/>
    <n v="1471928400"/>
    <n v="1472446800"/>
    <b v="0"/>
    <b v="1"/>
    <s v="film &amp; video/drama"/>
    <x v="4"/>
  </r>
  <r>
    <x v="0"/>
    <n v="191"/>
    <n v="85.81"/>
    <x v="1"/>
    <s v="USD"/>
    <n v="1341291600"/>
    <n v="1342328400"/>
    <b v="0"/>
    <b v="0"/>
    <s v="film &amp; video/shorts"/>
    <x v="4"/>
  </r>
  <r>
    <x v="1"/>
    <n v="89"/>
    <n v="70.819999999999993"/>
    <x v="1"/>
    <s v="USD"/>
    <n v="1267682400"/>
    <n v="1268114400"/>
    <b v="0"/>
    <b v="0"/>
    <s v="film &amp; video/shorts"/>
    <x v="4"/>
  </r>
  <r>
    <x v="0"/>
    <n v="1979"/>
    <n v="41"/>
    <x v="1"/>
    <s v="USD"/>
    <n v="1272258000"/>
    <n v="1273381200"/>
    <b v="0"/>
    <b v="0"/>
    <s v="theater/plays"/>
    <x v="3"/>
  </r>
  <r>
    <x v="0"/>
    <n v="63"/>
    <n v="28.06"/>
    <x v="1"/>
    <s v="USD"/>
    <n v="1290492000"/>
    <n v="1290837600"/>
    <b v="0"/>
    <b v="0"/>
    <s v="technology/wearables"/>
    <x v="2"/>
  </r>
  <r>
    <x v="1"/>
    <n v="147"/>
    <n v="88.05"/>
    <x v="1"/>
    <s v="USD"/>
    <n v="1451109600"/>
    <n v="1454306400"/>
    <b v="0"/>
    <b v="1"/>
    <s v="theater/plays"/>
    <x v="3"/>
  </r>
  <r>
    <x v="0"/>
    <n v="6080"/>
    <n v="31"/>
    <x v="0"/>
    <s v="CAD"/>
    <n v="1454652000"/>
    <n v="1457762400"/>
    <b v="0"/>
    <b v="0"/>
    <s v="film &amp; video/animation"/>
    <x v="4"/>
  </r>
  <r>
    <x v="0"/>
    <n v="80"/>
    <n v="90.34"/>
    <x v="4"/>
    <s v="GBP"/>
    <n v="1385186400"/>
    <n v="1389074400"/>
    <b v="0"/>
    <b v="0"/>
    <s v="music/indie rock"/>
    <x v="1"/>
  </r>
  <r>
    <x v="0"/>
    <n v="9"/>
    <n v="63.78"/>
    <x v="1"/>
    <s v="USD"/>
    <n v="1399698000"/>
    <n v="1402117200"/>
    <b v="0"/>
    <b v="0"/>
    <s v="games/video games"/>
    <x v="6"/>
  </r>
  <r>
    <x v="0"/>
    <n v="1784"/>
    <n v="54"/>
    <x v="1"/>
    <s v="USD"/>
    <n v="1283230800"/>
    <n v="1284440400"/>
    <b v="0"/>
    <b v="1"/>
    <s v="publishing/fiction"/>
    <x v="5"/>
  </r>
  <r>
    <x v="2"/>
    <n v="3640"/>
    <n v="48.99"/>
    <x v="5"/>
    <s v="CHF"/>
    <n v="1384149600"/>
    <n v="1388988000"/>
    <b v="0"/>
    <b v="0"/>
    <s v="games/video games"/>
    <x v="6"/>
  </r>
  <r>
    <x v="1"/>
    <n v="126"/>
    <n v="63.86"/>
    <x v="0"/>
    <s v="CAD"/>
    <n v="1516860000"/>
    <n v="1516946400"/>
    <b v="0"/>
    <b v="0"/>
    <s v="theater/plays"/>
    <x v="3"/>
  </r>
  <r>
    <x v="1"/>
    <n v="2218"/>
    <n v="83"/>
    <x v="4"/>
    <s v="GBP"/>
    <n v="1374642000"/>
    <n v="1377752400"/>
    <b v="0"/>
    <b v="0"/>
    <s v="music/indie rock"/>
    <x v="1"/>
  </r>
  <r>
    <x v="0"/>
    <n v="243"/>
    <n v="55.08"/>
    <x v="1"/>
    <s v="USD"/>
    <n v="1534482000"/>
    <n v="1534568400"/>
    <b v="0"/>
    <b v="1"/>
    <s v="film &amp; video/drama"/>
    <x v="4"/>
  </r>
  <r>
    <x v="1"/>
    <n v="202"/>
    <n v="62.04"/>
    <x v="6"/>
    <s v="EUR"/>
    <n v="1528434000"/>
    <n v="1528606800"/>
    <b v="0"/>
    <b v="1"/>
    <s v="theater/plays"/>
    <x v="3"/>
  </r>
  <r>
    <x v="1"/>
    <n v="140"/>
    <n v="104.98"/>
    <x v="6"/>
    <s v="EUR"/>
    <n v="1282626000"/>
    <n v="1284872400"/>
    <b v="0"/>
    <b v="0"/>
    <s v="publishing/fiction"/>
    <x v="5"/>
  </r>
  <r>
    <x v="1"/>
    <n v="1052"/>
    <n v="94.04"/>
    <x v="3"/>
    <s v="DKK"/>
    <n v="1535605200"/>
    <n v="1537592400"/>
    <b v="1"/>
    <b v="1"/>
    <s v="film &amp; video/documentary"/>
    <x v="4"/>
  </r>
  <r>
    <x v="0"/>
    <n v="1296"/>
    <n v="44.01"/>
    <x v="1"/>
    <s v="USD"/>
    <n v="1379826000"/>
    <n v="1381208400"/>
    <b v="0"/>
    <b v="0"/>
    <s v="games/mobile games"/>
    <x v="6"/>
  </r>
  <r>
    <x v="0"/>
    <n v="77"/>
    <n v="92.47"/>
    <x v="1"/>
    <s v="USD"/>
    <n v="1561957200"/>
    <n v="1562475600"/>
    <b v="0"/>
    <b v="1"/>
    <s v="food/food trucks"/>
    <x v="0"/>
  </r>
  <r>
    <x v="1"/>
    <n v="247"/>
    <n v="57.07"/>
    <x v="1"/>
    <s v="USD"/>
    <n v="1525496400"/>
    <n v="1527397200"/>
    <b v="0"/>
    <b v="0"/>
    <s v="photography/photography books"/>
    <x v="7"/>
  </r>
  <r>
    <x v="0"/>
    <n v="395"/>
    <n v="109.08"/>
    <x v="6"/>
    <s v="EUR"/>
    <n v="1433912400"/>
    <n v="1436158800"/>
    <b v="0"/>
    <b v="0"/>
    <s v="games/mobile games"/>
    <x v="6"/>
  </r>
  <r>
    <x v="0"/>
    <n v="49"/>
    <n v="39.39"/>
    <x v="4"/>
    <s v="GBP"/>
    <n v="1453442400"/>
    <n v="1456034400"/>
    <b v="0"/>
    <b v="0"/>
    <s v="music/indie rock"/>
    <x v="1"/>
  </r>
  <r>
    <x v="0"/>
    <n v="180"/>
    <n v="77.02"/>
    <x v="1"/>
    <s v="USD"/>
    <n v="1378875600"/>
    <n v="1380171600"/>
    <b v="0"/>
    <b v="0"/>
    <s v="games/video games"/>
    <x v="6"/>
  </r>
  <r>
    <x v="1"/>
    <n v="84"/>
    <n v="92.17"/>
    <x v="1"/>
    <s v="USD"/>
    <n v="1452232800"/>
    <n v="1453356000"/>
    <b v="0"/>
    <b v="0"/>
    <s v="music/rock"/>
    <x v="1"/>
  </r>
  <r>
    <x v="0"/>
    <n v="2690"/>
    <n v="61.01"/>
    <x v="1"/>
    <s v="USD"/>
    <n v="1577253600"/>
    <n v="1578981600"/>
    <b v="0"/>
    <b v="0"/>
    <s v="theater/plays"/>
    <x v="3"/>
  </r>
  <r>
    <x v="1"/>
    <n v="88"/>
    <n v="78.069999999999993"/>
    <x v="1"/>
    <s v="USD"/>
    <n v="1537160400"/>
    <n v="1537419600"/>
    <b v="0"/>
    <b v="1"/>
    <s v="theater/plays"/>
    <x v="3"/>
  </r>
  <r>
    <x v="1"/>
    <n v="156"/>
    <n v="80.75"/>
    <x v="1"/>
    <s v="USD"/>
    <n v="1422165600"/>
    <n v="1423202400"/>
    <b v="0"/>
    <b v="0"/>
    <s v="film &amp; video/drama"/>
    <x v="4"/>
  </r>
  <r>
    <x v="1"/>
    <n v="2985"/>
    <n v="59.99"/>
    <x v="1"/>
    <s v="USD"/>
    <n v="1459486800"/>
    <n v="1460610000"/>
    <b v="0"/>
    <b v="0"/>
    <s v="theater/plays"/>
    <x v="3"/>
  </r>
  <r>
    <x v="1"/>
    <n v="762"/>
    <n v="110.03"/>
    <x v="1"/>
    <s v="USD"/>
    <n v="1369717200"/>
    <n v="1370494800"/>
    <b v="0"/>
    <b v="0"/>
    <s v="technology/wearables"/>
    <x v="2"/>
  </r>
  <r>
    <x v="3"/>
    <n v="1"/>
    <n v="4"/>
    <x v="5"/>
    <s v="CHF"/>
    <n v="1330495200"/>
    <n v="1332306000"/>
    <b v="0"/>
    <b v="0"/>
    <s v="music/indie rock"/>
    <x v="1"/>
  </r>
  <r>
    <x v="0"/>
    <n v="2779"/>
    <n v="38"/>
    <x v="2"/>
    <s v="AUD"/>
    <n v="1419055200"/>
    <n v="1422511200"/>
    <b v="0"/>
    <b v="1"/>
    <s v="technology/web"/>
    <x v="2"/>
  </r>
  <r>
    <x v="0"/>
    <n v="92"/>
    <n v="96.37"/>
    <x v="1"/>
    <s v="USD"/>
    <n v="1480140000"/>
    <n v="1480312800"/>
    <b v="0"/>
    <b v="0"/>
    <s v="theater/plays"/>
    <x v="3"/>
  </r>
  <r>
    <x v="0"/>
    <n v="1028"/>
    <n v="72.98"/>
    <x v="1"/>
    <s v="USD"/>
    <n v="1293948000"/>
    <n v="1294034400"/>
    <b v="0"/>
    <b v="0"/>
    <s v="music/rock"/>
    <x v="1"/>
  </r>
  <r>
    <x v="1"/>
    <n v="554"/>
    <n v="26.01"/>
    <x v="0"/>
    <s v="CAD"/>
    <n v="1482127200"/>
    <n v="1482645600"/>
    <b v="0"/>
    <b v="0"/>
    <s v="music/indie rock"/>
    <x v="1"/>
  </r>
  <r>
    <x v="1"/>
    <n v="135"/>
    <n v="104.36"/>
    <x v="3"/>
    <s v="DKK"/>
    <n v="1396414800"/>
    <n v="1399093200"/>
    <b v="0"/>
    <b v="0"/>
    <s v="music/rock"/>
    <x v="1"/>
  </r>
  <r>
    <x v="1"/>
    <n v="122"/>
    <n v="102.19"/>
    <x v="1"/>
    <s v="USD"/>
    <n v="1315285200"/>
    <n v="1315890000"/>
    <b v="0"/>
    <b v="1"/>
    <s v="publishing/translations"/>
    <x v="5"/>
  </r>
  <r>
    <x v="1"/>
    <n v="221"/>
    <n v="54.12"/>
    <x v="1"/>
    <s v="USD"/>
    <n v="1443762000"/>
    <n v="1444021200"/>
    <b v="0"/>
    <b v="1"/>
    <s v="film &amp; video/science fiction"/>
    <x v="4"/>
  </r>
  <r>
    <x v="1"/>
    <n v="126"/>
    <n v="63.22"/>
    <x v="1"/>
    <s v="USD"/>
    <n v="1456293600"/>
    <n v="1460005200"/>
    <b v="0"/>
    <b v="0"/>
    <s v="theater/plays"/>
    <x v="3"/>
  </r>
  <r>
    <x v="1"/>
    <n v="1022"/>
    <n v="104.03"/>
    <x v="1"/>
    <s v="USD"/>
    <n v="1470114000"/>
    <n v="1470718800"/>
    <b v="0"/>
    <b v="0"/>
    <s v="theater/plays"/>
    <x v="3"/>
  </r>
  <r>
    <x v="1"/>
    <n v="3177"/>
    <n v="49.99"/>
    <x v="1"/>
    <s v="USD"/>
    <n v="1321596000"/>
    <n v="1325052000"/>
    <b v="0"/>
    <b v="0"/>
    <s v="film &amp; video/animation"/>
    <x v="4"/>
  </r>
  <r>
    <x v="1"/>
    <n v="198"/>
    <n v="56.02"/>
    <x v="5"/>
    <s v="CHF"/>
    <n v="1318827600"/>
    <n v="1319000400"/>
    <b v="0"/>
    <b v="0"/>
    <s v="theater/plays"/>
    <x v="3"/>
  </r>
  <r>
    <x v="0"/>
    <n v="26"/>
    <n v="48.81"/>
    <x v="5"/>
    <s v="CHF"/>
    <n v="1552366800"/>
    <n v="1552539600"/>
    <b v="0"/>
    <b v="0"/>
    <s v="music/rock"/>
    <x v="1"/>
  </r>
  <r>
    <x v="1"/>
    <n v="85"/>
    <n v="60.08"/>
    <x v="2"/>
    <s v="AUD"/>
    <n v="1542088800"/>
    <n v="1543816800"/>
    <b v="0"/>
    <b v="0"/>
    <s v="film &amp; video/documentary"/>
    <x v="4"/>
  </r>
  <r>
    <x v="0"/>
    <n v="1790"/>
    <n v="78.989999999999995"/>
    <x v="1"/>
    <s v="USD"/>
    <n v="1426395600"/>
    <n v="1427086800"/>
    <b v="0"/>
    <b v="0"/>
    <s v="theater/plays"/>
    <x v="3"/>
  </r>
  <r>
    <x v="1"/>
    <n v="3596"/>
    <n v="53.99"/>
    <x v="1"/>
    <s v="USD"/>
    <n v="1321336800"/>
    <n v="1323064800"/>
    <b v="0"/>
    <b v="0"/>
    <s v="theater/plays"/>
    <x v="3"/>
  </r>
  <r>
    <x v="0"/>
    <n v="37"/>
    <n v="111.46"/>
    <x v="1"/>
    <s v="USD"/>
    <n v="1456293600"/>
    <n v="1458277200"/>
    <b v="0"/>
    <b v="1"/>
    <s v="music/electric music"/>
    <x v="1"/>
  </r>
  <r>
    <x v="1"/>
    <n v="244"/>
    <n v="60.92"/>
    <x v="1"/>
    <s v="USD"/>
    <n v="1404968400"/>
    <n v="1405141200"/>
    <b v="0"/>
    <b v="0"/>
    <s v="music/rock"/>
    <x v="1"/>
  </r>
  <r>
    <x v="1"/>
    <n v="5180"/>
    <n v="26"/>
    <x v="1"/>
    <s v="USD"/>
    <n v="1279170000"/>
    <n v="1283058000"/>
    <b v="0"/>
    <b v="0"/>
    <s v="theater/plays"/>
    <x v="3"/>
  </r>
  <r>
    <x v="1"/>
    <n v="589"/>
    <n v="80.989999999999995"/>
    <x v="6"/>
    <s v="EUR"/>
    <n v="1294725600"/>
    <n v="1295762400"/>
    <b v="0"/>
    <b v="0"/>
    <s v="film &amp; video/animation"/>
    <x v="4"/>
  </r>
  <r>
    <x v="1"/>
    <n v="2725"/>
    <n v="35"/>
    <x v="1"/>
    <s v="USD"/>
    <n v="1419055200"/>
    <n v="1419573600"/>
    <b v="0"/>
    <b v="1"/>
    <s v="music/rock"/>
    <x v="1"/>
  </r>
  <r>
    <x v="0"/>
    <n v="35"/>
    <n v="94.14"/>
    <x v="6"/>
    <s v="EUR"/>
    <n v="1434690000"/>
    <n v="1438750800"/>
    <b v="0"/>
    <b v="0"/>
    <s v="film &amp; video/shorts"/>
    <x v="4"/>
  </r>
  <r>
    <x v="3"/>
    <n v="94"/>
    <n v="52.09"/>
    <x v="1"/>
    <s v="USD"/>
    <n v="1443416400"/>
    <n v="1444798800"/>
    <b v="0"/>
    <b v="1"/>
    <s v="music/rock"/>
    <x v="1"/>
  </r>
  <r>
    <x v="1"/>
    <n v="300"/>
    <n v="24.99"/>
    <x v="1"/>
    <s v="USD"/>
    <n v="1399006800"/>
    <n v="1399179600"/>
    <b v="0"/>
    <b v="0"/>
    <s v="journalism/audio"/>
    <x v="8"/>
  </r>
  <r>
    <x v="1"/>
    <n v="144"/>
    <n v="69.22"/>
    <x v="1"/>
    <s v="USD"/>
    <n v="1575698400"/>
    <n v="1576562400"/>
    <b v="0"/>
    <b v="1"/>
    <s v="food/food trucks"/>
    <x v="0"/>
  </r>
  <r>
    <x v="0"/>
    <n v="558"/>
    <n v="93.94"/>
    <x v="1"/>
    <s v="USD"/>
    <n v="1400562000"/>
    <n v="1400821200"/>
    <b v="0"/>
    <b v="1"/>
    <s v="theater/plays"/>
    <x v="3"/>
  </r>
  <r>
    <x v="0"/>
    <n v="64"/>
    <n v="98.41"/>
    <x v="1"/>
    <s v="USD"/>
    <n v="1509512400"/>
    <n v="1510984800"/>
    <b v="0"/>
    <b v="0"/>
    <s v="theater/plays"/>
    <x v="3"/>
  </r>
  <r>
    <x v="3"/>
    <n v="37"/>
    <n v="41.78"/>
    <x v="1"/>
    <s v="USD"/>
    <n v="1299823200"/>
    <n v="1302066000"/>
    <b v="0"/>
    <b v="0"/>
    <s v="music/jazz"/>
    <x v="1"/>
  </r>
  <r>
    <x v="0"/>
    <n v="245"/>
    <n v="65.989999999999995"/>
    <x v="1"/>
    <s v="USD"/>
    <n v="1322719200"/>
    <n v="1322978400"/>
    <b v="0"/>
    <b v="0"/>
    <s v="film &amp; video/science fiction"/>
    <x v="4"/>
  </r>
  <r>
    <x v="1"/>
    <n v="87"/>
    <n v="72.06"/>
    <x v="1"/>
    <s v="USD"/>
    <n v="1312693200"/>
    <n v="1313730000"/>
    <b v="0"/>
    <b v="0"/>
    <s v="music/jazz"/>
    <x v="1"/>
  </r>
  <r>
    <x v="1"/>
    <n v="3116"/>
    <n v="48"/>
    <x v="1"/>
    <s v="USD"/>
    <n v="1393394400"/>
    <n v="1394085600"/>
    <b v="0"/>
    <b v="0"/>
    <s v="theater/plays"/>
    <x v="3"/>
  </r>
  <r>
    <x v="0"/>
    <n v="71"/>
    <n v="54.1"/>
    <x v="1"/>
    <s v="USD"/>
    <n v="1304053200"/>
    <n v="1305349200"/>
    <b v="0"/>
    <b v="0"/>
    <s v="technology/web"/>
    <x v="2"/>
  </r>
  <r>
    <x v="0"/>
    <n v="42"/>
    <n v="107.88"/>
    <x v="1"/>
    <s v="USD"/>
    <n v="1433912400"/>
    <n v="1434344400"/>
    <b v="0"/>
    <b v="1"/>
    <s v="games/video games"/>
    <x v="6"/>
  </r>
  <r>
    <x v="1"/>
    <n v="909"/>
    <n v="67.03"/>
    <x v="1"/>
    <s v="USD"/>
    <n v="1329717600"/>
    <n v="1331186400"/>
    <b v="0"/>
    <b v="0"/>
    <s v="film &amp; video/documentary"/>
    <x v="4"/>
  </r>
  <r>
    <x v="1"/>
    <n v="1613"/>
    <n v="64.010000000000005"/>
    <x v="1"/>
    <s v="USD"/>
    <n v="1335330000"/>
    <n v="1336539600"/>
    <b v="0"/>
    <b v="0"/>
    <s v="technology/web"/>
    <x v="2"/>
  </r>
  <r>
    <x v="1"/>
    <n v="136"/>
    <n v="96.07"/>
    <x v="1"/>
    <s v="USD"/>
    <n v="1268888400"/>
    <n v="1269752400"/>
    <b v="0"/>
    <b v="0"/>
    <s v="publishing/translations"/>
    <x v="5"/>
  </r>
  <r>
    <x v="1"/>
    <n v="130"/>
    <n v="51.18"/>
    <x v="1"/>
    <s v="USD"/>
    <n v="1289973600"/>
    <n v="1291615200"/>
    <b v="0"/>
    <b v="0"/>
    <s v="music/rock"/>
    <x v="1"/>
  </r>
  <r>
    <x v="0"/>
    <n v="156"/>
    <n v="43.92"/>
    <x v="0"/>
    <s v="CAD"/>
    <n v="1547877600"/>
    <n v="1552366800"/>
    <b v="0"/>
    <b v="1"/>
    <s v="food/food trucks"/>
    <x v="0"/>
  </r>
  <r>
    <x v="0"/>
    <n v="1368"/>
    <n v="91.02"/>
    <x v="4"/>
    <s v="GBP"/>
    <n v="1269493200"/>
    <n v="1272171600"/>
    <b v="0"/>
    <b v="0"/>
    <s v="theater/plays"/>
    <x v="3"/>
  </r>
  <r>
    <x v="0"/>
    <n v="102"/>
    <n v="50.13"/>
    <x v="1"/>
    <s v="USD"/>
    <n v="1436072400"/>
    <n v="1436677200"/>
    <b v="0"/>
    <b v="0"/>
    <s v="film &amp; video/documentary"/>
    <x v="4"/>
  </r>
  <r>
    <x v="0"/>
    <n v="86"/>
    <n v="67.72"/>
    <x v="2"/>
    <s v="AUD"/>
    <n v="1419141600"/>
    <n v="1420092000"/>
    <b v="0"/>
    <b v="0"/>
    <s v="publishing/radio &amp; podcasts"/>
    <x v="5"/>
  </r>
  <r>
    <x v="1"/>
    <n v="102"/>
    <n v="61.04"/>
    <x v="1"/>
    <s v="USD"/>
    <n v="1279083600"/>
    <n v="1279947600"/>
    <b v="0"/>
    <b v="0"/>
    <s v="games/video games"/>
    <x v="6"/>
  </r>
  <r>
    <x v="0"/>
    <n v="253"/>
    <n v="80.010000000000005"/>
    <x v="1"/>
    <s v="USD"/>
    <n v="1401426000"/>
    <n v="1402203600"/>
    <b v="0"/>
    <b v="0"/>
    <s v="theater/plays"/>
    <x v="3"/>
  </r>
  <r>
    <x v="1"/>
    <n v="4006"/>
    <n v="47"/>
    <x v="1"/>
    <s v="USD"/>
    <n v="1395810000"/>
    <n v="1396933200"/>
    <b v="0"/>
    <b v="0"/>
    <s v="film &amp; video/animation"/>
    <x v="4"/>
  </r>
  <r>
    <x v="0"/>
    <n v="157"/>
    <n v="71.13"/>
    <x v="1"/>
    <s v="USD"/>
    <n v="1467003600"/>
    <n v="1467262800"/>
    <b v="0"/>
    <b v="1"/>
    <s v="theater/plays"/>
    <x v="3"/>
  </r>
  <r>
    <x v="1"/>
    <n v="1629"/>
    <n v="89.99"/>
    <x v="1"/>
    <s v="USD"/>
    <n v="1268715600"/>
    <n v="1270530000"/>
    <b v="0"/>
    <b v="1"/>
    <s v="theater/plays"/>
    <x v="3"/>
  </r>
  <r>
    <x v="0"/>
    <n v="183"/>
    <n v="43.03"/>
    <x v="1"/>
    <s v="USD"/>
    <n v="1457157600"/>
    <n v="1457762400"/>
    <b v="0"/>
    <b v="1"/>
    <s v="film &amp; video/drama"/>
    <x v="4"/>
  </r>
  <r>
    <x v="1"/>
    <n v="2188"/>
    <n v="68"/>
    <x v="1"/>
    <s v="USD"/>
    <n v="1573970400"/>
    <n v="1575525600"/>
    <b v="0"/>
    <b v="0"/>
    <s v="theater/plays"/>
    <x v="3"/>
  </r>
  <r>
    <x v="1"/>
    <n v="2409"/>
    <n v="73"/>
    <x v="6"/>
    <s v="EUR"/>
    <n v="1276578000"/>
    <n v="1279083600"/>
    <b v="0"/>
    <b v="0"/>
    <s v="music/rock"/>
    <x v="1"/>
  </r>
  <r>
    <x v="0"/>
    <n v="82"/>
    <n v="62.34"/>
    <x v="3"/>
    <s v="DKK"/>
    <n v="1423720800"/>
    <n v="1424412000"/>
    <b v="0"/>
    <b v="0"/>
    <s v="film &amp; video/documentary"/>
    <x v="4"/>
  </r>
  <r>
    <x v="0"/>
    <n v="1"/>
    <n v="5"/>
    <x v="4"/>
    <s v="GBP"/>
    <n v="1375160400"/>
    <n v="1376197200"/>
    <b v="0"/>
    <b v="0"/>
    <s v="food/food trucks"/>
    <x v="0"/>
  </r>
  <r>
    <x v="1"/>
    <n v="194"/>
    <n v="67.099999999999994"/>
    <x v="1"/>
    <s v="USD"/>
    <n v="1401426000"/>
    <n v="1402894800"/>
    <b v="1"/>
    <b v="0"/>
    <s v="technology/wearables"/>
    <x v="2"/>
  </r>
  <r>
    <x v="1"/>
    <n v="1140"/>
    <n v="79.98"/>
    <x v="1"/>
    <s v="USD"/>
    <n v="1433480400"/>
    <n v="1434430800"/>
    <b v="0"/>
    <b v="0"/>
    <s v="theater/plays"/>
    <x v="3"/>
  </r>
  <r>
    <x v="1"/>
    <n v="102"/>
    <n v="62.18"/>
    <x v="1"/>
    <s v="USD"/>
    <n v="1555563600"/>
    <n v="1557896400"/>
    <b v="0"/>
    <b v="0"/>
    <s v="theater/plays"/>
    <x v="3"/>
  </r>
  <r>
    <x v="1"/>
    <n v="2857"/>
    <n v="53.01"/>
    <x v="1"/>
    <s v="USD"/>
    <n v="1295676000"/>
    <n v="1297490400"/>
    <b v="0"/>
    <b v="0"/>
    <s v="theater/plays"/>
    <x v="3"/>
  </r>
  <r>
    <x v="1"/>
    <n v="107"/>
    <n v="57.74"/>
    <x v="1"/>
    <s v="USD"/>
    <n v="1443848400"/>
    <n v="1447394400"/>
    <b v="0"/>
    <b v="0"/>
    <s v="publishing/nonfiction"/>
    <x v="5"/>
  </r>
  <r>
    <x v="1"/>
    <n v="160"/>
    <n v="40.03"/>
    <x v="4"/>
    <s v="GBP"/>
    <n v="1457330400"/>
    <n v="1458277200"/>
    <b v="0"/>
    <b v="0"/>
    <s v="music/rock"/>
    <x v="1"/>
  </r>
  <r>
    <x v="1"/>
    <n v="2230"/>
    <n v="81.02"/>
    <x v="1"/>
    <s v="USD"/>
    <n v="1395550800"/>
    <n v="1395723600"/>
    <b v="0"/>
    <b v="0"/>
    <s v="food/food trucks"/>
    <x v="0"/>
  </r>
  <r>
    <x v="1"/>
    <n v="316"/>
    <n v="35.049999999999997"/>
    <x v="1"/>
    <s v="USD"/>
    <n v="1551852000"/>
    <n v="1552197600"/>
    <b v="0"/>
    <b v="1"/>
    <s v="music/jazz"/>
    <x v="1"/>
  </r>
  <r>
    <x v="1"/>
    <n v="117"/>
    <n v="102.92"/>
    <x v="1"/>
    <s v="USD"/>
    <n v="1547618400"/>
    <n v="1549087200"/>
    <b v="0"/>
    <b v="0"/>
    <s v="film &amp; video/science fiction"/>
    <x v="4"/>
  </r>
  <r>
    <x v="1"/>
    <n v="6406"/>
    <n v="28"/>
    <x v="1"/>
    <s v="USD"/>
    <n v="1355637600"/>
    <n v="1356847200"/>
    <b v="0"/>
    <b v="0"/>
    <s v="theater/plays"/>
    <x v="3"/>
  </r>
  <r>
    <x v="3"/>
    <n v="15"/>
    <n v="75.73"/>
    <x v="1"/>
    <s v="USD"/>
    <n v="1374728400"/>
    <n v="1375765200"/>
    <b v="0"/>
    <b v="0"/>
    <s v="theater/plays"/>
    <x v="3"/>
  </r>
  <r>
    <x v="1"/>
    <n v="192"/>
    <n v="45.03"/>
    <x v="1"/>
    <s v="USD"/>
    <n v="1287810000"/>
    <n v="1289800800"/>
    <b v="0"/>
    <b v="0"/>
    <s v="music/electric music"/>
    <x v="1"/>
  </r>
  <r>
    <x v="1"/>
    <n v="26"/>
    <n v="73.62"/>
    <x v="0"/>
    <s v="CAD"/>
    <n v="1503723600"/>
    <n v="1504501200"/>
    <b v="0"/>
    <b v="0"/>
    <s v="theater/plays"/>
    <x v="3"/>
  </r>
  <r>
    <x v="1"/>
    <n v="723"/>
    <n v="56.99"/>
    <x v="1"/>
    <s v="USD"/>
    <n v="1484114400"/>
    <n v="1485669600"/>
    <b v="0"/>
    <b v="0"/>
    <s v="theater/plays"/>
    <x v="3"/>
  </r>
  <r>
    <x v="1"/>
    <n v="170"/>
    <n v="85.22"/>
    <x v="6"/>
    <s v="EUR"/>
    <n v="1461906000"/>
    <n v="1462770000"/>
    <b v="0"/>
    <b v="0"/>
    <s v="theater/plays"/>
    <x v="3"/>
  </r>
  <r>
    <x v="1"/>
    <n v="238"/>
    <n v="50.96"/>
    <x v="4"/>
    <s v="GBP"/>
    <n v="1379653200"/>
    <n v="1379739600"/>
    <b v="0"/>
    <b v="1"/>
    <s v="music/indie rock"/>
    <x v="1"/>
  </r>
  <r>
    <x v="1"/>
    <n v="55"/>
    <n v="63.56"/>
    <x v="1"/>
    <s v="USD"/>
    <n v="1401858000"/>
    <n v="1402722000"/>
    <b v="0"/>
    <b v="0"/>
    <s v="theater/plays"/>
    <x v="3"/>
  </r>
  <r>
    <x v="0"/>
    <n v="1198"/>
    <n v="81"/>
    <x v="1"/>
    <s v="USD"/>
    <n v="1367470800"/>
    <n v="1369285200"/>
    <b v="0"/>
    <b v="0"/>
    <s v="publishing/nonfiction"/>
    <x v="5"/>
  </r>
  <r>
    <x v="0"/>
    <n v="648"/>
    <n v="86.04"/>
    <x v="1"/>
    <s v="USD"/>
    <n v="1304658000"/>
    <n v="1304744400"/>
    <b v="1"/>
    <b v="1"/>
    <s v="theater/plays"/>
    <x v="3"/>
  </r>
  <r>
    <x v="1"/>
    <n v="128"/>
    <n v="90.04"/>
    <x v="2"/>
    <s v="AUD"/>
    <n v="1467954000"/>
    <n v="1468299600"/>
    <b v="0"/>
    <b v="0"/>
    <s v="photography/photography books"/>
    <x v="7"/>
  </r>
  <r>
    <x v="1"/>
    <n v="2144"/>
    <n v="74.010000000000005"/>
    <x v="1"/>
    <s v="USD"/>
    <n v="1473742800"/>
    <n v="1474174800"/>
    <b v="0"/>
    <b v="0"/>
    <s v="theater/plays"/>
    <x v="3"/>
  </r>
  <r>
    <x v="0"/>
    <n v="64"/>
    <n v="92.44"/>
    <x v="1"/>
    <s v="USD"/>
    <n v="1523768400"/>
    <n v="1526014800"/>
    <b v="0"/>
    <b v="0"/>
    <s v="music/indie rock"/>
    <x v="1"/>
  </r>
  <r>
    <x v="1"/>
    <n v="2693"/>
    <n v="56"/>
    <x v="4"/>
    <s v="GBP"/>
    <n v="1437022800"/>
    <n v="1437454800"/>
    <b v="0"/>
    <b v="0"/>
    <s v="theater/plays"/>
    <x v="3"/>
  </r>
  <r>
    <x v="1"/>
    <n v="432"/>
    <n v="32.979999999999997"/>
    <x v="1"/>
    <s v="USD"/>
    <n v="1422165600"/>
    <n v="1422684000"/>
    <b v="0"/>
    <b v="0"/>
    <s v="photography/photography books"/>
    <x v="7"/>
  </r>
  <r>
    <x v="0"/>
    <n v="62"/>
    <n v="93.6"/>
    <x v="1"/>
    <s v="USD"/>
    <n v="1580104800"/>
    <n v="1581314400"/>
    <b v="0"/>
    <b v="0"/>
    <s v="theater/plays"/>
    <x v="3"/>
  </r>
  <r>
    <x v="1"/>
    <n v="189"/>
    <n v="69.87"/>
    <x v="1"/>
    <s v="USD"/>
    <n v="1285650000"/>
    <n v="1286427600"/>
    <b v="0"/>
    <b v="1"/>
    <s v="theater/plays"/>
    <x v="3"/>
  </r>
  <r>
    <x v="1"/>
    <n v="154"/>
    <n v="72.13"/>
    <x v="4"/>
    <s v="GBP"/>
    <n v="1276664400"/>
    <n v="1278738000"/>
    <b v="1"/>
    <b v="0"/>
    <s v="food/food trucks"/>
    <x v="0"/>
  </r>
  <r>
    <x v="1"/>
    <n v="96"/>
    <n v="30.04"/>
    <x v="1"/>
    <s v="USD"/>
    <n v="1286168400"/>
    <n v="1286427600"/>
    <b v="0"/>
    <b v="0"/>
    <s v="music/indie rock"/>
    <x v="1"/>
  </r>
  <r>
    <x v="0"/>
    <n v="750"/>
    <n v="73.97"/>
    <x v="1"/>
    <s v="USD"/>
    <n v="1467781200"/>
    <n v="1467954000"/>
    <b v="0"/>
    <b v="1"/>
    <s v="theater/plays"/>
    <x v="3"/>
  </r>
  <r>
    <x v="3"/>
    <n v="87"/>
    <n v="68.66"/>
    <x v="1"/>
    <s v="USD"/>
    <n v="1556686800"/>
    <n v="1557637200"/>
    <b v="0"/>
    <b v="1"/>
    <s v="theater/plays"/>
    <x v="3"/>
  </r>
  <r>
    <x v="1"/>
    <n v="3063"/>
    <n v="59.99"/>
    <x v="1"/>
    <s v="USD"/>
    <n v="1553576400"/>
    <n v="1553922000"/>
    <b v="0"/>
    <b v="0"/>
    <s v="theater/plays"/>
    <x v="3"/>
  </r>
  <r>
    <x v="2"/>
    <n v="278"/>
    <n v="111.16"/>
    <x v="1"/>
    <s v="USD"/>
    <n v="1414904400"/>
    <n v="1416463200"/>
    <b v="0"/>
    <b v="0"/>
    <s v="theater/plays"/>
    <x v="3"/>
  </r>
  <r>
    <x v="0"/>
    <n v="105"/>
    <n v="53.04"/>
    <x v="1"/>
    <s v="USD"/>
    <n v="1446876000"/>
    <n v="1447221600"/>
    <b v="0"/>
    <b v="0"/>
    <s v="film &amp; video/animation"/>
    <x v="4"/>
  </r>
  <r>
    <x v="3"/>
    <n v="1658"/>
    <n v="55.99"/>
    <x v="1"/>
    <s v="USD"/>
    <n v="1490418000"/>
    <n v="1491627600"/>
    <b v="0"/>
    <b v="0"/>
    <s v="film &amp; video/television"/>
    <x v="4"/>
  </r>
  <r>
    <x v="1"/>
    <n v="2266"/>
    <n v="69.989999999999995"/>
    <x v="1"/>
    <s v="USD"/>
    <n v="1360389600"/>
    <n v="1363150800"/>
    <b v="0"/>
    <b v="0"/>
    <s v="film &amp; video/television"/>
    <x v="4"/>
  </r>
  <r>
    <x v="0"/>
    <n v="2604"/>
    <n v="49"/>
    <x v="3"/>
    <s v="DKK"/>
    <n v="1326866400"/>
    <n v="1330754400"/>
    <b v="0"/>
    <b v="1"/>
    <s v="film &amp; video/animation"/>
    <x v="4"/>
  </r>
  <r>
    <x v="0"/>
    <n v="65"/>
    <n v="103.85"/>
    <x v="1"/>
    <s v="USD"/>
    <n v="1479103200"/>
    <n v="1479794400"/>
    <b v="0"/>
    <b v="0"/>
    <s v="theater/plays"/>
    <x v="3"/>
  </r>
  <r>
    <x v="0"/>
    <n v="94"/>
    <n v="99.13"/>
    <x v="1"/>
    <s v="USD"/>
    <n v="1280206800"/>
    <n v="1281243600"/>
    <b v="0"/>
    <b v="1"/>
    <s v="theater/plays"/>
    <x v="3"/>
  </r>
  <r>
    <x v="2"/>
    <n v="45"/>
    <n v="107.38"/>
    <x v="1"/>
    <s v="USD"/>
    <n v="1532754000"/>
    <n v="1532754000"/>
    <b v="0"/>
    <b v="1"/>
    <s v="film &amp; video/drama"/>
    <x v="4"/>
  </r>
  <r>
    <x v="0"/>
    <n v="257"/>
    <n v="76.92"/>
    <x v="1"/>
    <s v="USD"/>
    <n v="1453096800"/>
    <n v="1453356000"/>
    <b v="0"/>
    <b v="0"/>
    <s v="theater/plays"/>
    <x v="3"/>
  </r>
  <r>
    <x v="1"/>
    <n v="194"/>
    <n v="58.13"/>
    <x v="5"/>
    <s v="CHF"/>
    <n v="1487570400"/>
    <n v="1489986000"/>
    <b v="0"/>
    <b v="0"/>
    <s v="theater/plays"/>
    <x v="3"/>
  </r>
  <r>
    <x v="1"/>
    <n v="129"/>
    <n v="103.74"/>
    <x v="0"/>
    <s v="CAD"/>
    <n v="1545026400"/>
    <n v="1545804000"/>
    <b v="0"/>
    <b v="0"/>
    <s v="technology/wearables"/>
    <x v="2"/>
  </r>
  <r>
    <x v="1"/>
    <n v="375"/>
    <n v="87.96"/>
    <x v="1"/>
    <s v="USD"/>
    <n v="1488348000"/>
    <n v="1489899600"/>
    <b v="0"/>
    <b v="0"/>
    <s v="theater/plays"/>
    <x v="3"/>
  </r>
  <r>
    <x v="0"/>
    <n v="2928"/>
    <n v="28"/>
    <x v="0"/>
    <s v="CAD"/>
    <n v="1545112800"/>
    <n v="1546495200"/>
    <b v="0"/>
    <b v="0"/>
    <s v="theater/plays"/>
    <x v="3"/>
  </r>
  <r>
    <x v="0"/>
    <n v="4697"/>
    <n v="38"/>
    <x v="1"/>
    <s v="USD"/>
    <n v="1537938000"/>
    <n v="1539752400"/>
    <b v="0"/>
    <b v="1"/>
    <s v="music/rock"/>
    <x v="1"/>
  </r>
  <r>
    <x v="0"/>
    <n v="2915"/>
    <n v="30"/>
    <x v="1"/>
    <s v="USD"/>
    <n v="1363150800"/>
    <n v="1364101200"/>
    <b v="0"/>
    <b v="0"/>
    <s v="games/video games"/>
    <x v="6"/>
  </r>
  <r>
    <x v="0"/>
    <n v="18"/>
    <n v="103.5"/>
    <x v="1"/>
    <s v="USD"/>
    <n v="1523250000"/>
    <n v="1525323600"/>
    <b v="0"/>
    <b v="0"/>
    <s v="publishing/translations"/>
    <x v="5"/>
  </r>
  <r>
    <x v="3"/>
    <n v="723"/>
    <n v="85.99"/>
    <x v="1"/>
    <s v="USD"/>
    <n v="1499317200"/>
    <n v="1500872400"/>
    <b v="1"/>
    <b v="0"/>
    <s v="food/food trucks"/>
    <x v="0"/>
  </r>
  <r>
    <x v="0"/>
    <n v="602"/>
    <n v="98.01"/>
    <x v="5"/>
    <s v="CHF"/>
    <n v="1287550800"/>
    <n v="1288501200"/>
    <b v="1"/>
    <b v="1"/>
    <s v="theater/plays"/>
    <x v="3"/>
  </r>
  <r>
    <x v="0"/>
    <n v="1"/>
    <n v="2"/>
    <x v="1"/>
    <s v="USD"/>
    <n v="1404795600"/>
    <n v="1407128400"/>
    <b v="0"/>
    <b v="0"/>
    <s v="music/jazz"/>
    <x v="1"/>
  </r>
  <r>
    <x v="0"/>
    <n v="3868"/>
    <n v="44.99"/>
    <x v="6"/>
    <s v="EUR"/>
    <n v="1393048800"/>
    <n v="1394344800"/>
    <b v="0"/>
    <b v="0"/>
    <s v="film &amp; video/shorts"/>
    <x v="4"/>
  </r>
  <r>
    <x v="1"/>
    <n v="409"/>
    <n v="31.01"/>
    <x v="1"/>
    <s v="USD"/>
    <n v="1470373200"/>
    <n v="1474088400"/>
    <b v="0"/>
    <b v="0"/>
    <s v="technology/web"/>
    <x v="2"/>
  </r>
  <r>
    <x v="1"/>
    <n v="234"/>
    <n v="59.97"/>
    <x v="1"/>
    <s v="USD"/>
    <n v="1460091600"/>
    <n v="1460264400"/>
    <b v="0"/>
    <b v="0"/>
    <s v="technology/web"/>
    <x v="2"/>
  </r>
  <r>
    <x v="1"/>
    <n v="3016"/>
    <n v="59"/>
    <x v="1"/>
    <s v="USD"/>
    <n v="1440392400"/>
    <n v="1440824400"/>
    <b v="0"/>
    <b v="0"/>
    <s v="music/metal"/>
    <x v="1"/>
  </r>
  <r>
    <x v="1"/>
    <n v="264"/>
    <n v="50.05"/>
    <x v="1"/>
    <s v="USD"/>
    <n v="1488434400"/>
    <n v="1489554000"/>
    <b v="1"/>
    <b v="0"/>
    <s v="photography/photography books"/>
    <x v="7"/>
  </r>
  <r>
    <x v="0"/>
    <n v="504"/>
    <n v="98.97"/>
    <x v="2"/>
    <s v="AUD"/>
    <n v="1514440800"/>
    <n v="1514872800"/>
    <b v="0"/>
    <b v="0"/>
    <s v="food/food trucks"/>
    <x v="0"/>
  </r>
  <r>
    <x v="0"/>
    <n v="14"/>
    <n v="58.86"/>
    <x v="1"/>
    <s v="USD"/>
    <n v="1514354400"/>
    <n v="1515736800"/>
    <b v="0"/>
    <b v="0"/>
    <s v="film &amp; video/science fiction"/>
    <x v="4"/>
  </r>
  <r>
    <x v="3"/>
    <n v="390"/>
    <n v="81.010000000000005"/>
    <x v="1"/>
    <s v="USD"/>
    <n v="1440910800"/>
    <n v="1442898000"/>
    <b v="0"/>
    <b v="0"/>
    <s v="music/rock"/>
    <x v="1"/>
  </r>
  <r>
    <x v="0"/>
    <n v="750"/>
    <n v="76.010000000000005"/>
    <x v="4"/>
    <s v="GBP"/>
    <n v="1296108000"/>
    <n v="1296194400"/>
    <b v="0"/>
    <b v="0"/>
    <s v="film &amp; video/documentary"/>
    <x v="4"/>
  </r>
  <r>
    <x v="0"/>
    <n v="77"/>
    <n v="96.6"/>
    <x v="1"/>
    <s v="USD"/>
    <n v="1440133200"/>
    <n v="1440910800"/>
    <b v="1"/>
    <b v="0"/>
    <s v="theater/plays"/>
    <x v="3"/>
  </r>
  <r>
    <x v="0"/>
    <n v="752"/>
    <n v="76.959999999999994"/>
    <x v="3"/>
    <s v="DKK"/>
    <n v="1332910800"/>
    <n v="1335502800"/>
    <b v="0"/>
    <b v="0"/>
    <s v="music/jazz"/>
    <x v="1"/>
  </r>
  <r>
    <x v="0"/>
    <n v="131"/>
    <n v="67.98"/>
    <x v="1"/>
    <s v="USD"/>
    <n v="1544335200"/>
    <n v="1544680800"/>
    <b v="0"/>
    <b v="0"/>
    <s v="theater/plays"/>
    <x v="3"/>
  </r>
  <r>
    <x v="0"/>
    <n v="87"/>
    <n v="88.78"/>
    <x v="1"/>
    <s v="USD"/>
    <n v="1286427600"/>
    <n v="1288414800"/>
    <b v="0"/>
    <b v="0"/>
    <s v="theater/plays"/>
    <x v="3"/>
  </r>
  <r>
    <x v="0"/>
    <n v="1063"/>
    <n v="25"/>
    <x v="1"/>
    <s v="USD"/>
    <n v="1329717600"/>
    <n v="1330581600"/>
    <b v="0"/>
    <b v="0"/>
    <s v="music/jazz"/>
    <x v="1"/>
  </r>
  <r>
    <x v="1"/>
    <n v="272"/>
    <n v="44.92"/>
    <x v="1"/>
    <s v="USD"/>
    <n v="1310187600"/>
    <n v="1311397200"/>
    <b v="0"/>
    <b v="1"/>
    <s v="film &amp; video/documentary"/>
    <x v="4"/>
  </r>
  <r>
    <x v="3"/>
    <n v="25"/>
    <n v="79.400000000000006"/>
    <x v="1"/>
    <s v="USD"/>
    <n v="1377838800"/>
    <n v="1378357200"/>
    <b v="0"/>
    <b v="1"/>
    <s v="theater/plays"/>
    <x v="3"/>
  </r>
  <r>
    <x v="1"/>
    <n v="419"/>
    <n v="29.01"/>
    <x v="1"/>
    <s v="USD"/>
    <n v="1410325200"/>
    <n v="1411102800"/>
    <b v="0"/>
    <b v="0"/>
    <s v="journalism/audio"/>
    <x v="8"/>
  </r>
  <r>
    <x v="0"/>
    <n v="76"/>
    <n v="73.59"/>
    <x v="1"/>
    <s v="USD"/>
    <n v="1343797200"/>
    <n v="1344834000"/>
    <b v="0"/>
    <b v="0"/>
    <s v="theater/plays"/>
    <x v="3"/>
  </r>
  <r>
    <x v="1"/>
    <n v="1621"/>
    <n v="107.97"/>
    <x v="6"/>
    <s v="EUR"/>
    <n v="1498453200"/>
    <n v="1499230800"/>
    <b v="0"/>
    <b v="0"/>
    <s v="theater/plays"/>
    <x v="3"/>
  </r>
  <r>
    <x v="1"/>
    <n v="1101"/>
    <n v="68.989999999999995"/>
    <x v="1"/>
    <s v="USD"/>
    <n v="1456380000"/>
    <n v="1457416800"/>
    <b v="0"/>
    <b v="0"/>
    <s v="music/indie rock"/>
    <x v="1"/>
  </r>
  <r>
    <x v="1"/>
    <n v="1073"/>
    <n v="111.02"/>
    <x v="1"/>
    <s v="USD"/>
    <n v="1280552400"/>
    <n v="1280898000"/>
    <b v="0"/>
    <b v="1"/>
    <s v="theater/plays"/>
    <x v="3"/>
  </r>
  <r>
    <x v="0"/>
    <n v="4428"/>
    <n v="25"/>
    <x v="2"/>
    <s v="AUD"/>
    <n v="1521608400"/>
    <n v="1522472400"/>
    <b v="0"/>
    <b v="0"/>
    <s v="theater/plays"/>
    <x v="3"/>
  </r>
  <r>
    <x v="0"/>
    <n v="58"/>
    <n v="42.16"/>
    <x v="6"/>
    <s v="EUR"/>
    <n v="1460696400"/>
    <n v="1462510800"/>
    <b v="0"/>
    <b v="0"/>
    <s v="music/indie rock"/>
    <x v="1"/>
  </r>
  <r>
    <x v="3"/>
    <n v="1218"/>
    <n v="47"/>
    <x v="1"/>
    <s v="USD"/>
    <n v="1313730000"/>
    <n v="1317790800"/>
    <b v="0"/>
    <b v="0"/>
    <s v="photography/photography books"/>
    <x v="7"/>
  </r>
  <r>
    <x v="1"/>
    <n v="331"/>
    <n v="36.04"/>
    <x v="1"/>
    <s v="USD"/>
    <n v="1568178000"/>
    <n v="1568782800"/>
    <b v="0"/>
    <b v="0"/>
    <s v="journalism/audio"/>
    <x v="8"/>
  </r>
  <r>
    <x v="1"/>
    <n v="1170"/>
    <n v="101.04"/>
    <x v="1"/>
    <s v="USD"/>
    <n v="1348635600"/>
    <n v="1349413200"/>
    <b v="0"/>
    <b v="0"/>
    <s v="photography/photography books"/>
    <x v="7"/>
  </r>
  <r>
    <x v="0"/>
    <n v="111"/>
    <n v="39.93"/>
    <x v="1"/>
    <s v="USD"/>
    <n v="1468126800"/>
    <n v="1472446800"/>
    <b v="0"/>
    <b v="0"/>
    <s v="publishing/fiction"/>
    <x v="5"/>
  </r>
  <r>
    <x v="3"/>
    <n v="215"/>
    <n v="83.16"/>
    <x v="1"/>
    <s v="USD"/>
    <n v="1547877600"/>
    <n v="1548050400"/>
    <b v="0"/>
    <b v="0"/>
    <s v="film &amp; video/drama"/>
    <x v="4"/>
  </r>
  <r>
    <x v="1"/>
    <n v="363"/>
    <n v="39.979999999999997"/>
    <x v="1"/>
    <s v="USD"/>
    <n v="1571374800"/>
    <n v="1571806800"/>
    <b v="0"/>
    <b v="1"/>
    <s v="food/food trucks"/>
    <x v="0"/>
  </r>
  <r>
    <x v="0"/>
    <n v="2955"/>
    <n v="47.99"/>
    <x v="1"/>
    <s v="USD"/>
    <n v="1576303200"/>
    <n v="1576476000"/>
    <b v="0"/>
    <b v="1"/>
    <s v="games/mobile games"/>
    <x v="6"/>
  </r>
  <r>
    <x v="0"/>
    <n v="1657"/>
    <n v="95.98"/>
    <x v="1"/>
    <s v="USD"/>
    <n v="1324447200"/>
    <n v="1324965600"/>
    <b v="0"/>
    <b v="0"/>
    <s v="theater/plays"/>
    <x v="3"/>
  </r>
  <r>
    <x v="1"/>
    <n v="103"/>
    <n v="78.73"/>
    <x v="1"/>
    <s v="USD"/>
    <n v="1386741600"/>
    <n v="1387519200"/>
    <b v="0"/>
    <b v="0"/>
    <s v="theater/plays"/>
    <x v="3"/>
  </r>
  <r>
    <x v="1"/>
    <n v="147"/>
    <n v="56.08"/>
    <x v="1"/>
    <s v="USD"/>
    <n v="1537074000"/>
    <n v="1537246800"/>
    <b v="0"/>
    <b v="0"/>
    <s v="theater/plays"/>
    <x v="3"/>
  </r>
  <r>
    <x v="1"/>
    <n v="110"/>
    <n v="69.09"/>
    <x v="0"/>
    <s v="CAD"/>
    <n v="1277787600"/>
    <n v="1279515600"/>
    <b v="0"/>
    <b v="0"/>
    <s v="publishing/nonfiction"/>
    <x v="5"/>
  </r>
  <r>
    <x v="0"/>
    <n v="926"/>
    <n v="102.05"/>
    <x v="0"/>
    <s v="CAD"/>
    <n v="1440306000"/>
    <n v="1442379600"/>
    <b v="0"/>
    <b v="0"/>
    <s v="theater/plays"/>
    <x v="3"/>
  </r>
  <r>
    <x v="1"/>
    <n v="134"/>
    <n v="107.32"/>
    <x v="1"/>
    <s v="USD"/>
    <n v="1522126800"/>
    <n v="1523077200"/>
    <b v="0"/>
    <b v="0"/>
    <s v="technology/wearables"/>
    <x v="2"/>
  </r>
  <r>
    <x v="1"/>
    <n v="269"/>
    <n v="51.97"/>
    <x v="1"/>
    <s v="USD"/>
    <n v="1489298400"/>
    <n v="1489554000"/>
    <b v="0"/>
    <b v="0"/>
    <s v="theater/plays"/>
    <x v="3"/>
  </r>
  <r>
    <x v="1"/>
    <n v="175"/>
    <n v="71.14"/>
    <x v="1"/>
    <s v="USD"/>
    <n v="1547100000"/>
    <n v="1548482400"/>
    <b v="0"/>
    <b v="1"/>
    <s v="film &amp; video/television"/>
    <x v="4"/>
  </r>
  <r>
    <x v="1"/>
    <n v="69"/>
    <n v="106.49"/>
    <x v="1"/>
    <s v="USD"/>
    <n v="1383022800"/>
    <n v="1384063200"/>
    <b v="0"/>
    <b v="0"/>
    <s v="technology/web"/>
    <x v="2"/>
  </r>
  <r>
    <x v="1"/>
    <n v="190"/>
    <n v="42.94"/>
    <x v="1"/>
    <s v="USD"/>
    <n v="1322373600"/>
    <n v="1322892000"/>
    <b v="0"/>
    <b v="1"/>
    <s v="film &amp; video/documentary"/>
    <x v="4"/>
  </r>
  <r>
    <x v="1"/>
    <n v="237"/>
    <n v="30.04"/>
    <x v="1"/>
    <s v="USD"/>
    <n v="1349240400"/>
    <n v="1350709200"/>
    <b v="1"/>
    <b v="1"/>
    <s v="film &amp; video/documentary"/>
    <x v="4"/>
  </r>
  <r>
    <x v="0"/>
    <n v="77"/>
    <n v="70.62"/>
    <x v="4"/>
    <s v="GBP"/>
    <n v="1562648400"/>
    <n v="1564203600"/>
    <b v="0"/>
    <b v="0"/>
    <s v="music/rock"/>
    <x v="1"/>
  </r>
  <r>
    <x v="0"/>
    <n v="1748"/>
    <n v="66.02"/>
    <x v="1"/>
    <s v="USD"/>
    <n v="1508216400"/>
    <n v="1509685200"/>
    <b v="0"/>
    <b v="0"/>
    <s v="theater/plays"/>
    <x v="3"/>
  </r>
  <r>
    <x v="0"/>
    <n v="79"/>
    <n v="96.91"/>
    <x v="1"/>
    <s v="USD"/>
    <n v="1511762400"/>
    <n v="1514959200"/>
    <b v="0"/>
    <b v="0"/>
    <s v="theater/plays"/>
    <x v="3"/>
  </r>
  <r>
    <x v="1"/>
    <n v="196"/>
    <n v="62.87"/>
    <x v="6"/>
    <s v="EUR"/>
    <n v="1447480800"/>
    <n v="1448863200"/>
    <b v="1"/>
    <b v="0"/>
    <s v="music/rock"/>
    <x v="1"/>
  </r>
  <r>
    <x v="0"/>
    <n v="889"/>
    <n v="108.99"/>
    <x v="1"/>
    <s v="USD"/>
    <n v="1429506000"/>
    <n v="1429592400"/>
    <b v="0"/>
    <b v="1"/>
    <s v="theater/plays"/>
    <x v="3"/>
  </r>
  <r>
    <x v="1"/>
    <n v="7295"/>
    <n v="27"/>
    <x v="1"/>
    <s v="USD"/>
    <n v="1522472400"/>
    <n v="1522645200"/>
    <b v="0"/>
    <b v="0"/>
    <s v="music/electric music"/>
    <x v="1"/>
  </r>
  <r>
    <x v="1"/>
    <n v="2893"/>
    <n v="65"/>
    <x v="0"/>
    <s v="CAD"/>
    <n v="1322114400"/>
    <n v="1323324000"/>
    <b v="0"/>
    <b v="0"/>
    <s v="technology/wearables"/>
    <x v="2"/>
  </r>
  <r>
    <x v="0"/>
    <n v="56"/>
    <n v="111.52"/>
    <x v="1"/>
    <s v="USD"/>
    <n v="1561438800"/>
    <n v="1561525200"/>
    <b v="0"/>
    <b v="0"/>
    <s v="film &amp; video/drama"/>
    <x v="4"/>
  </r>
  <r>
    <x v="0"/>
    <n v="1"/>
    <n v="3"/>
    <x v="1"/>
    <s v="USD"/>
    <n v="1264399200"/>
    <n v="1265695200"/>
    <b v="0"/>
    <b v="0"/>
    <s v="technology/wearables"/>
    <x v="2"/>
  </r>
  <r>
    <x v="1"/>
    <n v="820"/>
    <n v="110.99"/>
    <x v="1"/>
    <s v="USD"/>
    <n v="1301202000"/>
    <n v="1301806800"/>
    <b v="1"/>
    <b v="0"/>
    <s v="theater/plays"/>
    <x v="3"/>
  </r>
  <r>
    <x v="0"/>
    <n v="83"/>
    <n v="56.75"/>
    <x v="1"/>
    <s v="USD"/>
    <n v="1374469200"/>
    <n v="1374901200"/>
    <b v="0"/>
    <b v="0"/>
    <s v="technology/wearables"/>
    <x v="2"/>
  </r>
  <r>
    <x v="1"/>
    <n v="2038"/>
    <n v="97.02"/>
    <x v="1"/>
    <s v="USD"/>
    <n v="1334984400"/>
    <n v="1336453200"/>
    <b v="1"/>
    <b v="1"/>
    <s v="publishing/translations"/>
    <x v="5"/>
  </r>
  <r>
    <x v="1"/>
    <n v="116"/>
    <n v="92.09"/>
    <x v="1"/>
    <s v="USD"/>
    <n v="1467608400"/>
    <n v="1468904400"/>
    <b v="0"/>
    <b v="0"/>
    <s v="film &amp; video/animation"/>
    <x v="4"/>
  </r>
  <r>
    <x v="0"/>
    <n v="2025"/>
    <n v="82.99"/>
    <x v="4"/>
    <s v="GBP"/>
    <n v="1386741600"/>
    <n v="1387087200"/>
    <b v="0"/>
    <b v="0"/>
    <s v="publishing/nonfiction"/>
    <x v="5"/>
  </r>
  <r>
    <x v="1"/>
    <n v="1345"/>
    <n v="103.04"/>
    <x v="2"/>
    <s v="AUD"/>
    <n v="1546754400"/>
    <n v="1547445600"/>
    <b v="0"/>
    <b v="1"/>
    <s v="technology/web"/>
    <x v="2"/>
  </r>
  <r>
    <x v="1"/>
    <n v="168"/>
    <n v="68.92"/>
    <x v="1"/>
    <s v="USD"/>
    <n v="1544248800"/>
    <n v="1547359200"/>
    <b v="0"/>
    <b v="0"/>
    <s v="film &amp; video/drama"/>
    <x v="4"/>
  </r>
  <r>
    <x v="1"/>
    <n v="137"/>
    <n v="87.74"/>
    <x v="5"/>
    <s v="CHF"/>
    <n v="1495429200"/>
    <n v="1496293200"/>
    <b v="0"/>
    <b v="0"/>
    <s v="theater/plays"/>
    <x v="3"/>
  </r>
  <r>
    <x v="1"/>
    <n v="186"/>
    <n v="75.02"/>
    <x v="6"/>
    <s v="EUR"/>
    <n v="1334811600"/>
    <n v="1335416400"/>
    <b v="0"/>
    <b v="0"/>
    <s v="theater/plays"/>
    <x v="3"/>
  </r>
  <r>
    <x v="1"/>
    <n v="125"/>
    <n v="50.86"/>
    <x v="1"/>
    <s v="USD"/>
    <n v="1531544400"/>
    <n v="1532149200"/>
    <b v="0"/>
    <b v="1"/>
    <s v="theater/plays"/>
    <x v="3"/>
  </r>
  <r>
    <x v="0"/>
    <n v="14"/>
    <n v="90"/>
    <x v="6"/>
    <s v="EUR"/>
    <n v="1453615200"/>
    <n v="1453788000"/>
    <b v="1"/>
    <b v="1"/>
    <s v="theater/plays"/>
    <x v="3"/>
  </r>
  <r>
    <x v="1"/>
    <n v="202"/>
    <n v="72.900000000000006"/>
    <x v="1"/>
    <s v="USD"/>
    <n v="1467954000"/>
    <n v="1471496400"/>
    <b v="0"/>
    <b v="0"/>
    <s v="theater/plays"/>
    <x v="3"/>
  </r>
  <r>
    <x v="1"/>
    <n v="103"/>
    <n v="108.49"/>
    <x v="1"/>
    <s v="USD"/>
    <n v="1471842000"/>
    <n v="1472878800"/>
    <b v="0"/>
    <b v="0"/>
    <s v="publishing/radio &amp; podcasts"/>
    <x v="5"/>
  </r>
  <r>
    <x v="1"/>
    <n v="1785"/>
    <n v="101.98"/>
    <x v="1"/>
    <s v="USD"/>
    <n v="1408424400"/>
    <n v="1408510800"/>
    <b v="0"/>
    <b v="0"/>
    <s v="music/rock"/>
    <x v="1"/>
  </r>
  <r>
    <x v="0"/>
    <n v="656"/>
    <n v="44.01"/>
    <x v="1"/>
    <s v="USD"/>
    <n v="1281157200"/>
    <n v="1281589200"/>
    <b v="0"/>
    <b v="0"/>
    <s v="games/mobile games"/>
    <x v="6"/>
  </r>
  <r>
    <x v="1"/>
    <n v="157"/>
    <n v="65.94"/>
    <x v="1"/>
    <s v="USD"/>
    <n v="1373432400"/>
    <n v="1375851600"/>
    <b v="0"/>
    <b v="1"/>
    <s v="theater/plays"/>
    <x v="3"/>
  </r>
  <r>
    <x v="1"/>
    <n v="555"/>
    <n v="24.99"/>
    <x v="1"/>
    <s v="USD"/>
    <n v="1313989200"/>
    <n v="1315803600"/>
    <b v="0"/>
    <b v="0"/>
    <s v="film &amp; video/documentary"/>
    <x v="4"/>
  </r>
  <r>
    <x v="1"/>
    <n v="297"/>
    <n v="28"/>
    <x v="1"/>
    <s v="USD"/>
    <n v="1371445200"/>
    <n v="1373691600"/>
    <b v="0"/>
    <b v="0"/>
    <s v="technology/wearables"/>
    <x v="2"/>
  </r>
  <r>
    <x v="1"/>
    <n v="123"/>
    <n v="85.83"/>
    <x v="1"/>
    <s v="USD"/>
    <n v="1338267600"/>
    <n v="1339218000"/>
    <b v="0"/>
    <b v="0"/>
    <s v="publishing/fiction"/>
    <x v="5"/>
  </r>
  <r>
    <x v="3"/>
    <n v="38"/>
    <n v="84.92"/>
    <x v="3"/>
    <s v="DKK"/>
    <n v="1519192800"/>
    <n v="1520402400"/>
    <b v="0"/>
    <b v="1"/>
    <s v="theater/plays"/>
    <x v="3"/>
  </r>
  <r>
    <x v="3"/>
    <n v="60"/>
    <n v="90.48"/>
    <x v="1"/>
    <s v="USD"/>
    <n v="1522818000"/>
    <n v="1523336400"/>
    <b v="0"/>
    <b v="0"/>
    <s v="music/rock"/>
    <x v="1"/>
  </r>
  <r>
    <x v="1"/>
    <n v="3036"/>
    <n v="25"/>
    <x v="1"/>
    <s v="USD"/>
    <n v="1509948000"/>
    <n v="1512280800"/>
    <b v="0"/>
    <b v="0"/>
    <s v="film &amp; video/documentary"/>
    <x v="4"/>
  </r>
  <r>
    <x v="1"/>
    <n v="144"/>
    <n v="92.01"/>
    <x v="2"/>
    <s v="AUD"/>
    <n v="1456898400"/>
    <n v="1458709200"/>
    <b v="0"/>
    <b v="0"/>
    <s v="theater/plays"/>
    <x v="3"/>
  </r>
  <r>
    <x v="1"/>
    <n v="121"/>
    <n v="93.07"/>
    <x v="4"/>
    <s v="GBP"/>
    <n v="1413954000"/>
    <n v="1414126800"/>
    <b v="0"/>
    <b v="1"/>
    <s v="theater/plays"/>
    <x v="3"/>
  </r>
  <r>
    <x v="0"/>
    <n v="1596"/>
    <n v="61.01"/>
    <x v="1"/>
    <s v="USD"/>
    <n v="1416031200"/>
    <n v="1416204000"/>
    <b v="0"/>
    <b v="0"/>
    <s v="games/mobile games"/>
    <x v="6"/>
  </r>
  <r>
    <x v="3"/>
    <n v="524"/>
    <n v="92.04"/>
    <x v="1"/>
    <s v="USD"/>
    <n v="1287982800"/>
    <n v="1288501200"/>
    <b v="0"/>
    <b v="1"/>
    <s v="theater/plays"/>
    <x v="3"/>
  </r>
  <r>
    <x v="1"/>
    <n v="181"/>
    <n v="81.13"/>
    <x v="1"/>
    <s v="USD"/>
    <n v="1547964000"/>
    <n v="1552971600"/>
    <b v="0"/>
    <b v="0"/>
    <s v="technology/web"/>
    <x v="2"/>
  </r>
  <r>
    <x v="0"/>
    <n v="10"/>
    <n v="73.5"/>
    <x v="1"/>
    <s v="USD"/>
    <n v="1464152400"/>
    <n v="1465102800"/>
    <b v="0"/>
    <b v="0"/>
    <s v="theater/plays"/>
    <x v="3"/>
  </r>
  <r>
    <x v="1"/>
    <n v="122"/>
    <n v="85.22"/>
    <x v="1"/>
    <s v="USD"/>
    <n v="1359957600"/>
    <n v="1360130400"/>
    <b v="0"/>
    <b v="0"/>
    <s v="film &amp; video/drama"/>
    <x v="4"/>
  </r>
  <r>
    <x v="1"/>
    <n v="1071"/>
    <n v="110.97"/>
    <x v="0"/>
    <s v="CAD"/>
    <n v="1432357200"/>
    <n v="1432875600"/>
    <b v="0"/>
    <b v="0"/>
    <s v="technology/wearables"/>
    <x v="2"/>
  </r>
  <r>
    <x v="3"/>
    <n v="219"/>
    <n v="32.97"/>
    <x v="1"/>
    <s v="USD"/>
    <n v="1500786000"/>
    <n v="1500872400"/>
    <b v="0"/>
    <b v="0"/>
    <s v="technology/web"/>
    <x v="2"/>
  </r>
  <r>
    <x v="0"/>
    <n v="1121"/>
    <n v="96.01"/>
    <x v="1"/>
    <s v="USD"/>
    <n v="1490158800"/>
    <n v="1492146000"/>
    <b v="0"/>
    <b v="1"/>
    <s v="music/rock"/>
    <x v="1"/>
  </r>
  <r>
    <x v="1"/>
    <n v="980"/>
    <n v="84.97"/>
    <x v="1"/>
    <s v="USD"/>
    <n v="1406178000"/>
    <n v="1407301200"/>
    <b v="0"/>
    <b v="0"/>
    <s v="music/metal"/>
    <x v="1"/>
  </r>
  <r>
    <x v="1"/>
    <n v="536"/>
    <n v="25.01"/>
    <x v="1"/>
    <s v="USD"/>
    <n v="1485583200"/>
    <n v="1486620000"/>
    <b v="0"/>
    <b v="1"/>
    <s v="theater/plays"/>
    <x v="3"/>
  </r>
  <r>
    <x v="1"/>
    <n v="1991"/>
    <n v="66"/>
    <x v="1"/>
    <s v="USD"/>
    <n v="1459314000"/>
    <n v="1459918800"/>
    <b v="0"/>
    <b v="0"/>
    <s v="photography/photography books"/>
    <x v="7"/>
  </r>
  <r>
    <x v="3"/>
    <n v="29"/>
    <n v="87.34"/>
    <x v="1"/>
    <s v="USD"/>
    <n v="1424412000"/>
    <n v="1424757600"/>
    <b v="0"/>
    <b v="0"/>
    <s v="publishing/nonfiction"/>
    <x v="5"/>
  </r>
  <r>
    <x v="1"/>
    <n v="180"/>
    <n v="27.93"/>
    <x v="1"/>
    <s v="USD"/>
    <n v="1478844000"/>
    <n v="1479880800"/>
    <b v="0"/>
    <b v="0"/>
    <s v="music/indie rock"/>
    <x v="1"/>
  </r>
  <r>
    <x v="0"/>
    <n v="15"/>
    <n v="103.8"/>
    <x v="1"/>
    <s v="USD"/>
    <n v="1416117600"/>
    <n v="1418018400"/>
    <b v="0"/>
    <b v="1"/>
    <s v="theater/plays"/>
    <x v="3"/>
  </r>
  <r>
    <x v="0"/>
    <n v="191"/>
    <n v="31.94"/>
    <x v="1"/>
    <s v="USD"/>
    <n v="1340946000"/>
    <n v="1341032400"/>
    <b v="0"/>
    <b v="0"/>
    <s v="music/indie rock"/>
    <x v="1"/>
  </r>
  <r>
    <x v="0"/>
    <n v="16"/>
    <n v="99.5"/>
    <x v="1"/>
    <s v="USD"/>
    <n v="1486101600"/>
    <n v="1486360800"/>
    <b v="0"/>
    <b v="0"/>
    <s v="theater/plays"/>
    <x v="3"/>
  </r>
  <r>
    <x v="1"/>
    <n v="130"/>
    <n v="108.85"/>
    <x v="1"/>
    <s v="USD"/>
    <n v="1274590800"/>
    <n v="1274677200"/>
    <b v="0"/>
    <b v="0"/>
    <s v="theater/plays"/>
    <x v="3"/>
  </r>
  <r>
    <x v="1"/>
    <n v="122"/>
    <n v="110.76"/>
    <x v="1"/>
    <s v="USD"/>
    <n v="1263880800"/>
    <n v="1267509600"/>
    <b v="0"/>
    <b v="0"/>
    <s v="music/electric music"/>
    <x v="1"/>
  </r>
  <r>
    <x v="0"/>
    <n v="17"/>
    <n v="29.65"/>
    <x v="1"/>
    <s v="USD"/>
    <n v="1445403600"/>
    <n v="1445922000"/>
    <b v="0"/>
    <b v="1"/>
    <s v="theater/plays"/>
    <x v="3"/>
  </r>
  <r>
    <x v="1"/>
    <n v="140"/>
    <n v="101.71"/>
    <x v="1"/>
    <s v="USD"/>
    <n v="1533877200"/>
    <n v="1534050000"/>
    <b v="0"/>
    <b v="1"/>
    <s v="theater/plays"/>
    <x v="3"/>
  </r>
  <r>
    <x v="0"/>
    <n v="34"/>
    <n v="61.5"/>
    <x v="1"/>
    <s v="USD"/>
    <n v="1275195600"/>
    <n v="1277528400"/>
    <b v="0"/>
    <b v="0"/>
    <s v="technology/wearables"/>
    <x v="2"/>
  </r>
  <r>
    <x v="1"/>
    <n v="3388"/>
    <n v="35"/>
    <x v="1"/>
    <s v="USD"/>
    <n v="1318136400"/>
    <n v="1318568400"/>
    <b v="0"/>
    <b v="0"/>
    <s v="technology/web"/>
    <x v="2"/>
  </r>
  <r>
    <x v="1"/>
    <n v="280"/>
    <n v="40.049999999999997"/>
    <x v="1"/>
    <s v="USD"/>
    <n v="1283403600"/>
    <n v="1284354000"/>
    <b v="0"/>
    <b v="0"/>
    <s v="theater/plays"/>
    <x v="3"/>
  </r>
  <r>
    <x v="3"/>
    <n v="614"/>
    <n v="110.97"/>
    <x v="1"/>
    <s v="USD"/>
    <n v="1267423200"/>
    <n v="1269579600"/>
    <b v="0"/>
    <b v="1"/>
    <s v="film &amp; video/animation"/>
    <x v="4"/>
  </r>
  <r>
    <x v="1"/>
    <n v="366"/>
    <n v="36.96"/>
    <x v="6"/>
    <s v="EUR"/>
    <n v="1412744400"/>
    <n v="1413781200"/>
    <b v="0"/>
    <b v="1"/>
    <s v="technology/wearables"/>
    <x v="2"/>
  </r>
  <r>
    <x v="0"/>
    <n v="1"/>
    <n v="1"/>
    <x v="4"/>
    <s v="GBP"/>
    <n v="1277960400"/>
    <n v="1280120400"/>
    <b v="0"/>
    <b v="0"/>
    <s v="music/electric music"/>
    <x v="1"/>
  </r>
  <r>
    <x v="1"/>
    <n v="270"/>
    <n v="30.97"/>
    <x v="1"/>
    <s v="USD"/>
    <n v="1458190800"/>
    <n v="1459486800"/>
    <b v="1"/>
    <b v="1"/>
    <s v="publishing/nonfiction"/>
    <x v="5"/>
  </r>
  <r>
    <x v="3"/>
    <n v="114"/>
    <n v="47.04"/>
    <x v="1"/>
    <s v="USD"/>
    <n v="1280984400"/>
    <n v="1282539600"/>
    <b v="0"/>
    <b v="1"/>
    <s v="theater/plays"/>
    <x v="3"/>
  </r>
  <r>
    <x v="1"/>
    <n v="137"/>
    <n v="88.07"/>
    <x v="1"/>
    <s v="USD"/>
    <n v="1274590800"/>
    <n v="1275886800"/>
    <b v="0"/>
    <b v="0"/>
    <s v="photography/photography books"/>
    <x v="7"/>
  </r>
  <r>
    <x v="1"/>
    <n v="3205"/>
    <n v="37.01"/>
    <x v="1"/>
    <s v="USD"/>
    <n v="1351400400"/>
    <n v="1355983200"/>
    <b v="0"/>
    <b v="0"/>
    <s v="theater/plays"/>
    <x v="3"/>
  </r>
  <r>
    <x v="1"/>
    <n v="288"/>
    <n v="26.03"/>
    <x v="3"/>
    <s v="DKK"/>
    <n v="1514354400"/>
    <n v="1515391200"/>
    <b v="0"/>
    <b v="1"/>
    <s v="theater/plays"/>
    <x v="3"/>
  </r>
  <r>
    <x v="1"/>
    <n v="148"/>
    <n v="67.819999999999993"/>
    <x v="1"/>
    <s v="USD"/>
    <n v="1421733600"/>
    <n v="1422252000"/>
    <b v="0"/>
    <b v="0"/>
    <s v="theater/plays"/>
    <x v="3"/>
  </r>
  <r>
    <x v="1"/>
    <n v="114"/>
    <n v="49.96"/>
    <x v="1"/>
    <s v="USD"/>
    <n v="1305176400"/>
    <n v="1305522000"/>
    <b v="0"/>
    <b v="0"/>
    <s v="film &amp; video/drama"/>
    <x v="4"/>
  </r>
  <r>
    <x v="1"/>
    <n v="1518"/>
    <n v="110.02"/>
    <x v="0"/>
    <s v="CAD"/>
    <n v="1414126800"/>
    <n v="1414904400"/>
    <b v="0"/>
    <b v="0"/>
    <s v="music/rock"/>
    <x v="1"/>
  </r>
  <r>
    <x v="0"/>
    <n v="1274"/>
    <n v="89.96"/>
    <x v="1"/>
    <s v="USD"/>
    <n v="1517810400"/>
    <n v="1520402400"/>
    <b v="0"/>
    <b v="0"/>
    <s v="music/electric music"/>
    <x v="1"/>
  </r>
  <r>
    <x v="0"/>
    <n v="210"/>
    <n v="79.010000000000005"/>
    <x v="6"/>
    <s v="EUR"/>
    <n v="1564635600"/>
    <n v="1567141200"/>
    <b v="0"/>
    <b v="1"/>
    <s v="games/video games"/>
    <x v="6"/>
  </r>
  <r>
    <x v="1"/>
    <n v="166"/>
    <n v="86.87"/>
    <x v="1"/>
    <s v="USD"/>
    <n v="1500699600"/>
    <n v="1501131600"/>
    <b v="0"/>
    <b v="0"/>
    <s v="music/rock"/>
    <x v="1"/>
  </r>
  <r>
    <x v="1"/>
    <n v="100"/>
    <n v="62.04"/>
    <x v="2"/>
    <s v="AUD"/>
    <n v="1354082400"/>
    <n v="1355032800"/>
    <b v="0"/>
    <b v="0"/>
    <s v="music/jazz"/>
    <x v="1"/>
  </r>
  <r>
    <x v="1"/>
    <n v="235"/>
    <n v="26.97"/>
    <x v="1"/>
    <s v="USD"/>
    <n v="1336453200"/>
    <n v="1339477200"/>
    <b v="0"/>
    <b v="1"/>
    <s v="theater/plays"/>
    <x v="3"/>
  </r>
  <r>
    <x v="1"/>
    <n v="148"/>
    <n v="54.12"/>
    <x v="1"/>
    <s v="USD"/>
    <n v="1305262800"/>
    <n v="1305954000"/>
    <b v="0"/>
    <b v="0"/>
    <s v="music/rock"/>
    <x v="1"/>
  </r>
  <r>
    <x v="1"/>
    <n v="198"/>
    <n v="41.04"/>
    <x v="1"/>
    <s v="USD"/>
    <n v="1492232400"/>
    <n v="1494392400"/>
    <b v="1"/>
    <b v="1"/>
    <s v="music/indie rock"/>
    <x v="1"/>
  </r>
  <r>
    <x v="0"/>
    <n v="248"/>
    <n v="55.05"/>
    <x v="2"/>
    <s v="AUD"/>
    <n v="1537333200"/>
    <n v="1537419600"/>
    <b v="0"/>
    <b v="0"/>
    <s v="film &amp; video/science fiction"/>
    <x v="4"/>
  </r>
  <r>
    <x v="0"/>
    <n v="513"/>
    <n v="107.94"/>
    <x v="1"/>
    <s v="USD"/>
    <n v="1444107600"/>
    <n v="1447999200"/>
    <b v="0"/>
    <b v="0"/>
    <s v="publishing/translations"/>
    <x v="5"/>
  </r>
  <r>
    <x v="1"/>
    <n v="150"/>
    <n v="73.92"/>
    <x v="1"/>
    <s v="USD"/>
    <n v="1386741600"/>
    <n v="1388037600"/>
    <b v="0"/>
    <b v="0"/>
    <s v="theater/plays"/>
    <x v="3"/>
  </r>
  <r>
    <x v="0"/>
    <n v="3410"/>
    <n v="32"/>
    <x v="1"/>
    <s v="USD"/>
    <n v="1376542800"/>
    <n v="1378789200"/>
    <b v="0"/>
    <b v="0"/>
    <s v="games/video games"/>
    <x v="6"/>
  </r>
  <r>
    <x v="1"/>
    <n v="216"/>
    <n v="53.9"/>
    <x v="6"/>
    <s v="EUR"/>
    <n v="1397451600"/>
    <n v="1398056400"/>
    <b v="0"/>
    <b v="1"/>
    <s v="theater/plays"/>
    <x v="3"/>
  </r>
  <r>
    <x v="3"/>
    <n v="26"/>
    <n v="106.5"/>
    <x v="1"/>
    <s v="USD"/>
    <n v="1548482400"/>
    <n v="1550815200"/>
    <b v="0"/>
    <b v="0"/>
    <s v="theater/plays"/>
    <x v="3"/>
  </r>
  <r>
    <x v="1"/>
    <n v="5139"/>
    <n v="33"/>
    <x v="1"/>
    <s v="USD"/>
    <n v="1549692000"/>
    <n v="1550037600"/>
    <b v="0"/>
    <b v="0"/>
    <s v="music/indie rock"/>
    <x v="1"/>
  </r>
  <r>
    <x v="1"/>
    <n v="2353"/>
    <n v="43"/>
    <x v="1"/>
    <s v="USD"/>
    <n v="1492059600"/>
    <n v="1492923600"/>
    <b v="0"/>
    <b v="0"/>
    <s v="theater/plays"/>
    <x v="3"/>
  </r>
  <r>
    <x v="1"/>
    <n v="78"/>
    <n v="86.86"/>
    <x v="6"/>
    <s v="EUR"/>
    <n v="1463979600"/>
    <n v="1467522000"/>
    <b v="0"/>
    <b v="0"/>
    <s v="technology/web"/>
    <x v="2"/>
  </r>
  <r>
    <x v="0"/>
    <n v="10"/>
    <n v="96.8"/>
    <x v="1"/>
    <s v="USD"/>
    <n v="1415253600"/>
    <n v="1416117600"/>
    <b v="0"/>
    <b v="0"/>
    <s v="music/rock"/>
    <x v="1"/>
  </r>
  <r>
    <x v="0"/>
    <n v="2201"/>
    <n v="33"/>
    <x v="1"/>
    <s v="USD"/>
    <n v="1562216400"/>
    <n v="1563771600"/>
    <b v="0"/>
    <b v="0"/>
    <s v="theater/plays"/>
    <x v="3"/>
  </r>
  <r>
    <x v="0"/>
    <n v="676"/>
    <n v="68.03"/>
    <x v="1"/>
    <s v="USD"/>
    <n v="1316754000"/>
    <n v="1319259600"/>
    <b v="0"/>
    <b v="0"/>
    <s v="theater/plays"/>
    <x v="3"/>
  </r>
  <r>
    <x v="1"/>
    <n v="174"/>
    <n v="58.87"/>
    <x v="5"/>
    <s v="CHF"/>
    <n v="1313211600"/>
    <n v="1313643600"/>
    <b v="0"/>
    <b v="0"/>
    <s v="film &amp; video/animation"/>
    <x v="4"/>
  </r>
  <r>
    <x v="0"/>
    <n v="831"/>
    <n v="105.05"/>
    <x v="1"/>
    <s v="USD"/>
    <n v="1439528400"/>
    <n v="1440306000"/>
    <b v="0"/>
    <b v="1"/>
    <s v="theater/plays"/>
    <x v="3"/>
  </r>
  <r>
    <x v="1"/>
    <n v="164"/>
    <n v="33.049999999999997"/>
    <x v="1"/>
    <s v="USD"/>
    <n v="1469163600"/>
    <n v="1470805200"/>
    <b v="0"/>
    <b v="1"/>
    <s v="film &amp; video/drama"/>
    <x v="4"/>
  </r>
  <r>
    <x v="3"/>
    <n v="56"/>
    <n v="78.819999999999993"/>
    <x v="5"/>
    <s v="CHF"/>
    <n v="1288501200"/>
    <n v="1292911200"/>
    <b v="0"/>
    <b v="0"/>
    <s v="theater/plays"/>
    <x v="3"/>
  </r>
  <r>
    <x v="1"/>
    <n v="161"/>
    <n v="68.2"/>
    <x v="1"/>
    <s v="USD"/>
    <n v="1298959200"/>
    <n v="1301374800"/>
    <b v="0"/>
    <b v="1"/>
    <s v="film &amp; video/animation"/>
    <x v="4"/>
  </r>
  <r>
    <x v="1"/>
    <n v="138"/>
    <n v="75.73"/>
    <x v="1"/>
    <s v="USD"/>
    <n v="1387260000"/>
    <n v="1387864800"/>
    <b v="0"/>
    <b v="0"/>
    <s v="music/rock"/>
    <x v="1"/>
  </r>
  <r>
    <x v="1"/>
    <n v="3308"/>
    <n v="31"/>
    <x v="1"/>
    <s v="USD"/>
    <n v="1457244000"/>
    <n v="1458190800"/>
    <b v="0"/>
    <b v="0"/>
    <s v="technology/web"/>
    <x v="2"/>
  </r>
  <r>
    <x v="1"/>
    <n v="127"/>
    <n v="101.88"/>
    <x v="2"/>
    <s v="AUD"/>
    <n v="1556341200"/>
    <n v="1559278800"/>
    <b v="0"/>
    <b v="1"/>
    <s v="film &amp; video/animation"/>
    <x v="4"/>
  </r>
  <r>
    <x v="1"/>
    <n v="207"/>
    <n v="52.88"/>
    <x v="6"/>
    <s v="EUR"/>
    <n v="1522126800"/>
    <n v="1522731600"/>
    <b v="0"/>
    <b v="1"/>
    <s v="music/jazz"/>
    <x v="1"/>
  </r>
  <r>
    <x v="0"/>
    <n v="859"/>
    <n v="71.010000000000005"/>
    <x v="0"/>
    <s v="CAD"/>
    <n v="1305954000"/>
    <n v="1306731600"/>
    <b v="0"/>
    <b v="0"/>
    <s v="music/rock"/>
    <x v="1"/>
  </r>
  <r>
    <x v="2"/>
    <n v="31"/>
    <n v="102.39"/>
    <x v="1"/>
    <s v="USD"/>
    <n v="1350709200"/>
    <n v="1352527200"/>
    <b v="0"/>
    <b v="0"/>
    <s v="film &amp; video/animation"/>
    <x v="4"/>
  </r>
  <r>
    <x v="0"/>
    <n v="45"/>
    <n v="74.47"/>
    <x v="1"/>
    <s v="USD"/>
    <n v="1401166800"/>
    <n v="1404363600"/>
    <b v="0"/>
    <b v="0"/>
    <s v="theater/plays"/>
    <x v="3"/>
  </r>
  <r>
    <x v="3"/>
    <n v="1113"/>
    <n v="51.01"/>
    <x v="1"/>
    <s v="USD"/>
    <n v="1266127200"/>
    <n v="1266645600"/>
    <b v="0"/>
    <b v="0"/>
    <s v="theater/plays"/>
    <x v="3"/>
  </r>
  <r>
    <x v="0"/>
    <n v="6"/>
    <n v="90"/>
    <x v="1"/>
    <s v="USD"/>
    <n v="1481436000"/>
    <n v="1482818400"/>
    <b v="0"/>
    <b v="0"/>
    <s v="food/food trucks"/>
    <x v="0"/>
  </r>
  <r>
    <x v="0"/>
    <n v="7"/>
    <n v="97.14"/>
    <x v="1"/>
    <s v="USD"/>
    <n v="1372222800"/>
    <n v="1374642000"/>
    <b v="0"/>
    <b v="1"/>
    <s v="theater/plays"/>
    <x v="3"/>
  </r>
  <r>
    <x v="1"/>
    <n v="181"/>
    <n v="72.069999999999993"/>
    <x v="5"/>
    <s v="CHF"/>
    <n v="1372136400"/>
    <n v="1372482000"/>
    <b v="0"/>
    <b v="0"/>
    <s v="publishing/nonfiction"/>
    <x v="5"/>
  </r>
  <r>
    <x v="1"/>
    <n v="110"/>
    <n v="75.239999999999995"/>
    <x v="1"/>
    <s v="USD"/>
    <n v="1513922400"/>
    <n v="1514959200"/>
    <b v="0"/>
    <b v="0"/>
    <s v="music/rock"/>
    <x v="1"/>
  </r>
  <r>
    <x v="0"/>
    <n v="31"/>
    <n v="32.97"/>
    <x v="1"/>
    <s v="USD"/>
    <n v="1477976400"/>
    <n v="1478235600"/>
    <b v="0"/>
    <b v="0"/>
    <s v="film &amp; video/drama"/>
    <x v="4"/>
  </r>
  <r>
    <x v="0"/>
    <n v="78"/>
    <n v="54.81"/>
    <x v="1"/>
    <s v="USD"/>
    <n v="1407474000"/>
    <n v="1408078800"/>
    <b v="0"/>
    <b v="1"/>
    <s v="games/mobile games"/>
    <x v="6"/>
  </r>
  <r>
    <x v="1"/>
    <n v="185"/>
    <n v="45.04"/>
    <x v="1"/>
    <s v="USD"/>
    <n v="1546149600"/>
    <n v="1548136800"/>
    <b v="0"/>
    <b v="0"/>
    <s v="technology/web"/>
    <x v="2"/>
  </r>
  <r>
    <x v="1"/>
    <n v="121"/>
    <n v="52.96"/>
    <x v="1"/>
    <s v="USD"/>
    <n v="1338440400"/>
    <n v="1340859600"/>
    <b v="0"/>
    <b v="1"/>
    <s v="theater/plays"/>
    <x v="3"/>
  </r>
  <r>
    <x v="0"/>
    <n v="1225"/>
    <n v="60.02"/>
    <x v="4"/>
    <s v="GBP"/>
    <n v="1454133600"/>
    <n v="1454479200"/>
    <b v="0"/>
    <b v="0"/>
    <s v="theater/plays"/>
    <x v="3"/>
  </r>
  <r>
    <x v="0"/>
    <n v="1"/>
    <n v="1"/>
    <x v="5"/>
    <s v="CHF"/>
    <n v="1434085200"/>
    <n v="1434430800"/>
    <b v="0"/>
    <b v="0"/>
    <s v="music/rock"/>
    <x v="1"/>
  </r>
  <r>
    <x v="1"/>
    <n v="106"/>
    <n v="44.03"/>
    <x v="1"/>
    <s v="USD"/>
    <n v="1577772000"/>
    <n v="1579672800"/>
    <b v="0"/>
    <b v="1"/>
    <s v="photography/photography books"/>
    <x v="7"/>
  </r>
  <r>
    <x v="1"/>
    <n v="142"/>
    <n v="86.03"/>
    <x v="1"/>
    <s v="USD"/>
    <n v="1562216400"/>
    <n v="1562389200"/>
    <b v="0"/>
    <b v="0"/>
    <s v="photography/photography books"/>
    <x v="7"/>
  </r>
  <r>
    <x v="1"/>
    <n v="233"/>
    <n v="28.01"/>
    <x v="1"/>
    <s v="USD"/>
    <n v="1548568800"/>
    <n v="1551506400"/>
    <b v="0"/>
    <b v="0"/>
    <s v="theater/plays"/>
    <x v="3"/>
  </r>
  <r>
    <x v="1"/>
    <n v="218"/>
    <n v="32.049999999999997"/>
    <x v="1"/>
    <s v="USD"/>
    <n v="1514872800"/>
    <n v="1516600800"/>
    <b v="0"/>
    <b v="0"/>
    <s v="music/rock"/>
    <x v="1"/>
  </r>
  <r>
    <x v="0"/>
    <n v="67"/>
    <n v="73.61"/>
    <x v="2"/>
    <s v="AUD"/>
    <n v="1416031200"/>
    <n v="1420437600"/>
    <b v="0"/>
    <b v="0"/>
    <s v="film &amp; video/documentary"/>
    <x v="4"/>
  </r>
  <r>
    <x v="1"/>
    <n v="76"/>
    <n v="108.71"/>
    <x v="1"/>
    <s v="USD"/>
    <n v="1330927200"/>
    <n v="1332997200"/>
    <b v="0"/>
    <b v="1"/>
    <s v="film &amp; video/drama"/>
    <x v="4"/>
  </r>
  <r>
    <x v="1"/>
    <n v="43"/>
    <n v="42.98"/>
    <x v="1"/>
    <s v="USD"/>
    <n v="1571115600"/>
    <n v="1574920800"/>
    <b v="0"/>
    <b v="1"/>
    <s v="theater/plays"/>
    <x v="3"/>
  </r>
  <r>
    <x v="0"/>
    <n v="19"/>
    <n v="83.32"/>
    <x v="1"/>
    <s v="USD"/>
    <n v="1463461200"/>
    <n v="1464930000"/>
    <b v="0"/>
    <b v="0"/>
    <s v="food/food trucks"/>
    <x v="0"/>
  </r>
  <r>
    <x v="0"/>
    <n v="2108"/>
    <n v="42"/>
    <x v="5"/>
    <s v="CHF"/>
    <n v="1344920400"/>
    <n v="1345006800"/>
    <b v="0"/>
    <b v="0"/>
    <s v="film &amp; video/documentary"/>
    <x v="4"/>
  </r>
  <r>
    <x v="1"/>
    <n v="221"/>
    <n v="55.93"/>
    <x v="1"/>
    <s v="USD"/>
    <n v="1511848800"/>
    <n v="1512712800"/>
    <b v="0"/>
    <b v="1"/>
    <s v="theater/plays"/>
    <x v="3"/>
  </r>
  <r>
    <x v="0"/>
    <n v="679"/>
    <n v="105.04"/>
    <x v="1"/>
    <s v="USD"/>
    <n v="1452319200"/>
    <n v="1452492000"/>
    <b v="0"/>
    <b v="1"/>
    <s v="games/video games"/>
    <x v="6"/>
  </r>
  <r>
    <x v="1"/>
    <n v="2805"/>
    <n v="48"/>
    <x v="0"/>
    <s v="CAD"/>
    <n v="1523854800"/>
    <n v="1524286800"/>
    <b v="0"/>
    <b v="0"/>
    <s v="publishing/nonfiction"/>
    <x v="5"/>
  </r>
  <r>
    <x v="1"/>
    <n v="68"/>
    <n v="112.66"/>
    <x v="1"/>
    <s v="USD"/>
    <n v="1346043600"/>
    <n v="1346907600"/>
    <b v="0"/>
    <b v="0"/>
    <s v="games/video games"/>
    <x v="6"/>
  </r>
  <r>
    <x v="0"/>
    <n v="36"/>
    <n v="81.94"/>
    <x v="3"/>
    <s v="DKK"/>
    <n v="1464325200"/>
    <n v="1464498000"/>
    <b v="0"/>
    <b v="1"/>
    <s v="music/rock"/>
    <x v="1"/>
  </r>
  <r>
    <x v="1"/>
    <n v="183"/>
    <n v="64.05"/>
    <x v="0"/>
    <s v="CAD"/>
    <n v="1511935200"/>
    <n v="1514181600"/>
    <b v="0"/>
    <b v="0"/>
    <s v="music/rock"/>
    <x v="1"/>
  </r>
  <r>
    <x v="1"/>
    <n v="133"/>
    <n v="106.39"/>
    <x v="1"/>
    <s v="USD"/>
    <n v="1392012000"/>
    <n v="1392184800"/>
    <b v="1"/>
    <b v="1"/>
    <s v="theater/plays"/>
    <x v="3"/>
  </r>
  <r>
    <x v="1"/>
    <n v="2489"/>
    <n v="76.010000000000005"/>
    <x v="6"/>
    <s v="EUR"/>
    <n v="1556946000"/>
    <n v="1559365200"/>
    <b v="0"/>
    <b v="1"/>
    <s v="publishing/nonfiction"/>
    <x v="5"/>
  </r>
  <r>
    <x v="1"/>
    <n v="69"/>
    <n v="111.07"/>
    <x v="1"/>
    <s v="USD"/>
    <n v="1548050400"/>
    <n v="1549173600"/>
    <b v="0"/>
    <b v="1"/>
    <s v="theater/plays"/>
    <x v="3"/>
  </r>
  <r>
    <x v="0"/>
    <n v="47"/>
    <n v="95.94"/>
    <x v="1"/>
    <s v="USD"/>
    <n v="1353736800"/>
    <n v="1355032800"/>
    <b v="1"/>
    <b v="0"/>
    <s v="games/video games"/>
    <x v="6"/>
  </r>
  <r>
    <x v="1"/>
    <n v="279"/>
    <n v="43.04"/>
    <x v="4"/>
    <s v="GBP"/>
    <n v="1532840400"/>
    <n v="1533963600"/>
    <b v="0"/>
    <b v="1"/>
    <s v="music/rock"/>
    <x v="1"/>
  </r>
  <r>
    <x v="1"/>
    <n v="210"/>
    <n v="67.97"/>
    <x v="1"/>
    <s v="USD"/>
    <n v="1488261600"/>
    <n v="1489381200"/>
    <b v="0"/>
    <b v="0"/>
    <s v="film &amp; video/documentary"/>
    <x v="4"/>
  </r>
  <r>
    <x v="1"/>
    <n v="2100"/>
    <n v="89.99"/>
    <x v="1"/>
    <s v="USD"/>
    <n v="1393567200"/>
    <n v="1395032400"/>
    <b v="0"/>
    <b v="0"/>
    <s v="music/rock"/>
    <x v="1"/>
  </r>
  <r>
    <x v="1"/>
    <n v="252"/>
    <n v="58.1"/>
    <x v="1"/>
    <s v="USD"/>
    <n v="1410325200"/>
    <n v="1412485200"/>
    <b v="1"/>
    <b v="1"/>
    <s v="music/rock"/>
    <x v="1"/>
  </r>
  <r>
    <x v="1"/>
    <n v="1280"/>
    <n v="84"/>
    <x v="1"/>
    <s v="USD"/>
    <n v="1276923600"/>
    <n v="1279688400"/>
    <b v="0"/>
    <b v="1"/>
    <s v="publishing/nonfiction"/>
    <x v="5"/>
  </r>
  <r>
    <x v="1"/>
    <n v="157"/>
    <n v="88.85"/>
    <x v="4"/>
    <s v="GBP"/>
    <n v="1500958800"/>
    <n v="1501995600"/>
    <b v="0"/>
    <b v="0"/>
    <s v="film &amp; video/shorts"/>
    <x v="4"/>
  </r>
  <r>
    <x v="1"/>
    <n v="194"/>
    <n v="65.959999999999994"/>
    <x v="1"/>
    <s v="USD"/>
    <n v="1292220000"/>
    <n v="1294639200"/>
    <b v="0"/>
    <b v="1"/>
    <s v="theater/plays"/>
    <x v="3"/>
  </r>
  <r>
    <x v="1"/>
    <n v="82"/>
    <n v="74.8"/>
    <x v="2"/>
    <s v="AUD"/>
    <n v="1304398800"/>
    <n v="1305435600"/>
    <b v="0"/>
    <b v="1"/>
    <s v="film &amp; video/drama"/>
    <x v="4"/>
  </r>
  <r>
    <x v="0"/>
    <n v="70"/>
    <n v="69.989999999999995"/>
    <x v="1"/>
    <s v="USD"/>
    <n v="1535432400"/>
    <n v="1537592400"/>
    <b v="0"/>
    <b v="0"/>
    <s v="theater/plays"/>
    <x v="3"/>
  </r>
  <r>
    <x v="0"/>
    <n v="154"/>
    <n v="32.01"/>
    <x v="1"/>
    <s v="USD"/>
    <n v="1433826000"/>
    <n v="1435122000"/>
    <b v="0"/>
    <b v="0"/>
    <s v="theater/plays"/>
    <x v="3"/>
  </r>
  <r>
    <x v="0"/>
    <n v="22"/>
    <n v="64.73"/>
    <x v="1"/>
    <s v="USD"/>
    <n v="1514959200"/>
    <n v="1520056800"/>
    <b v="0"/>
    <b v="0"/>
    <s v="theater/plays"/>
    <x v="3"/>
  </r>
  <r>
    <x v="1"/>
    <n v="4233"/>
    <n v="25"/>
    <x v="1"/>
    <s v="USD"/>
    <n v="1332738000"/>
    <n v="1335675600"/>
    <b v="0"/>
    <b v="0"/>
    <s v="photography/photography books"/>
    <x v="7"/>
  </r>
  <r>
    <x v="1"/>
    <n v="1297"/>
    <n v="104.98"/>
    <x v="3"/>
    <s v="DKK"/>
    <n v="1445490000"/>
    <n v="1448431200"/>
    <b v="1"/>
    <b v="0"/>
    <s v="publishing/translations"/>
    <x v="5"/>
  </r>
  <r>
    <x v="1"/>
    <n v="165"/>
    <n v="64.989999999999995"/>
    <x v="3"/>
    <s v="DKK"/>
    <n v="1297663200"/>
    <n v="1298613600"/>
    <b v="0"/>
    <b v="0"/>
    <s v="publishing/translations"/>
    <x v="5"/>
  </r>
  <r>
    <x v="1"/>
    <n v="119"/>
    <n v="94.35"/>
    <x v="1"/>
    <s v="USD"/>
    <n v="1371963600"/>
    <n v="1372482000"/>
    <b v="0"/>
    <b v="0"/>
    <s v="theater/plays"/>
    <x v="3"/>
  </r>
  <r>
    <x v="0"/>
    <n v="1758"/>
    <n v="44"/>
    <x v="1"/>
    <s v="USD"/>
    <n v="1425103200"/>
    <n v="1425621600"/>
    <b v="0"/>
    <b v="0"/>
    <s v="technology/web"/>
    <x v="2"/>
  </r>
  <r>
    <x v="0"/>
    <n v="94"/>
    <n v="64.739999999999995"/>
    <x v="1"/>
    <s v="USD"/>
    <n v="1265349600"/>
    <n v="1266300000"/>
    <b v="0"/>
    <b v="0"/>
    <s v="music/indie rock"/>
    <x v="1"/>
  </r>
  <r>
    <x v="1"/>
    <n v="1797"/>
    <n v="84.01"/>
    <x v="1"/>
    <s v="USD"/>
    <n v="1301202000"/>
    <n v="1305867600"/>
    <b v="0"/>
    <b v="0"/>
    <s v="music/jazz"/>
    <x v="1"/>
  </r>
  <r>
    <x v="1"/>
    <n v="261"/>
    <n v="34.06"/>
    <x v="1"/>
    <s v="USD"/>
    <n v="1538024400"/>
    <n v="1538802000"/>
    <b v="0"/>
    <b v="0"/>
    <s v="theater/plays"/>
    <x v="3"/>
  </r>
  <r>
    <x v="1"/>
    <n v="157"/>
    <n v="93.27"/>
    <x v="1"/>
    <s v="USD"/>
    <n v="1395032400"/>
    <n v="1398920400"/>
    <b v="0"/>
    <b v="1"/>
    <s v="film &amp; video/documentary"/>
    <x v="4"/>
  </r>
  <r>
    <x v="1"/>
    <n v="3533"/>
    <n v="33"/>
    <x v="1"/>
    <s v="USD"/>
    <n v="1405486800"/>
    <n v="1405659600"/>
    <b v="0"/>
    <b v="1"/>
    <s v="theater/plays"/>
    <x v="3"/>
  </r>
  <r>
    <x v="1"/>
    <n v="155"/>
    <n v="83.81"/>
    <x v="1"/>
    <s v="USD"/>
    <n v="1455861600"/>
    <n v="1457244000"/>
    <b v="0"/>
    <b v="0"/>
    <s v="technology/web"/>
    <x v="2"/>
  </r>
  <r>
    <x v="1"/>
    <n v="132"/>
    <n v="63.99"/>
    <x v="6"/>
    <s v="EUR"/>
    <n v="1529038800"/>
    <n v="1529298000"/>
    <b v="0"/>
    <b v="0"/>
    <s v="technology/wearables"/>
    <x v="2"/>
  </r>
  <r>
    <x v="0"/>
    <n v="33"/>
    <n v="81.91"/>
    <x v="1"/>
    <s v="USD"/>
    <n v="1535259600"/>
    <n v="1535778000"/>
    <b v="0"/>
    <b v="0"/>
    <s v="photography/photography books"/>
    <x v="7"/>
  </r>
  <r>
    <x v="3"/>
    <n v="94"/>
    <n v="93.05"/>
    <x v="1"/>
    <s v="USD"/>
    <n v="1327212000"/>
    <n v="1327471200"/>
    <b v="0"/>
    <b v="0"/>
    <s v="film &amp; video/documentary"/>
    <x v="4"/>
  </r>
  <r>
    <x v="1"/>
    <n v="1354"/>
    <n v="101.98"/>
    <x v="4"/>
    <s v="GBP"/>
    <n v="1526360400"/>
    <n v="1529557200"/>
    <b v="0"/>
    <b v="0"/>
    <s v="technology/web"/>
    <x v="2"/>
  </r>
  <r>
    <x v="1"/>
    <n v="48"/>
    <n v="105.94"/>
    <x v="1"/>
    <s v="USD"/>
    <n v="1532149200"/>
    <n v="1535259600"/>
    <b v="1"/>
    <b v="1"/>
    <s v="technology/web"/>
    <x v="2"/>
  </r>
  <r>
    <x v="1"/>
    <n v="110"/>
    <n v="101.58"/>
    <x v="1"/>
    <s v="USD"/>
    <n v="1515304800"/>
    <n v="1515564000"/>
    <b v="0"/>
    <b v="0"/>
    <s v="food/food trucks"/>
    <x v="0"/>
  </r>
  <r>
    <x v="1"/>
    <n v="172"/>
    <n v="62.97"/>
    <x v="1"/>
    <s v="USD"/>
    <n v="1276318800"/>
    <n v="1277096400"/>
    <b v="0"/>
    <b v="0"/>
    <s v="film &amp; video/drama"/>
    <x v="4"/>
  </r>
  <r>
    <x v="1"/>
    <n v="307"/>
    <n v="29.05"/>
    <x v="1"/>
    <s v="USD"/>
    <n v="1328767200"/>
    <n v="1329026400"/>
    <b v="0"/>
    <b v="1"/>
    <s v="music/indie rock"/>
    <x v="1"/>
  </r>
  <r>
    <x v="0"/>
    <n v="1"/>
    <n v="1"/>
    <x v="1"/>
    <s v="USD"/>
    <n v="1321682400"/>
    <n v="1322978400"/>
    <b v="1"/>
    <b v="0"/>
    <s v="music/rock"/>
    <x v="1"/>
  </r>
  <r>
    <x v="1"/>
    <n v="160"/>
    <n v="77.930000000000007"/>
    <x v="1"/>
    <s v="USD"/>
    <n v="1335934800"/>
    <n v="1338786000"/>
    <b v="0"/>
    <b v="0"/>
    <s v="music/electric music"/>
    <x v="1"/>
  </r>
  <r>
    <x v="0"/>
    <n v="31"/>
    <n v="80.81"/>
    <x v="1"/>
    <s v="USD"/>
    <n v="1310792400"/>
    <n v="1311656400"/>
    <b v="0"/>
    <b v="1"/>
    <s v="games/video games"/>
    <x v="6"/>
  </r>
  <r>
    <x v="1"/>
    <n v="1467"/>
    <n v="76.010000000000005"/>
    <x v="0"/>
    <s v="CAD"/>
    <n v="1308546000"/>
    <n v="1308978000"/>
    <b v="0"/>
    <b v="1"/>
    <s v="music/indie rock"/>
    <x v="1"/>
  </r>
  <r>
    <x v="1"/>
    <n v="2662"/>
    <n v="72.989999999999995"/>
    <x v="0"/>
    <s v="CAD"/>
    <n v="1574056800"/>
    <n v="1576389600"/>
    <b v="0"/>
    <b v="0"/>
    <s v="publishing/fiction"/>
    <x v="5"/>
  </r>
  <r>
    <x v="1"/>
    <n v="452"/>
    <n v="53"/>
    <x v="2"/>
    <s v="AUD"/>
    <n v="1308373200"/>
    <n v="1311051600"/>
    <b v="0"/>
    <b v="0"/>
    <s v="theater/plays"/>
    <x v="3"/>
  </r>
  <r>
    <x v="1"/>
    <n v="158"/>
    <n v="54.16"/>
    <x v="1"/>
    <s v="USD"/>
    <n v="1335243600"/>
    <n v="1336712400"/>
    <b v="0"/>
    <b v="0"/>
    <s v="food/food trucks"/>
    <x v="0"/>
  </r>
  <r>
    <x v="1"/>
    <n v="225"/>
    <n v="32.950000000000003"/>
    <x v="5"/>
    <s v="CHF"/>
    <n v="1328421600"/>
    <n v="1330408800"/>
    <b v="1"/>
    <b v="0"/>
    <s v="film &amp; video/shorts"/>
    <x v="4"/>
  </r>
  <r>
    <x v="0"/>
    <n v="35"/>
    <n v="79.37"/>
    <x v="1"/>
    <s v="USD"/>
    <n v="1524286800"/>
    <n v="1524891600"/>
    <b v="1"/>
    <b v="0"/>
    <s v="food/food trucks"/>
    <x v="0"/>
  </r>
  <r>
    <x v="0"/>
    <n v="63"/>
    <n v="41.17"/>
    <x v="1"/>
    <s v="USD"/>
    <n v="1362117600"/>
    <n v="1363669200"/>
    <b v="0"/>
    <b v="1"/>
    <s v="theater/plays"/>
    <x v="3"/>
  </r>
  <r>
    <x v="1"/>
    <n v="65"/>
    <n v="77.430000000000007"/>
    <x v="1"/>
    <s v="USD"/>
    <n v="1550556000"/>
    <n v="1551420000"/>
    <b v="0"/>
    <b v="1"/>
    <s v="technology/wearables"/>
    <x v="2"/>
  </r>
  <r>
    <x v="1"/>
    <n v="163"/>
    <n v="57.16"/>
    <x v="1"/>
    <s v="USD"/>
    <n v="1269147600"/>
    <n v="1269838800"/>
    <b v="0"/>
    <b v="0"/>
    <s v="theater/plays"/>
    <x v="3"/>
  </r>
  <r>
    <x v="1"/>
    <n v="85"/>
    <n v="77.180000000000007"/>
    <x v="1"/>
    <s v="USD"/>
    <n v="1312174800"/>
    <n v="1312520400"/>
    <b v="0"/>
    <b v="0"/>
    <s v="theater/plays"/>
    <x v="3"/>
  </r>
  <r>
    <x v="1"/>
    <n v="217"/>
    <n v="24.95"/>
    <x v="1"/>
    <s v="USD"/>
    <n v="1434517200"/>
    <n v="1436504400"/>
    <b v="0"/>
    <b v="1"/>
    <s v="film &amp; video/television"/>
    <x v="4"/>
  </r>
  <r>
    <x v="1"/>
    <n v="150"/>
    <n v="97.18"/>
    <x v="1"/>
    <s v="USD"/>
    <n v="1471582800"/>
    <n v="1472014800"/>
    <b v="0"/>
    <b v="0"/>
    <s v="film &amp; video/shorts"/>
    <x v="4"/>
  </r>
  <r>
    <x v="1"/>
    <n v="3272"/>
    <n v="46"/>
    <x v="1"/>
    <s v="USD"/>
    <n v="1410757200"/>
    <n v="1411534800"/>
    <b v="0"/>
    <b v="0"/>
    <s v="theater/plays"/>
    <x v="3"/>
  </r>
  <r>
    <x v="3"/>
    <n v="898"/>
    <n v="88.02"/>
    <x v="1"/>
    <s v="USD"/>
    <n v="1304830800"/>
    <n v="1304917200"/>
    <b v="0"/>
    <b v="0"/>
    <s v="photography/photography books"/>
    <x v="7"/>
  </r>
  <r>
    <x v="1"/>
    <n v="300"/>
    <n v="25.99"/>
    <x v="1"/>
    <s v="USD"/>
    <n v="1539061200"/>
    <n v="1539579600"/>
    <b v="0"/>
    <b v="0"/>
    <s v="food/food trucks"/>
    <x v="0"/>
  </r>
  <r>
    <x v="1"/>
    <n v="126"/>
    <n v="102.69"/>
    <x v="1"/>
    <s v="USD"/>
    <n v="1381554000"/>
    <n v="1382504400"/>
    <b v="0"/>
    <b v="0"/>
    <s v="theater/plays"/>
    <x v="3"/>
  </r>
  <r>
    <x v="0"/>
    <n v="526"/>
    <n v="72.959999999999994"/>
    <x v="1"/>
    <s v="USD"/>
    <n v="1277096400"/>
    <n v="1278306000"/>
    <b v="0"/>
    <b v="0"/>
    <s v="film &amp; video/drama"/>
    <x v="4"/>
  </r>
  <r>
    <x v="0"/>
    <n v="121"/>
    <n v="57.19"/>
    <x v="1"/>
    <s v="USD"/>
    <n v="1440392400"/>
    <n v="1442552400"/>
    <b v="0"/>
    <b v="0"/>
    <s v="theater/plays"/>
    <x v="3"/>
  </r>
  <r>
    <x v="1"/>
    <n v="2320"/>
    <n v="84.01"/>
    <x v="1"/>
    <s v="USD"/>
    <n v="1509512400"/>
    <n v="1511071200"/>
    <b v="0"/>
    <b v="1"/>
    <s v="theater/plays"/>
    <x v="3"/>
  </r>
  <r>
    <x v="1"/>
    <n v="81"/>
    <n v="98.67"/>
    <x v="2"/>
    <s v="AUD"/>
    <n v="1535950800"/>
    <n v="1536382800"/>
    <b v="0"/>
    <b v="0"/>
    <s v="film &amp; video/science fiction"/>
    <x v="4"/>
  </r>
  <r>
    <x v="1"/>
    <n v="1887"/>
    <n v="42.01"/>
    <x v="1"/>
    <s v="USD"/>
    <n v="1389160800"/>
    <n v="1389592800"/>
    <b v="0"/>
    <b v="0"/>
    <s v="photography/photography books"/>
    <x v="7"/>
  </r>
  <r>
    <x v="1"/>
    <n v="4358"/>
    <n v="32"/>
    <x v="1"/>
    <s v="USD"/>
    <n v="1271998800"/>
    <n v="1275282000"/>
    <b v="0"/>
    <b v="1"/>
    <s v="photography/photography books"/>
    <x v="7"/>
  </r>
  <r>
    <x v="0"/>
    <n v="67"/>
    <n v="81.569999999999993"/>
    <x v="1"/>
    <s v="USD"/>
    <n v="1294898400"/>
    <n v="1294984800"/>
    <b v="0"/>
    <b v="0"/>
    <s v="music/rock"/>
    <x v="1"/>
  </r>
  <r>
    <x v="0"/>
    <n v="57"/>
    <n v="37.04"/>
    <x v="0"/>
    <s v="CAD"/>
    <n v="1559970000"/>
    <n v="1562043600"/>
    <b v="0"/>
    <b v="0"/>
    <s v="photography/photography books"/>
    <x v="7"/>
  </r>
  <r>
    <x v="0"/>
    <n v="1229"/>
    <n v="103.03"/>
    <x v="1"/>
    <s v="USD"/>
    <n v="1469509200"/>
    <n v="1469595600"/>
    <b v="0"/>
    <b v="0"/>
    <s v="food/food trucks"/>
    <x v="0"/>
  </r>
  <r>
    <x v="0"/>
    <n v="12"/>
    <n v="84.33"/>
    <x v="6"/>
    <s v="EUR"/>
    <n v="1579068000"/>
    <n v="1581141600"/>
    <b v="0"/>
    <b v="0"/>
    <s v="music/metal"/>
    <x v="1"/>
  </r>
  <r>
    <x v="1"/>
    <n v="53"/>
    <n v="102.6"/>
    <x v="1"/>
    <s v="USD"/>
    <n v="1487743200"/>
    <n v="1488520800"/>
    <b v="0"/>
    <b v="0"/>
    <s v="publishing/nonfiction"/>
    <x v="5"/>
  </r>
  <r>
    <x v="1"/>
    <n v="2414"/>
    <n v="79.989999999999995"/>
    <x v="1"/>
    <s v="USD"/>
    <n v="1563685200"/>
    <n v="1563858000"/>
    <b v="0"/>
    <b v="0"/>
    <s v="music/electric music"/>
    <x v="1"/>
  </r>
  <r>
    <x v="0"/>
    <n v="452"/>
    <n v="70.06"/>
    <x v="1"/>
    <s v="USD"/>
    <n v="1436418000"/>
    <n v="1438923600"/>
    <b v="0"/>
    <b v="1"/>
    <s v="theater/plays"/>
    <x v="3"/>
  </r>
  <r>
    <x v="1"/>
    <n v="80"/>
    <n v="37"/>
    <x v="1"/>
    <s v="USD"/>
    <n v="1421820000"/>
    <n v="1422165600"/>
    <b v="0"/>
    <b v="0"/>
    <s v="theater/plays"/>
    <x v="3"/>
  </r>
  <r>
    <x v="1"/>
    <n v="193"/>
    <n v="41.91"/>
    <x v="1"/>
    <s v="USD"/>
    <n v="1274763600"/>
    <n v="1277874000"/>
    <b v="0"/>
    <b v="0"/>
    <s v="film &amp; video/shorts"/>
    <x v="4"/>
  </r>
  <r>
    <x v="0"/>
    <n v="1886"/>
    <n v="57.99"/>
    <x v="1"/>
    <s v="USD"/>
    <n v="1399179600"/>
    <n v="1399352400"/>
    <b v="0"/>
    <b v="1"/>
    <s v="theater/plays"/>
    <x v="3"/>
  </r>
  <r>
    <x v="1"/>
    <n v="52"/>
    <n v="40.94"/>
    <x v="1"/>
    <s v="USD"/>
    <n v="1275800400"/>
    <n v="1279083600"/>
    <b v="0"/>
    <b v="0"/>
    <s v="theater/plays"/>
    <x v="3"/>
  </r>
  <r>
    <x v="0"/>
    <n v="1825"/>
    <n v="70"/>
    <x v="1"/>
    <s v="USD"/>
    <n v="1282798800"/>
    <n v="1284354000"/>
    <b v="0"/>
    <b v="0"/>
    <s v="music/indie rock"/>
    <x v="1"/>
  </r>
  <r>
    <x v="0"/>
    <n v="31"/>
    <n v="73.84"/>
    <x v="1"/>
    <s v="USD"/>
    <n v="1437109200"/>
    <n v="1441170000"/>
    <b v="0"/>
    <b v="1"/>
    <s v="theater/plays"/>
    <x v="3"/>
  </r>
  <r>
    <x v="1"/>
    <n v="290"/>
    <n v="41.98"/>
    <x v="1"/>
    <s v="USD"/>
    <n v="1491886800"/>
    <n v="1493528400"/>
    <b v="0"/>
    <b v="0"/>
    <s v="theater/plays"/>
    <x v="3"/>
  </r>
  <r>
    <x v="1"/>
    <n v="122"/>
    <n v="77.930000000000007"/>
    <x v="1"/>
    <s v="USD"/>
    <n v="1394600400"/>
    <n v="1395205200"/>
    <b v="0"/>
    <b v="1"/>
    <s v="music/electric music"/>
    <x v="1"/>
  </r>
  <r>
    <x v="1"/>
    <n v="1470"/>
    <n v="106.02"/>
    <x v="1"/>
    <s v="USD"/>
    <n v="1561352400"/>
    <n v="1561438800"/>
    <b v="0"/>
    <b v="0"/>
    <s v="music/indie rock"/>
    <x v="1"/>
  </r>
  <r>
    <x v="1"/>
    <n v="165"/>
    <n v="47.02"/>
    <x v="0"/>
    <s v="CAD"/>
    <n v="1322892000"/>
    <n v="1326693600"/>
    <b v="0"/>
    <b v="0"/>
    <s v="film &amp; video/documentary"/>
    <x v="4"/>
  </r>
  <r>
    <x v="1"/>
    <n v="182"/>
    <n v="76.02"/>
    <x v="1"/>
    <s v="USD"/>
    <n v="1274418000"/>
    <n v="1277960400"/>
    <b v="0"/>
    <b v="0"/>
    <s v="publishing/translations"/>
    <x v="5"/>
  </r>
  <r>
    <x v="1"/>
    <n v="199"/>
    <n v="54.12"/>
    <x v="6"/>
    <s v="EUR"/>
    <n v="1434344400"/>
    <n v="1434690000"/>
    <b v="0"/>
    <b v="1"/>
    <s v="film &amp; video/documentary"/>
    <x v="4"/>
  </r>
  <r>
    <x v="1"/>
    <n v="56"/>
    <n v="57.29"/>
    <x v="4"/>
    <s v="GBP"/>
    <n v="1373518800"/>
    <n v="1376110800"/>
    <b v="0"/>
    <b v="1"/>
    <s v="film &amp; video/television"/>
    <x v="4"/>
  </r>
  <r>
    <x v="0"/>
    <n v="107"/>
    <n v="103.81"/>
    <x v="1"/>
    <s v="USD"/>
    <n v="1517637600"/>
    <n v="1518415200"/>
    <b v="0"/>
    <b v="0"/>
    <s v="theater/plays"/>
    <x v="3"/>
  </r>
  <r>
    <x v="1"/>
    <n v="1460"/>
    <n v="105.03"/>
    <x v="2"/>
    <s v="AUD"/>
    <n v="1310619600"/>
    <n v="1310878800"/>
    <b v="0"/>
    <b v="1"/>
    <s v="food/food trucks"/>
    <x v="0"/>
  </r>
  <r>
    <x v="0"/>
    <n v="27"/>
    <n v="90.26"/>
    <x v="1"/>
    <s v="USD"/>
    <n v="1556427600"/>
    <n v="1556600400"/>
    <b v="0"/>
    <b v="0"/>
    <s v="theater/plays"/>
    <x v="3"/>
  </r>
  <r>
    <x v="0"/>
    <n v="1221"/>
    <n v="76.98"/>
    <x v="1"/>
    <s v="USD"/>
    <n v="1576476000"/>
    <n v="1576994400"/>
    <b v="0"/>
    <b v="0"/>
    <s v="film &amp; video/documentary"/>
    <x v="4"/>
  </r>
  <r>
    <x v="1"/>
    <n v="123"/>
    <n v="102.6"/>
    <x v="5"/>
    <s v="CHF"/>
    <n v="1381122000"/>
    <n v="1382677200"/>
    <b v="0"/>
    <b v="0"/>
    <s v="music/jazz"/>
    <x v="1"/>
  </r>
  <r>
    <x v="0"/>
    <n v="1"/>
    <n v="2"/>
    <x v="1"/>
    <s v="USD"/>
    <n v="1411102800"/>
    <n v="1411189200"/>
    <b v="0"/>
    <b v="1"/>
    <s v="technology/web"/>
    <x v="2"/>
  </r>
  <r>
    <x v="1"/>
    <n v="159"/>
    <n v="55.01"/>
    <x v="1"/>
    <s v="USD"/>
    <n v="1531803600"/>
    <n v="1534654800"/>
    <b v="0"/>
    <b v="1"/>
    <s v="music/rock"/>
    <x v="1"/>
  </r>
  <r>
    <x v="1"/>
    <n v="110"/>
    <n v="32.130000000000003"/>
    <x v="1"/>
    <s v="USD"/>
    <n v="1454133600"/>
    <n v="1457762400"/>
    <b v="0"/>
    <b v="0"/>
    <s v="technology/web"/>
    <x v="2"/>
  </r>
  <r>
    <x v="2"/>
    <n v="14"/>
    <n v="50.64"/>
    <x v="1"/>
    <s v="USD"/>
    <n v="1336194000"/>
    <n v="1337490000"/>
    <b v="0"/>
    <b v="1"/>
    <s v="publishing/nonfiction"/>
    <x v="5"/>
  </r>
  <r>
    <x v="0"/>
    <n v="16"/>
    <n v="49.69"/>
    <x v="1"/>
    <s v="USD"/>
    <n v="1349326800"/>
    <n v="1349672400"/>
    <b v="0"/>
    <b v="0"/>
    <s v="publishing/radio &amp; podcasts"/>
    <x v="5"/>
  </r>
  <r>
    <x v="1"/>
    <n v="236"/>
    <n v="54.89"/>
    <x v="1"/>
    <s v="USD"/>
    <n v="1379566800"/>
    <n v="1379826000"/>
    <b v="0"/>
    <b v="0"/>
    <s v="theater/plays"/>
    <x v="3"/>
  </r>
  <r>
    <x v="1"/>
    <n v="191"/>
    <n v="46.93"/>
    <x v="1"/>
    <s v="USD"/>
    <n v="1494651600"/>
    <n v="1497762000"/>
    <b v="1"/>
    <b v="1"/>
    <s v="film &amp; video/documentary"/>
    <x v="4"/>
  </r>
  <r>
    <x v="0"/>
    <n v="41"/>
    <n v="44.95"/>
    <x v="1"/>
    <s v="USD"/>
    <n v="1303880400"/>
    <n v="1304485200"/>
    <b v="0"/>
    <b v="0"/>
    <s v="theater/plays"/>
    <x v="3"/>
  </r>
  <r>
    <x v="1"/>
    <n v="3934"/>
    <n v="31"/>
    <x v="1"/>
    <s v="USD"/>
    <n v="1335934800"/>
    <n v="1336885200"/>
    <b v="0"/>
    <b v="0"/>
    <s v="games/video games"/>
    <x v="6"/>
  </r>
  <r>
    <x v="1"/>
    <n v="80"/>
    <n v="107.76"/>
    <x v="0"/>
    <s v="CAD"/>
    <n v="1528088400"/>
    <n v="1530421200"/>
    <b v="0"/>
    <b v="1"/>
    <s v="theater/plays"/>
    <x v="3"/>
  </r>
  <r>
    <x v="3"/>
    <n v="296"/>
    <n v="102.08"/>
    <x v="1"/>
    <s v="USD"/>
    <n v="1421906400"/>
    <n v="1421992800"/>
    <b v="0"/>
    <b v="0"/>
    <s v="theater/plays"/>
    <x v="3"/>
  </r>
  <r>
    <x v="1"/>
    <n v="462"/>
    <n v="24.98"/>
    <x v="1"/>
    <s v="USD"/>
    <n v="1568005200"/>
    <n v="1568178000"/>
    <b v="1"/>
    <b v="0"/>
    <s v="technology/web"/>
    <x v="2"/>
  </r>
  <r>
    <x v="1"/>
    <n v="179"/>
    <n v="79.94"/>
    <x v="1"/>
    <s v="USD"/>
    <n v="1346821200"/>
    <n v="1347944400"/>
    <b v="1"/>
    <b v="0"/>
    <s v="film &amp; video/drama"/>
    <x v="4"/>
  </r>
  <r>
    <x v="0"/>
    <n v="523"/>
    <n v="67.95"/>
    <x v="2"/>
    <s v="AUD"/>
    <n v="1557637200"/>
    <n v="1558760400"/>
    <b v="0"/>
    <b v="0"/>
    <s v="film &amp; video/drama"/>
    <x v="4"/>
  </r>
  <r>
    <x v="0"/>
    <n v="141"/>
    <n v="26.07"/>
    <x v="4"/>
    <s v="GBP"/>
    <n v="1375592400"/>
    <n v="1376629200"/>
    <b v="0"/>
    <b v="0"/>
    <s v="theater/plays"/>
    <x v="3"/>
  </r>
  <r>
    <x v="1"/>
    <n v="1866"/>
    <n v="105"/>
    <x v="4"/>
    <s v="GBP"/>
    <n v="1503982800"/>
    <n v="1504760400"/>
    <b v="0"/>
    <b v="0"/>
    <s v="film &amp; video/television"/>
    <x v="4"/>
  </r>
  <r>
    <x v="0"/>
    <n v="52"/>
    <n v="25.83"/>
    <x v="1"/>
    <s v="USD"/>
    <n v="1418882400"/>
    <n v="1419660000"/>
    <b v="0"/>
    <b v="0"/>
    <s v="photography/photography books"/>
    <x v="7"/>
  </r>
  <r>
    <x v="2"/>
    <n v="27"/>
    <n v="77.67"/>
    <x v="4"/>
    <s v="GBP"/>
    <n v="1309237200"/>
    <n v="1311310800"/>
    <b v="0"/>
    <b v="1"/>
    <s v="film &amp; video/shorts"/>
    <x v="4"/>
  </r>
  <r>
    <x v="1"/>
    <n v="156"/>
    <n v="57.83"/>
    <x v="5"/>
    <s v="CHF"/>
    <n v="1343365200"/>
    <n v="1344315600"/>
    <b v="0"/>
    <b v="0"/>
    <s v="publishing/radio &amp; podcasts"/>
    <x v="5"/>
  </r>
  <r>
    <x v="0"/>
    <n v="225"/>
    <n v="92.96"/>
    <x v="2"/>
    <s v="AUD"/>
    <n v="1507957200"/>
    <n v="1510725600"/>
    <b v="0"/>
    <b v="1"/>
    <s v="theater/plays"/>
    <x v="3"/>
  </r>
  <r>
    <x v="1"/>
    <n v="255"/>
    <n v="37.950000000000003"/>
    <x v="1"/>
    <s v="USD"/>
    <n v="1549519200"/>
    <n v="1551247200"/>
    <b v="1"/>
    <b v="0"/>
    <s v="film &amp; video/animation"/>
    <x v="4"/>
  </r>
  <r>
    <x v="0"/>
    <n v="38"/>
    <n v="31.84"/>
    <x v="1"/>
    <s v="USD"/>
    <n v="1329026400"/>
    <n v="1330236000"/>
    <b v="0"/>
    <b v="0"/>
    <s v="technology/web"/>
    <x v="2"/>
  </r>
  <r>
    <x v="1"/>
    <n v="2261"/>
    <n v="40"/>
    <x v="1"/>
    <s v="USD"/>
    <n v="1544335200"/>
    <n v="1545112800"/>
    <b v="0"/>
    <b v="1"/>
    <s v="music/world music"/>
    <x v="1"/>
  </r>
  <r>
    <x v="1"/>
    <n v="40"/>
    <n v="101.1"/>
    <x v="1"/>
    <s v="USD"/>
    <n v="1279083600"/>
    <n v="1279170000"/>
    <b v="0"/>
    <b v="0"/>
    <s v="theater/plays"/>
    <x v="3"/>
  </r>
  <r>
    <x v="1"/>
    <n v="2289"/>
    <n v="84.01"/>
    <x v="6"/>
    <s v="EUR"/>
    <n v="1572498000"/>
    <n v="1573452000"/>
    <b v="0"/>
    <b v="0"/>
    <s v="theater/plays"/>
    <x v="3"/>
  </r>
  <r>
    <x v="1"/>
    <n v="65"/>
    <n v="103.42"/>
    <x v="1"/>
    <s v="USD"/>
    <n v="1506056400"/>
    <n v="1507093200"/>
    <b v="0"/>
    <b v="0"/>
    <s v="theater/plays"/>
    <x v="3"/>
  </r>
  <r>
    <x v="0"/>
    <n v="15"/>
    <n v="105.13"/>
    <x v="1"/>
    <s v="USD"/>
    <n v="1463029200"/>
    <n v="1463374800"/>
    <b v="0"/>
    <b v="0"/>
    <s v="food/food trucks"/>
    <x v="0"/>
  </r>
  <r>
    <x v="0"/>
    <n v="37"/>
    <n v="89.22"/>
    <x v="1"/>
    <s v="USD"/>
    <n v="1342069200"/>
    <n v="1344574800"/>
    <b v="0"/>
    <b v="0"/>
    <s v="theater/plays"/>
    <x v="3"/>
  </r>
  <r>
    <x v="1"/>
    <n v="3777"/>
    <n v="52"/>
    <x v="6"/>
    <s v="EUR"/>
    <n v="1388296800"/>
    <n v="1389074400"/>
    <b v="0"/>
    <b v="0"/>
    <s v="technology/web"/>
    <x v="2"/>
  </r>
  <r>
    <x v="1"/>
    <n v="184"/>
    <n v="64.959999999999994"/>
    <x v="4"/>
    <s v="GBP"/>
    <n v="1493787600"/>
    <n v="1494997200"/>
    <b v="0"/>
    <b v="0"/>
    <s v="theater/plays"/>
    <x v="3"/>
  </r>
  <r>
    <x v="1"/>
    <n v="85"/>
    <n v="46.24"/>
    <x v="1"/>
    <s v="USD"/>
    <n v="1424844000"/>
    <n v="1425448800"/>
    <b v="0"/>
    <b v="1"/>
    <s v="theater/plays"/>
    <x v="3"/>
  </r>
  <r>
    <x v="0"/>
    <n v="112"/>
    <n v="51.15"/>
    <x v="1"/>
    <s v="USD"/>
    <n v="1403931600"/>
    <n v="1404104400"/>
    <b v="0"/>
    <b v="1"/>
    <s v="theater/plays"/>
    <x v="3"/>
  </r>
  <r>
    <x v="1"/>
    <n v="144"/>
    <n v="33.909999999999997"/>
    <x v="1"/>
    <s v="USD"/>
    <n v="1394514000"/>
    <n v="1394773200"/>
    <b v="0"/>
    <b v="0"/>
    <s v="music/rock"/>
    <x v="1"/>
  </r>
  <r>
    <x v="1"/>
    <n v="1902"/>
    <n v="92.02"/>
    <x v="1"/>
    <s v="USD"/>
    <n v="1365397200"/>
    <n v="1366520400"/>
    <b v="0"/>
    <b v="0"/>
    <s v="theater/plays"/>
    <x v="3"/>
  </r>
  <r>
    <x v="1"/>
    <n v="105"/>
    <n v="107.43"/>
    <x v="1"/>
    <s v="USD"/>
    <n v="1456120800"/>
    <n v="1456639200"/>
    <b v="0"/>
    <b v="0"/>
    <s v="theater/plays"/>
    <x v="3"/>
  </r>
  <r>
    <x v="1"/>
    <n v="132"/>
    <n v="75.849999999999994"/>
    <x v="1"/>
    <s v="USD"/>
    <n v="1437714000"/>
    <n v="1438318800"/>
    <b v="0"/>
    <b v="0"/>
    <s v="theater/plays"/>
    <x v="3"/>
  </r>
  <r>
    <x v="0"/>
    <n v="21"/>
    <n v="80.48"/>
    <x v="1"/>
    <s v="USD"/>
    <n v="1563771600"/>
    <n v="1564030800"/>
    <b v="1"/>
    <b v="0"/>
    <s v="theater/plays"/>
    <x v="3"/>
  </r>
  <r>
    <x v="3"/>
    <n v="976"/>
    <n v="86.98"/>
    <x v="1"/>
    <s v="USD"/>
    <n v="1448517600"/>
    <n v="1449295200"/>
    <b v="0"/>
    <b v="0"/>
    <s v="film &amp; video/documentary"/>
    <x v="4"/>
  </r>
  <r>
    <x v="1"/>
    <n v="96"/>
    <n v="105.14"/>
    <x v="1"/>
    <s v="USD"/>
    <n v="1528779600"/>
    <n v="1531890000"/>
    <b v="0"/>
    <b v="1"/>
    <s v="publishing/fiction"/>
    <x v="5"/>
  </r>
  <r>
    <x v="0"/>
    <n v="67"/>
    <n v="57.3"/>
    <x v="1"/>
    <s v="USD"/>
    <n v="1304744400"/>
    <n v="1306213200"/>
    <b v="0"/>
    <b v="1"/>
    <s v="games/video games"/>
    <x v="6"/>
  </r>
  <r>
    <x v="2"/>
    <n v="66"/>
    <n v="93.35"/>
    <x v="0"/>
    <s v="CAD"/>
    <n v="1354341600"/>
    <n v="1356242400"/>
    <b v="0"/>
    <b v="0"/>
    <s v="technology/web"/>
    <x v="2"/>
  </r>
  <r>
    <x v="0"/>
    <n v="78"/>
    <n v="71.989999999999995"/>
    <x v="1"/>
    <s v="USD"/>
    <n v="1294552800"/>
    <n v="1297576800"/>
    <b v="1"/>
    <b v="0"/>
    <s v="theater/plays"/>
    <x v="3"/>
  </r>
  <r>
    <x v="0"/>
    <n v="67"/>
    <n v="92.61"/>
    <x v="2"/>
    <s v="AUD"/>
    <n v="1295935200"/>
    <n v="1296194400"/>
    <b v="0"/>
    <b v="0"/>
    <s v="theater/plays"/>
    <x v="3"/>
  </r>
  <r>
    <x v="1"/>
    <n v="114"/>
    <n v="104.99"/>
    <x v="1"/>
    <s v="USD"/>
    <n v="1411534800"/>
    <n v="1414558800"/>
    <b v="0"/>
    <b v="0"/>
    <s v="food/food trucks"/>
    <x v="0"/>
  </r>
  <r>
    <x v="0"/>
    <n v="263"/>
    <n v="30.96"/>
    <x v="2"/>
    <s v="AUD"/>
    <n v="1486706400"/>
    <n v="1488348000"/>
    <b v="0"/>
    <b v="0"/>
    <s v="photography/photography books"/>
    <x v="7"/>
  </r>
  <r>
    <x v="0"/>
    <n v="1691"/>
    <n v="33"/>
    <x v="1"/>
    <s v="USD"/>
    <n v="1333602000"/>
    <n v="1334898000"/>
    <b v="1"/>
    <b v="0"/>
    <s v="photography/photography books"/>
    <x v="7"/>
  </r>
  <r>
    <x v="0"/>
    <n v="181"/>
    <n v="84.19"/>
    <x v="1"/>
    <s v="USD"/>
    <n v="1308200400"/>
    <n v="1308373200"/>
    <b v="0"/>
    <b v="0"/>
    <s v="theater/plays"/>
    <x v="3"/>
  </r>
  <r>
    <x v="0"/>
    <n v="13"/>
    <n v="73.92"/>
    <x v="1"/>
    <s v="USD"/>
    <n v="1411707600"/>
    <n v="1412312400"/>
    <b v="0"/>
    <b v="0"/>
    <s v="theater/plays"/>
    <x v="3"/>
  </r>
  <r>
    <x v="3"/>
    <n v="160"/>
    <n v="36.99"/>
    <x v="1"/>
    <s v="USD"/>
    <n v="1418364000"/>
    <n v="1419228000"/>
    <b v="1"/>
    <b v="1"/>
    <s v="film &amp; video/documentary"/>
    <x v="4"/>
  </r>
  <r>
    <x v="1"/>
    <n v="203"/>
    <n v="46.9"/>
    <x v="1"/>
    <s v="USD"/>
    <n v="1429333200"/>
    <n v="1430974800"/>
    <b v="0"/>
    <b v="0"/>
    <s v="technology/web"/>
    <x v="2"/>
  </r>
  <r>
    <x v="0"/>
    <n v="1"/>
    <n v="5"/>
    <x v="1"/>
    <s v="USD"/>
    <n v="1555390800"/>
    <n v="1555822800"/>
    <b v="0"/>
    <b v="1"/>
    <s v="theater/plays"/>
    <x v="3"/>
  </r>
  <r>
    <x v="1"/>
    <n v="1559"/>
    <n v="102.02"/>
    <x v="1"/>
    <s v="USD"/>
    <n v="1482732000"/>
    <n v="1482818400"/>
    <b v="0"/>
    <b v="1"/>
    <s v="music/rock"/>
    <x v="1"/>
  </r>
  <r>
    <x v="3"/>
    <n v="2266"/>
    <n v="45.01"/>
    <x v="1"/>
    <s v="USD"/>
    <n v="1470718800"/>
    <n v="1471928400"/>
    <b v="0"/>
    <b v="0"/>
    <s v="film &amp; video/documentary"/>
    <x v="4"/>
  </r>
  <r>
    <x v="0"/>
    <n v="21"/>
    <n v="94.29"/>
    <x v="1"/>
    <s v="USD"/>
    <n v="1450591200"/>
    <n v="1453701600"/>
    <b v="0"/>
    <b v="1"/>
    <s v="film &amp; video/science fiction"/>
    <x v="4"/>
  </r>
  <r>
    <x v="1"/>
    <n v="1548"/>
    <n v="101.02"/>
    <x v="2"/>
    <s v="AUD"/>
    <n v="1348290000"/>
    <n v="1350363600"/>
    <b v="0"/>
    <b v="0"/>
    <s v="technology/web"/>
    <x v="2"/>
  </r>
  <r>
    <x v="1"/>
    <n v="80"/>
    <n v="97.04"/>
    <x v="1"/>
    <s v="USD"/>
    <n v="1353823200"/>
    <n v="1353996000"/>
    <b v="0"/>
    <b v="0"/>
    <s v="theater/plays"/>
    <x v="3"/>
  </r>
  <r>
    <x v="0"/>
    <n v="830"/>
    <n v="43.01"/>
    <x v="1"/>
    <s v="USD"/>
    <n v="1450764000"/>
    <n v="1451109600"/>
    <b v="0"/>
    <b v="0"/>
    <s v="film &amp; video/science fiction"/>
    <x v="4"/>
  </r>
  <r>
    <x v="1"/>
    <n v="131"/>
    <n v="94.92"/>
    <x v="1"/>
    <s v="USD"/>
    <n v="1329372000"/>
    <n v="1329631200"/>
    <b v="0"/>
    <b v="0"/>
    <s v="theater/plays"/>
    <x v="3"/>
  </r>
  <r>
    <x v="1"/>
    <n v="112"/>
    <n v="72.150000000000006"/>
    <x v="1"/>
    <s v="USD"/>
    <n v="1277096400"/>
    <n v="1278997200"/>
    <b v="0"/>
    <b v="0"/>
    <s v="film &amp; video/animation"/>
    <x v="4"/>
  </r>
  <r>
    <x v="0"/>
    <n v="130"/>
    <n v="51.01"/>
    <x v="1"/>
    <s v="USD"/>
    <n v="1277701200"/>
    <n v="1280120400"/>
    <b v="0"/>
    <b v="0"/>
    <s v="publishing/translations"/>
    <x v="5"/>
  </r>
  <r>
    <x v="0"/>
    <n v="55"/>
    <n v="85.05"/>
    <x v="1"/>
    <s v="USD"/>
    <n v="1454911200"/>
    <n v="1458104400"/>
    <b v="0"/>
    <b v="0"/>
    <s v="technology/web"/>
    <x v="2"/>
  </r>
  <r>
    <x v="1"/>
    <n v="155"/>
    <n v="43.87"/>
    <x v="1"/>
    <s v="USD"/>
    <n v="1297922400"/>
    <n v="1298268000"/>
    <b v="0"/>
    <b v="0"/>
    <s v="publishing/translations"/>
    <x v="5"/>
  </r>
  <r>
    <x v="1"/>
    <n v="266"/>
    <n v="40.06"/>
    <x v="1"/>
    <s v="USD"/>
    <n v="1384408800"/>
    <n v="1386223200"/>
    <b v="0"/>
    <b v="0"/>
    <s v="food/food trucks"/>
    <x v="0"/>
  </r>
  <r>
    <x v="0"/>
    <n v="114"/>
    <n v="43.83"/>
    <x v="6"/>
    <s v="EUR"/>
    <n v="1299304800"/>
    <n v="1299823200"/>
    <b v="0"/>
    <b v="1"/>
    <s v="photography/photography books"/>
    <x v="7"/>
  </r>
  <r>
    <x v="1"/>
    <n v="155"/>
    <n v="84.93"/>
    <x v="1"/>
    <s v="USD"/>
    <n v="1431320400"/>
    <n v="1431752400"/>
    <b v="0"/>
    <b v="0"/>
    <s v="theater/plays"/>
    <x v="3"/>
  </r>
  <r>
    <x v="1"/>
    <n v="207"/>
    <n v="41.07"/>
    <x v="4"/>
    <s v="GBP"/>
    <n v="1264399200"/>
    <n v="1267855200"/>
    <b v="0"/>
    <b v="0"/>
    <s v="music/rock"/>
    <x v="1"/>
  </r>
  <r>
    <x v="1"/>
    <n v="245"/>
    <n v="54.97"/>
    <x v="1"/>
    <s v="USD"/>
    <n v="1497502800"/>
    <n v="1497675600"/>
    <b v="0"/>
    <b v="0"/>
    <s v="theater/plays"/>
    <x v="3"/>
  </r>
  <r>
    <x v="1"/>
    <n v="1573"/>
    <n v="77.010000000000005"/>
    <x v="1"/>
    <s v="USD"/>
    <n v="1333688400"/>
    <n v="1336885200"/>
    <b v="0"/>
    <b v="0"/>
    <s v="music/world music"/>
    <x v="1"/>
  </r>
  <r>
    <x v="1"/>
    <n v="114"/>
    <n v="71.2"/>
    <x v="1"/>
    <s v="USD"/>
    <n v="1293861600"/>
    <n v="1295157600"/>
    <b v="0"/>
    <b v="0"/>
    <s v="food/food trucks"/>
    <x v="0"/>
  </r>
  <r>
    <x v="1"/>
    <n v="93"/>
    <n v="91.94"/>
    <x v="1"/>
    <s v="USD"/>
    <n v="1576994400"/>
    <n v="1577599200"/>
    <b v="0"/>
    <b v="0"/>
    <s v="theater/plays"/>
    <x v="3"/>
  </r>
  <r>
    <x v="0"/>
    <n v="594"/>
    <n v="97.07"/>
    <x v="1"/>
    <s v="USD"/>
    <n v="1304917200"/>
    <n v="1305003600"/>
    <b v="0"/>
    <b v="0"/>
    <s v="theater/plays"/>
    <x v="3"/>
  </r>
  <r>
    <x v="0"/>
    <n v="24"/>
    <n v="58.92"/>
    <x v="1"/>
    <s v="USD"/>
    <n v="1381208400"/>
    <n v="1381726800"/>
    <b v="0"/>
    <b v="0"/>
    <s v="film &amp; video/television"/>
    <x v="4"/>
  </r>
  <r>
    <x v="1"/>
    <n v="1681"/>
    <n v="58.02"/>
    <x v="1"/>
    <s v="USD"/>
    <n v="1401685200"/>
    <n v="1402462800"/>
    <b v="0"/>
    <b v="1"/>
    <s v="technology/web"/>
    <x v="2"/>
  </r>
  <r>
    <x v="0"/>
    <n v="252"/>
    <n v="103.87"/>
    <x v="1"/>
    <s v="USD"/>
    <n v="1291960800"/>
    <n v="1292133600"/>
    <b v="0"/>
    <b v="1"/>
    <s v="theater/plays"/>
    <x v="3"/>
  </r>
  <r>
    <x v="1"/>
    <n v="32"/>
    <n v="93.47"/>
    <x v="1"/>
    <s v="USD"/>
    <n v="1368853200"/>
    <n v="1368939600"/>
    <b v="0"/>
    <b v="0"/>
    <s v="music/indie rock"/>
    <x v="1"/>
  </r>
  <r>
    <x v="1"/>
    <n v="135"/>
    <n v="61.97"/>
    <x v="1"/>
    <s v="USD"/>
    <n v="1448776800"/>
    <n v="1452146400"/>
    <b v="0"/>
    <b v="1"/>
    <s v="theater/plays"/>
    <x v="3"/>
  </r>
  <r>
    <x v="1"/>
    <n v="140"/>
    <n v="92.04"/>
    <x v="1"/>
    <s v="USD"/>
    <n v="1296194400"/>
    <n v="1296712800"/>
    <b v="0"/>
    <b v="1"/>
    <s v="theater/plays"/>
    <x v="3"/>
  </r>
  <r>
    <x v="0"/>
    <n v="67"/>
    <n v="77.27"/>
    <x v="1"/>
    <s v="USD"/>
    <n v="1517983200"/>
    <n v="1520748000"/>
    <b v="0"/>
    <b v="0"/>
    <s v="food/food trucks"/>
    <x v="0"/>
  </r>
  <r>
    <x v="1"/>
    <n v="92"/>
    <n v="93.92"/>
    <x v="1"/>
    <s v="USD"/>
    <n v="1478930400"/>
    <n v="1480831200"/>
    <b v="0"/>
    <b v="0"/>
    <s v="games/video games"/>
    <x v="6"/>
  </r>
  <r>
    <x v="1"/>
    <n v="1015"/>
    <n v="84.97"/>
    <x v="4"/>
    <s v="GBP"/>
    <n v="1426395600"/>
    <n v="1426914000"/>
    <b v="0"/>
    <b v="0"/>
    <s v="theater/plays"/>
    <x v="3"/>
  </r>
  <r>
    <x v="0"/>
    <n v="742"/>
    <n v="105.97"/>
    <x v="1"/>
    <s v="USD"/>
    <n v="1446181200"/>
    <n v="1446616800"/>
    <b v="1"/>
    <b v="0"/>
    <s v="publishing/nonfiction"/>
    <x v="5"/>
  </r>
  <r>
    <x v="1"/>
    <n v="323"/>
    <n v="36.97"/>
    <x v="1"/>
    <s v="USD"/>
    <n v="1514181600"/>
    <n v="1517032800"/>
    <b v="0"/>
    <b v="0"/>
    <s v="technology/web"/>
    <x v="2"/>
  </r>
  <r>
    <x v="0"/>
    <n v="75"/>
    <n v="81.53"/>
    <x v="1"/>
    <s v="USD"/>
    <n v="1311051600"/>
    <n v="1311224400"/>
    <b v="0"/>
    <b v="1"/>
    <s v="film &amp; video/documentary"/>
    <x v="4"/>
  </r>
  <r>
    <x v="1"/>
    <n v="2326"/>
    <n v="81"/>
    <x v="1"/>
    <s v="USD"/>
    <n v="1564894800"/>
    <n v="1566190800"/>
    <b v="0"/>
    <b v="0"/>
    <s v="film &amp; video/documentary"/>
    <x v="4"/>
  </r>
  <r>
    <x v="1"/>
    <n v="381"/>
    <n v="26.01"/>
    <x v="1"/>
    <s v="USD"/>
    <n v="1567918800"/>
    <n v="1570165200"/>
    <b v="0"/>
    <b v="0"/>
    <s v="theater/plays"/>
    <x v="3"/>
  </r>
  <r>
    <x v="0"/>
    <n v="4405"/>
    <n v="26"/>
    <x v="1"/>
    <s v="USD"/>
    <n v="1386309600"/>
    <n v="1388556000"/>
    <b v="0"/>
    <b v="1"/>
    <s v="music/rock"/>
    <x v="1"/>
  </r>
  <r>
    <x v="0"/>
    <n v="92"/>
    <n v="34.17"/>
    <x v="1"/>
    <s v="USD"/>
    <n v="1301979600"/>
    <n v="1303189200"/>
    <b v="0"/>
    <b v="0"/>
    <s v="music/rock"/>
    <x v="1"/>
  </r>
  <r>
    <x v="1"/>
    <n v="480"/>
    <n v="28"/>
    <x v="1"/>
    <s v="USD"/>
    <n v="1493269200"/>
    <n v="1494478800"/>
    <b v="0"/>
    <b v="0"/>
    <s v="film &amp; video/documentary"/>
    <x v="4"/>
  </r>
  <r>
    <x v="0"/>
    <n v="64"/>
    <n v="76.55"/>
    <x v="1"/>
    <s v="USD"/>
    <n v="1478930400"/>
    <n v="1480744800"/>
    <b v="0"/>
    <b v="0"/>
    <s v="publishing/radio &amp; podcasts"/>
    <x v="5"/>
  </r>
  <r>
    <x v="1"/>
    <n v="226"/>
    <n v="53.05"/>
    <x v="1"/>
    <s v="USD"/>
    <n v="1555390800"/>
    <n v="1555822800"/>
    <b v="0"/>
    <b v="0"/>
    <s v="publishing/translations"/>
    <x v="5"/>
  </r>
  <r>
    <x v="0"/>
    <n v="64"/>
    <n v="106.86"/>
    <x v="1"/>
    <s v="USD"/>
    <n v="1456984800"/>
    <n v="1458882000"/>
    <b v="0"/>
    <b v="1"/>
    <s v="film &amp; video/drama"/>
    <x v="4"/>
  </r>
  <r>
    <x v="1"/>
    <n v="241"/>
    <n v="46.02"/>
    <x v="1"/>
    <s v="USD"/>
    <n v="1411621200"/>
    <n v="1411966800"/>
    <b v="0"/>
    <b v="1"/>
    <s v="music/rock"/>
    <x v="1"/>
  </r>
  <r>
    <x v="1"/>
    <n v="132"/>
    <n v="100.17"/>
    <x v="1"/>
    <s v="USD"/>
    <n v="1525669200"/>
    <n v="1526878800"/>
    <b v="0"/>
    <b v="1"/>
    <s v="film &amp; video/drama"/>
    <x v="4"/>
  </r>
  <r>
    <x v="3"/>
    <n v="75"/>
    <n v="101.44"/>
    <x v="6"/>
    <s v="EUR"/>
    <n v="1450936800"/>
    <n v="1452405600"/>
    <b v="0"/>
    <b v="1"/>
    <s v="photography/photography books"/>
    <x v="7"/>
  </r>
  <r>
    <x v="0"/>
    <n v="842"/>
    <n v="87.97"/>
    <x v="1"/>
    <s v="USD"/>
    <n v="1413522000"/>
    <n v="1414040400"/>
    <b v="0"/>
    <b v="1"/>
    <s v="publishing/translations"/>
    <x v="5"/>
  </r>
  <r>
    <x v="1"/>
    <n v="2043"/>
    <n v="75"/>
    <x v="1"/>
    <s v="USD"/>
    <n v="1541307600"/>
    <n v="1543816800"/>
    <b v="0"/>
    <b v="1"/>
    <s v="food/food trucks"/>
    <x v="0"/>
  </r>
  <r>
    <x v="0"/>
    <n v="112"/>
    <n v="42.98"/>
    <x v="1"/>
    <s v="USD"/>
    <n v="1357106400"/>
    <n v="1359698400"/>
    <b v="0"/>
    <b v="0"/>
    <s v="theater/plays"/>
    <x v="3"/>
  </r>
  <r>
    <x v="3"/>
    <n v="139"/>
    <n v="33.119999999999997"/>
    <x v="6"/>
    <s v="EUR"/>
    <n v="1390197600"/>
    <n v="1390629600"/>
    <b v="0"/>
    <b v="0"/>
    <s v="theater/plays"/>
    <x v="3"/>
  </r>
  <r>
    <x v="0"/>
    <n v="374"/>
    <n v="101.13"/>
    <x v="1"/>
    <s v="USD"/>
    <n v="1265868000"/>
    <n v="1267077600"/>
    <b v="0"/>
    <b v="1"/>
    <s v="music/indie rock"/>
    <x v="1"/>
  </r>
  <r>
    <x v="3"/>
    <n v="1122"/>
    <n v="55.99"/>
    <x v="1"/>
    <s v="USD"/>
    <n v="1467176400"/>
    <n v="1467781200"/>
    <b v="0"/>
    <b v="0"/>
    <s v="food/food trucks"/>
    <x v="0"/>
  </r>
  <r>
    <x v="4"/>
    <m/>
    <m/>
    <x v="7"/>
    <m/>
    <m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x v="0"/>
    <s v="CAD"/>
    <x v="0"/>
    <n v="1450159200"/>
    <b v="0"/>
    <b v="0"/>
    <s v="food/food trucks"/>
    <x v="0"/>
    <x v="0"/>
  </r>
  <r>
    <x v="1"/>
    <n v="158"/>
    <n v="92.15"/>
    <x v="1"/>
    <s v="USD"/>
    <x v="1"/>
    <n v="1408597200"/>
    <b v="0"/>
    <b v="1"/>
    <s v="music/rock"/>
    <x v="1"/>
    <x v="1"/>
  </r>
  <r>
    <x v="1"/>
    <n v="1425"/>
    <n v="100.02"/>
    <x v="2"/>
    <s v="AUD"/>
    <x v="2"/>
    <n v="1384840800"/>
    <b v="0"/>
    <b v="0"/>
    <s v="technology/web"/>
    <x v="2"/>
    <x v="2"/>
  </r>
  <r>
    <x v="0"/>
    <n v="24"/>
    <n v="103.21"/>
    <x v="1"/>
    <s v="USD"/>
    <x v="3"/>
    <n v="1568955600"/>
    <b v="0"/>
    <b v="0"/>
    <s v="music/rock"/>
    <x v="1"/>
    <x v="1"/>
  </r>
  <r>
    <x v="0"/>
    <n v="53"/>
    <n v="99.34"/>
    <x v="1"/>
    <s v="USD"/>
    <x v="4"/>
    <n v="1548309600"/>
    <b v="0"/>
    <b v="0"/>
    <s v="theater/plays"/>
    <x v="3"/>
    <x v="3"/>
  </r>
  <r>
    <x v="1"/>
    <n v="174"/>
    <n v="75.83"/>
    <x v="3"/>
    <s v="DKK"/>
    <x v="5"/>
    <n v="1347080400"/>
    <b v="0"/>
    <b v="0"/>
    <s v="theater/plays"/>
    <x v="3"/>
    <x v="3"/>
  </r>
  <r>
    <x v="0"/>
    <n v="18"/>
    <n v="60.56"/>
    <x v="4"/>
    <s v="GBP"/>
    <x v="6"/>
    <n v="1505365200"/>
    <b v="0"/>
    <b v="0"/>
    <s v="film &amp; video/documentary"/>
    <x v="4"/>
    <x v="4"/>
  </r>
  <r>
    <x v="1"/>
    <n v="227"/>
    <n v="64.94"/>
    <x v="3"/>
    <s v="DKK"/>
    <x v="7"/>
    <n v="1439614800"/>
    <b v="0"/>
    <b v="0"/>
    <s v="theater/plays"/>
    <x v="3"/>
    <x v="3"/>
  </r>
  <r>
    <x v="2"/>
    <n v="708"/>
    <n v="31"/>
    <x v="3"/>
    <s v="DKK"/>
    <x v="8"/>
    <n v="1281502800"/>
    <b v="0"/>
    <b v="0"/>
    <s v="theater/plays"/>
    <x v="3"/>
    <x v="3"/>
  </r>
  <r>
    <x v="0"/>
    <n v="44"/>
    <n v="72.91"/>
    <x v="1"/>
    <s v="USD"/>
    <x v="9"/>
    <n v="1383804000"/>
    <b v="0"/>
    <b v="0"/>
    <s v="music/electric music"/>
    <x v="1"/>
    <x v="5"/>
  </r>
  <r>
    <x v="1"/>
    <n v="220"/>
    <n v="62.9"/>
    <x v="1"/>
    <s v="USD"/>
    <x v="10"/>
    <n v="1285909200"/>
    <b v="0"/>
    <b v="0"/>
    <s v="film &amp; video/drama"/>
    <x v="4"/>
    <x v="6"/>
  </r>
  <r>
    <x v="0"/>
    <n v="27"/>
    <n v="112.22"/>
    <x v="1"/>
    <s v="USD"/>
    <x v="11"/>
    <n v="1285563600"/>
    <b v="0"/>
    <b v="1"/>
    <s v="theater/plays"/>
    <x v="3"/>
    <x v="3"/>
  </r>
  <r>
    <x v="0"/>
    <n v="55"/>
    <n v="102.35"/>
    <x v="1"/>
    <s v="USD"/>
    <x v="12"/>
    <n v="1572411600"/>
    <b v="0"/>
    <b v="0"/>
    <s v="film &amp; video/drama"/>
    <x v="4"/>
    <x v="6"/>
  </r>
  <r>
    <x v="1"/>
    <n v="98"/>
    <n v="105.05"/>
    <x v="1"/>
    <s v="USD"/>
    <x v="13"/>
    <n v="1466658000"/>
    <b v="0"/>
    <b v="0"/>
    <s v="music/indie rock"/>
    <x v="1"/>
    <x v="7"/>
  </r>
  <r>
    <x v="0"/>
    <n v="200"/>
    <n v="94.15"/>
    <x v="1"/>
    <s v="USD"/>
    <x v="14"/>
    <n v="1333342800"/>
    <b v="0"/>
    <b v="0"/>
    <s v="music/indie rock"/>
    <x v="1"/>
    <x v="7"/>
  </r>
  <r>
    <x v="0"/>
    <n v="452"/>
    <n v="84.99"/>
    <x v="1"/>
    <s v="USD"/>
    <x v="15"/>
    <n v="1576303200"/>
    <b v="0"/>
    <b v="0"/>
    <s v="technology/wearables"/>
    <x v="2"/>
    <x v="8"/>
  </r>
  <r>
    <x v="1"/>
    <n v="100"/>
    <n v="110.41"/>
    <x v="1"/>
    <s v="USD"/>
    <x v="16"/>
    <n v="1392271200"/>
    <b v="0"/>
    <b v="0"/>
    <s v="publishing/nonfiction"/>
    <x v="5"/>
    <x v="9"/>
  </r>
  <r>
    <x v="1"/>
    <n v="1249"/>
    <n v="107.96"/>
    <x v="1"/>
    <s v="USD"/>
    <x v="17"/>
    <n v="1294898400"/>
    <b v="0"/>
    <b v="0"/>
    <s v="film &amp; video/animation"/>
    <x v="4"/>
    <x v="10"/>
  </r>
  <r>
    <x v="3"/>
    <n v="135"/>
    <n v="45.1"/>
    <x v="1"/>
    <s v="USD"/>
    <x v="18"/>
    <n v="1537074000"/>
    <b v="0"/>
    <b v="0"/>
    <s v="theater/plays"/>
    <x v="3"/>
    <x v="3"/>
  </r>
  <r>
    <x v="0"/>
    <n v="674"/>
    <n v="45"/>
    <x v="1"/>
    <s v="USD"/>
    <x v="19"/>
    <n v="1553490000"/>
    <b v="0"/>
    <b v="1"/>
    <s v="theater/plays"/>
    <x v="3"/>
    <x v="3"/>
  </r>
  <r>
    <x v="1"/>
    <n v="1396"/>
    <n v="105.97"/>
    <x v="1"/>
    <s v="USD"/>
    <x v="20"/>
    <n v="1406523600"/>
    <b v="0"/>
    <b v="0"/>
    <s v="film &amp; video/drama"/>
    <x v="4"/>
    <x v="6"/>
  </r>
  <r>
    <x v="0"/>
    <n v="558"/>
    <n v="69.06"/>
    <x v="1"/>
    <s v="USD"/>
    <x v="21"/>
    <n v="1316322000"/>
    <b v="0"/>
    <b v="0"/>
    <s v="theater/plays"/>
    <x v="3"/>
    <x v="3"/>
  </r>
  <r>
    <x v="1"/>
    <n v="890"/>
    <n v="85.04"/>
    <x v="1"/>
    <s v="USD"/>
    <x v="22"/>
    <n v="1524027600"/>
    <b v="0"/>
    <b v="0"/>
    <s v="theater/plays"/>
    <x v="3"/>
    <x v="3"/>
  </r>
  <r>
    <x v="1"/>
    <n v="142"/>
    <n v="105.23"/>
    <x v="4"/>
    <s v="GBP"/>
    <x v="23"/>
    <n v="1554699600"/>
    <b v="0"/>
    <b v="0"/>
    <s v="film &amp; video/documentary"/>
    <x v="4"/>
    <x v="4"/>
  </r>
  <r>
    <x v="1"/>
    <n v="2673"/>
    <n v="39"/>
    <x v="1"/>
    <s v="USD"/>
    <x v="24"/>
    <n v="1403499600"/>
    <b v="0"/>
    <b v="0"/>
    <s v="technology/wearables"/>
    <x v="2"/>
    <x v="8"/>
  </r>
  <r>
    <x v="1"/>
    <n v="163"/>
    <n v="73.03"/>
    <x v="1"/>
    <s v="USD"/>
    <x v="25"/>
    <n v="1307422800"/>
    <b v="0"/>
    <b v="1"/>
    <s v="games/video games"/>
    <x v="6"/>
    <x v="11"/>
  </r>
  <r>
    <x v="3"/>
    <n v="1480"/>
    <n v="35.01"/>
    <x v="1"/>
    <s v="USD"/>
    <x v="26"/>
    <n v="1535346000"/>
    <b v="0"/>
    <b v="0"/>
    <s v="theater/plays"/>
    <x v="3"/>
    <x v="3"/>
  </r>
  <r>
    <x v="0"/>
    <n v="15"/>
    <n v="106.6"/>
    <x v="1"/>
    <s v="USD"/>
    <x v="27"/>
    <n v="1444539600"/>
    <b v="0"/>
    <b v="0"/>
    <s v="music/rock"/>
    <x v="1"/>
    <x v="1"/>
  </r>
  <r>
    <x v="1"/>
    <n v="2220"/>
    <n v="62"/>
    <x v="1"/>
    <s v="USD"/>
    <x v="28"/>
    <n v="1267682400"/>
    <b v="0"/>
    <b v="1"/>
    <s v="theater/plays"/>
    <x v="3"/>
    <x v="3"/>
  </r>
  <r>
    <x v="1"/>
    <n v="1606"/>
    <n v="94"/>
    <x v="5"/>
    <s v="CHF"/>
    <x v="29"/>
    <n v="1535518800"/>
    <b v="0"/>
    <b v="0"/>
    <s v="film &amp; video/shorts"/>
    <x v="4"/>
    <x v="12"/>
  </r>
  <r>
    <x v="1"/>
    <n v="129"/>
    <n v="112.05"/>
    <x v="1"/>
    <s v="USD"/>
    <x v="30"/>
    <n v="1559106000"/>
    <b v="0"/>
    <b v="0"/>
    <s v="film &amp; video/animation"/>
    <x v="4"/>
    <x v="10"/>
  </r>
  <r>
    <x v="1"/>
    <n v="226"/>
    <n v="48.01"/>
    <x v="4"/>
    <s v="GBP"/>
    <x v="31"/>
    <n v="1454392800"/>
    <b v="0"/>
    <b v="0"/>
    <s v="games/video games"/>
    <x v="6"/>
    <x v="11"/>
  </r>
  <r>
    <x v="0"/>
    <n v="2307"/>
    <n v="38"/>
    <x v="6"/>
    <s v="EUR"/>
    <x v="32"/>
    <n v="1517896800"/>
    <b v="0"/>
    <b v="0"/>
    <s v="film &amp; video/documentary"/>
    <x v="4"/>
    <x v="4"/>
  </r>
  <r>
    <x v="1"/>
    <n v="5419"/>
    <n v="35"/>
    <x v="1"/>
    <s v="USD"/>
    <x v="33"/>
    <n v="1415685600"/>
    <b v="0"/>
    <b v="0"/>
    <s v="theater/plays"/>
    <x v="3"/>
    <x v="3"/>
  </r>
  <r>
    <x v="1"/>
    <n v="165"/>
    <n v="85"/>
    <x v="1"/>
    <s v="USD"/>
    <x v="34"/>
    <n v="1490677200"/>
    <b v="0"/>
    <b v="0"/>
    <s v="film &amp; video/documentary"/>
    <x v="4"/>
    <x v="4"/>
  </r>
  <r>
    <x v="1"/>
    <n v="1965"/>
    <n v="95.99"/>
    <x v="3"/>
    <s v="DKK"/>
    <x v="35"/>
    <n v="1551506400"/>
    <b v="0"/>
    <b v="1"/>
    <s v="film &amp; video/drama"/>
    <x v="4"/>
    <x v="6"/>
  </r>
  <r>
    <x v="1"/>
    <n v="16"/>
    <n v="68.81"/>
    <x v="1"/>
    <s v="USD"/>
    <x v="36"/>
    <n v="1300856400"/>
    <b v="0"/>
    <b v="0"/>
    <s v="theater/plays"/>
    <x v="3"/>
    <x v="3"/>
  </r>
  <r>
    <x v="1"/>
    <n v="107"/>
    <n v="105.97"/>
    <x v="1"/>
    <s v="USD"/>
    <x v="37"/>
    <n v="1573192800"/>
    <b v="0"/>
    <b v="1"/>
    <s v="publishing/fiction"/>
    <x v="5"/>
    <x v="13"/>
  </r>
  <r>
    <x v="1"/>
    <n v="134"/>
    <n v="75.260000000000005"/>
    <x v="1"/>
    <s v="USD"/>
    <x v="38"/>
    <n v="1287810000"/>
    <b v="0"/>
    <b v="0"/>
    <s v="photography/photography books"/>
    <x v="7"/>
    <x v="14"/>
  </r>
  <r>
    <x v="0"/>
    <n v="88"/>
    <n v="57.13"/>
    <x v="3"/>
    <s v="DKK"/>
    <x v="39"/>
    <n v="1362978000"/>
    <b v="0"/>
    <b v="0"/>
    <s v="theater/plays"/>
    <x v="3"/>
    <x v="3"/>
  </r>
  <r>
    <x v="1"/>
    <n v="198"/>
    <n v="75.14"/>
    <x v="1"/>
    <s v="USD"/>
    <x v="40"/>
    <n v="1277355600"/>
    <b v="0"/>
    <b v="1"/>
    <s v="technology/wearables"/>
    <x v="2"/>
    <x v="8"/>
  </r>
  <r>
    <x v="1"/>
    <n v="111"/>
    <n v="107.42"/>
    <x v="6"/>
    <s v="EUR"/>
    <x v="41"/>
    <n v="1348981200"/>
    <b v="0"/>
    <b v="1"/>
    <s v="music/rock"/>
    <x v="1"/>
    <x v="1"/>
  </r>
  <r>
    <x v="1"/>
    <n v="222"/>
    <n v="36"/>
    <x v="1"/>
    <s v="USD"/>
    <x v="42"/>
    <n v="1310533200"/>
    <b v="0"/>
    <b v="0"/>
    <s v="food/food trucks"/>
    <x v="0"/>
    <x v="0"/>
  </r>
  <r>
    <x v="1"/>
    <n v="6212"/>
    <n v="27"/>
    <x v="1"/>
    <s v="USD"/>
    <x v="43"/>
    <n v="1407560400"/>
    <b v="0"/>
    <b v="0"/>
    <s v="publishing/radio &amp; podcasts"/>
    <x v="5"/>
    <x v="15"/>
  </r>
  <r>
    <x v="1"/>
    <n v="98"/>
    <n v="107.56"/>
    <x v="3"/>
    <s v="DKK"/>
    <x v="44"/>
    <n v="1552885200"/>
    <b v="0"/>
    <b v="0"/>
    <s v="publishing/fiction"/>
    <x v="5"/>
    <x v="13"/>
  </r>
  <r>
    <x v="0"/>
    <n v="48"/>
    <n v="94.38"/>
    <x v="1"/>
    <s v="USD"/>
    <x v="45"/>
    <n v="1479362400"/>
    <b v="0"/>
    <b v="1"/>
    <s v="theater/plays"/>
    <x v="3"/>
    <x v="3"/>
  </r>
  <r>
    <x v="1"/>
    <n v="92"/>
    <n v="46.16"/>
    <x v="1"/>
    <s v="USD"/>
    <x v="46"/>
    <n v="1280552400"/>
    <b v="0"/>
    <b v="0"/>
    <s v="music/rock"/>
    <x v="1"/>
    <x v="1"/>
  </r>
  <r>
    <x v="1"/>
    <n v="149"/>
    <n v="47.85"/>
    <x v="1"/>
    <s v="USD"/>
    <x v="47"/>
    <n v="1398661200"/>
    <b v="0"/>
    <b v="0"/>
    <s v="theater/plays"/>
    <x v="3"/>
    <x v="3"/>
  </r>
  <r>
    <x v="1"/>
    <n v="2431"/>
    <n v="53.01"/>
    <x v="1"/>
    <s v="USD"/>
    <x v="48"/>
    <n v="1436245200"/>
    <b v="0"/>
    <b v="0"/>
    <s v="theater/plays"/>
    <x v="3"/>
    <x v="3"/>
  </r>
  <r>
    <x v="1"/>
    <n v="303"/>
    <n v="45.06"/>
    <x v="1"/>
    <s v="USD"/>
    <x v="49"/>
    <n v="1575439200"/>
    <b v="0"/>
    <b v="0"/>
    <s v="music/rock"/>
    <x v="1"/>
    <x v="1"/>
  </r>
  <r>
    <x v="0"/>
    <n v="1"/>
    <n v="2"/>
    <x v="6"/>
    <s v="EUR"/>
    <x v="50"/>
    <n v="1377752400"/>
    <b v="0"/>
    <b v="0"/>
    <s v="music/metal"/>
    <x v="1"/>
    <x v="16"/>
  </r>
  <r>
    <x v="0"/>
    <n v="1467"/>
    <n v="99.01"/>
    <x v="4"/>
    <s v="GBP"/>
    <x v="51"/>
    <n v="1334206800"/>
    <b v="0"/>
    <b v="1"/>
    <s v="technology/wearables"/>
    <x v="2"/>
    <x v="8"/>
  </r>
  <r>
    <x v="0"/>
    <n v="75"/>
    <n v="32.79"/>
    <x v="1"/>
    <s v="USD"/>
    <x v="52"/>
    <n v="1284872400"/>
    <b v="0"/>
    <b v="0"/>
    <s v="theater/plays"/>
    <x v="3"/>
    <x v="3"/>
  </r>
  <r>
    <x v="1"/>
    <n v="209"/>
    <n v="59.12"/>
    <x v="1"/>
    <s v="USD"/>
    <x v="53"/>
    <n v="1403931600"/>
    <b v="0"/>
    <b v="0"/>
    <s v="film &amp; video/drama"/>
    <x v="4"/>
    <x v="6"/>
  </r>
  <r>
    <x v="0"/>
    <n v="120"/>
    <n v="44.93"/>
    <x v="1"/>
    <s v="USD"/>
    <x v="54"/>
    <n v="1521262800"/>
    <b v="0"/>
    <b v="0"/>
    <s v="technology/wearables"/>
    <x v="2"/>
    <x v="8"/>
  </r>
  <r>
    <x v="1"/>
    <n v="131"/>
    <n v="89.66"/>
    <x v="1"/>
    <s v="USD"/>
    <x v="55"/>
    <n v="1533358800"/>
    <b v="0"/>
    <b v="0"/>
    <s v="music/jazz"/>
    <x v="1"/>
    <x v="17"/>
  </r>
  <r>
    <x v="1"/>
    <n v="164"/>
    <n v="70.08"/>
    <x v="1"/>
    <s v="USD"/>
    <x v="56"/>
    <n v="1421474400"/>
    <b v="0"/>
    <b v="0"/>
    <s v="technology/wearables"/>
    <x v="2"/>
    <x v="8"/>
  </r>
  <r>
    <x v="1"/>
    <n v="201"/>
    <n v="31.06"/>
    <x v="1"/>
    <s v="USD"/>
    <x v="57"/>
    <n v="1505278800"/>
    <b v="0"/>
    <b v="0"/>
    <s v="games/video games"/>
    <x v="6"/>
    <x v="11"/>
  </r>
  <r>
    <x v="1"/>
    <n v="211"/>
    <n v="29.06"/>
    <x v="1"/>
    <s v="USD"/>
    <x v="58"/>
    <n v="1443934800"/>
    <b v="0"/>
    <b v="0"/>
    <s v="theater/plays"/>
    <x v="3"/>
    <x v="3"/>
  </r>
  <r>
    <x v="1"/>
    <n v="128"/>
    <n v="30.09"/>
    <x v="1"/>
    <s v="USD"/>
    <x v="59"/>
    <n v="1498539600"/>
    <b v="0"/>
    <b v="1"/>
    <s v="theater/plays"/>
    <x v="3"/>
    <x v="3"/>
  </r>
  <r>
    <x v="1"/>
    <n v="1600"/>
    <n v="85"/>
    <x v="0"/>
    <s v="CAD"/>
    <x v="60"/>
    <n v="1342760400"/>
    <b v="0"/>
    <b v="0"/>
    <s v="theater/plays"/>
    <x v="3"/>
    <x v="3"/>
  </r>
  <r>
    <x v="0"/>
    <n v="2253"/>
    <n v="82"/>
    <x v="0"/>
    <s v="CAD"/>
    <x v="61"/>
    <n v="1301720400"/>
    <b v="0"/>
    <b v="0"/>
    <s v="theater/plays"/>
    <x v="3"/>
    <x v="3"/>
  </r>
  <r>
    <x v="1"/>
    <n v="249"/>
    <n v="58.04"/>
    <x v="1"/>
    <s v="USD"/>
    <x v="62"/>
    <n v="1433566800"/>
    <b v="0"/>
    <b v="0"/>
    <s v="technology/web"/>
    <x v="2"/>
    <x v="2"/>
  </r>
  <r>
    <x v="0"/>
    <n v="5"/>
    <n v="111.4"/>
    <x v="1"/>
    <s v="USD"/>
    <x v="63"/>
    <n v="1493874000"/>
    <b v="0"/>
    <b v="0"/>
    <s v="theater/plays"/>
    <x v="3"/>
    <x v="3"/>
  </r>
  <r>
    <x v="0"/>
    <n v="38"/>
    <n v="71.95"/>
    <x v="1"/>
    <s v="USD"/>
    <x v="64"/>
    <n v="1531803600"/>
    <b v="0"/>
    <b v="1"/>
    <s v="technology/web"/>
    <x v="2"/>
    <x v="2"/>
  </r>
  <r>
    <x v="1"/>
    <n v="236"/>
    <n v="61.04"/>
    <x v="1"/>
    <s v="USD"/>
    <x v="65"/>
    <n v="1296712800"/>
    <b v="0"/>
    <b v="0"/>
    <s v="theater/plays"/>
    <x v="3"/>
    <x v="3"/>
  </r>
  <r>
    <x v="0"/>
    <n v="12"/>
    <n v="108.92"/>
    <x v="1"/>
    <s v="USD"/>
    <x v="66"/>
    <n v="1428901200"/>
    <b v="0"/>
    <b v="1"/>
    <s v="theater/plays"/>
    <x v="3"/>
    <x v="3"/>
  </r>
  <r>
    <x v="1"/>
    <n v="4065"/>
    <n v="29"/>
    <x v="4"/>
    <s v="GBP"/>
    <x v="67"/>
    <n v="1264831200"/>
    <b v="0"/>
    <b v="1"/>
    <s v="technology/wearables"/>
    <x v="2"/>
    <x v="8"/>
  </r>
  <r>
    <x v="1"/>
    <n v="246"/>
    <n v="58.98"/>
    <x v="6"/>
    <s v="EUR"/>
    <x v="68"/>
    <n v="1505192400"/>
    <b v="0"/>
    <b v="1"/>
    <s v="theater/plays"/>
    <x v="3"/>
    <x v="3"/>
  </r>
  <r>
    <x v="3"/>
    <n v="17"/>
    <n v="111.82"/>
    <x v="1"/>
    <s v="USD"/>
    <x v="69"/>
    <n v="1295676000"/>
    <b v="0"/>
    <b v="0"/>
    <s v="theater/plays"/>
    <x v="3"/>
    <x v="3"/>
  </r>
  <r>
    <x v="1"/>
    <n v="2475"/>
    <n v="64"/>
    <x v="6"/>
    <s v="EUR"/>
    <x v="70"/>
    <n v="1292911200"/>
    <b v="0"/>
    <b v="1"/>
    <s v="theater/plays"/>
    <x v="3"/>
    <x v="3"/>
  </r>
  <r>
    <x v="1"/>
    <n v="76"/>
    <n v="85.32"/>
    <x v="1"/>
    <s v="USD"/>
    <x v="71"/>
    <n v="1575439200"/>
    <b v="0"/>
    <b v="0"/>
    <s v="theater/plays"/>
    <x v="3"/>
    <x v="3"/>
  </r>
  <r>
    <x v="1"/>
    <n v="54"/>
    <n v="74.48"/>
    <x v="1"/>
    <s v="USD"/>
    <x v="72"/>
    <n v="1438837200"/>
    <b v="0"/>
    <b v="0"/>
    <s v="film &amp; video/animation"/>
    <x v="4"/>
    <x v="10"/>
  </r>
  <r>
    <x v="1"/>
    <n v="88"/>
    <n v="105.15"/>
    <x v="1"/>
    <s v="USD"/>
    <x v="73"/>
    <n v="1480485600"/>
    <b v="0"/>
    <b v="0"/>
    <s v="music/jazz"/>
    <x v="1"/>
    <x v="17"/>
  </r>
  <r>
    <x v="1"/>
    <n v="85"/>
    <n v="56.19"/>
    <x v="4"/>
    <s v="GBP"/>
    <x v="74"/>
    <n v="1459141200"/>
    <b v="0"/>
    <b v="0"/>
    <s v="music/metal"/>
    <x v="1"/>
    <x v="16"/>
  </r>
  <r>
    <x v="1"/>
    <n v="170"/>
    <n v="85.92"/>
    <x v="1"/>
    <s v="USD"/>
    <x v="75"/>
    <n v="1532322000"/>
    <b v="0"/>
    <b v="0"/>
    <s v="photography/photography books"/>
    <x v="7"/>
    <x v="14"/>
  </r>
  <r>
    <x v="0"/>
    <n v="1684"/>
    <n v="57"/>
    <x v="1"/>
    <s v="USD"/>
    <x v="76"/>
    <n v="1426222800"/>
    <b v="1"/>
    <b v="1"/>
    <s v="theater/plays"/>
    <x v="3"/>
    <x v="3"/>
  </r>
  <r>
    <x v="0"/>
    <n v="56"/>
    <n v="79.64"/>
    <x v="1"/>
    <s v="USD"/>
    <x v="77"/>
    <n v="1286773200"/>
    <b v="0"/>
    <b v="1"/>
    <s v="film &amp; video/animation"/>
    <x v="4"/>
    <x v="10"/>
  </r>
  <r>
    <x v="1"/>
    <n v="330"/>
    <n v="41.02"/>
    <x v="1"/>
    <s v="USD"/>
    <x v="78"/>
    <n v="1523941200"/>
    <b v="0"/>
    <b v="0"/>
    <s v="publishing/translations"/>
    <x v="5"/>
    <x v="18"/>
  </r>
  <r>
    <x v="0"/>
    <n v="838"/>
    <n v="48"/>
    <x v="1"/>
    <s v="USD"/>
    <x v="79"/>
    <n v="1529557200"/>
    <b v="0"/>
    <b v="0"/>
    <s v="theater/plays"/>
    <x v="3"/>
    <x v="3"/>
  </r>
  <r>
    <x v="1"/>
    <n v="127"/>
    <n v="55.21"/>
    <x v="1"/>
    <s v="USD"/>
    <x v="80"/>
    <n v="1506574800"/>
    <b v="0"/>
    <b v="0"/>
    <s v="games/video games"/>
    <x v="6"/>
    <x v="11"/>
  </r>
  <r>
    <x v="1"/>
    <n v="411"/>
    <n v="92.11"/>
    <x v="1"/>
    <s v="USD"/>
    <x v="81"/>
    <n v="1513576800"/>
    <b v="0"/>
    <b v="0"/>
    <s v="music/rock"/>
    <x v="1"/>
    <x v="1"/>
  </r>
  <r>
    <x v="1"/>
    <n v="180"/>
    <n v="83.18"/>
    <x v="4"/>
    <s v="GBP"/>
    <x v="82"/>
    <n v="1548309600"/>
    <b v="0"/>
    <b v="1"/>
    <s v="games/video games"/>
    <x v="6"/>
    <x v="11"/>
  </r>
  <r>
    <x v="0"/>
    <n v="1000"/>
    <n v="40"/>
    <x v="1"/>
    <s v="USD"/>
    <x v="83"/>
    <n v="1471582800"/>
    <b v="0"/>
    <b v="0"/>
    <s v="music/electric music"/>
    <x v="1"/>
    <x v="5"/>
  </r>
  <r>
    <x v="1"/>
    <n v="374"/>
    <n v="111.13"/>
    <x v="1"/>
    <s v="USD"/>
    <x v="84"/>
    <n v="1344315600"/>
    <b v="0"/>
    <b v="0"/>
    <s v="technology/wearables"/>
    <x v="2"/>
    <x v="8"/>
  </r>
  <r>
    <x v="1"/>
    <n v="71"/>
    <n v="90.56"/>
    <x v="2"/>
    <s v="AUD"/>
    <x v="85"/>
    <n v="1316408400"/>
    <b v="0"/>
    <b v="0"/>
    <s v="music/indie rock"/>
    <x v="1"/>
    <x v="7"/>
  </r>
  <r>
    <x v="1"/>
    <n v="203"/>
    <n v="61.11"/>
    <x v="1"/>
    <s v="USD"/>
    <x v="86"/>
    <n v="1431838800"/>
    <b v="1"/>
    <b v="0"/>
    <s v="theater/plays"/>
    <x v="3"/>
    <x v="3"/>
  </r>
  <r>
    <x v="0"/>
    <n v="1482"/>
    <n v="83.02"/>
    <x v="2"/>
    <s v="AUD"/>
    <x v="87"/>
    <n v="1300510800"/>
    <b v="0"/>
    <b v="1"/>
    <s v="music/rock"/>
    <x v="1"/>
    <x v="1"/>
  </r>
  <r>
    <x v="1"/>
    <n v="113"/>
    <n v="110.76"/>
    <x v="1"/>
    <s v="USD"/>
    <x v="88"/>
    <n v="1431061200"/>
    <b v="0"/>
    <b v="0"/>
    <s v="publishing/translations"/>
    <x v="5"/>
    <x v="18"/>
  </r>
  <r>
    <x v="1"/>
    <n v="96"/>
    <n v="89.46"/>
    <x v="1"/>
    <s v="USD"/>
    <x v="89"/>
    <n v="1271480400"/>
    <b v="0"/>
    <b v="0"/>
    <s v="theater/plays"/>
    <x v="3"/>
    <x v="3"/>
  </r>
  <r>
    <x v="0"/>
    <n v="106"/>
    <n v="57.85"/>
    <x v="1"/>
    <s v="USD"/>
    <x v="90"/>
    <n v="1456380000"/>
    <b v="0"/>
    <b v="1"/>
    <s v="theater/plays"/>
    <x v="3"/>
    <x v="3"/>
  </r>
  <r>
    <x v="0"/>
    <n v="679"/>
    <n v="110"/>
    <x v="6"/>
    <s v="EUR"/>
    <x v="91"/>
    <n v="1472878800"/>
    <b v="0"/>
    <b v="0"/>
    <s v="publishing/translations"/>
    <x v="5"/>
    <x v="18"/>
  </r>
  <r>
    <x v="1"/>
    <n v="498"/>
    <n v="103.97"/>
    <x v="5"/>
    <s v="CHF"/>
    <x v="92"/>
    <n v="1277355600"/>
    <b v="0"/>
    <b v="1"/>
    <s v="games/video games"/>
    <x v="6"/>
    <x v="11"/>
  </r>
  <r>
    <x v="3"/>
    <n v="610"/>
    <n v="108"/>
    <x v="1"/>
    <s v="USD"/>
    <x v="93"/>
    <n v="1351054800"/>
    <b v="0"/>
    <b v="1"/>
    <s v="theater/plays"/>
    <x v="3"/>
    <x v="3"/>
  </r>
  <r>
    <x v="1"/>
    <n v="180"/>
    <n v="48.93"/>
    <x v="4"/>
    <s v="GBP"/>
    <x v="94"/>
    <n v="1555563600"/>
    <b v="0"/>
    <b v="0"/>
    <s v="technology/web"/>
    <x v="2"/>
    <x v="2"/>
  </r>
  <r>
    <x v="1"/>
    <n v="27"/>
    <n v="37.67"/>
    <x v="1"/>
    <s v="USD"/>
    <x v="95"/>
    <n v="1571634000"/>
    <b v="0"/>
    <b v="0"/>
    <s v="film &amp; video/documentary"/>
    <x v="4"/>
    <x v="4"/>
  </r>
  <r>
    <x v="1"/>
    <n v="2331"/>
    <n v="65"/>
    <x v="1"/>
    <s v="USD"/>
    <x v="96"/>
    <n v="1300856400"/>
    <b v="0"/>
    <b v="0"/>
    <s v="theater/plays"/>
    <x v="3"/>
    <x v="3"/>
  </r>
  <r>
    <x v="1"/>
    <n v="113"/>
    <n v="106.61"/>
    <x v="1"/>
    <s v="USD"/>
    <x v="48"/>
    <n v="1439874000"/>
    <b v="0"/>
    <b v="0"/>
    <s v="food/food trucks"/>
    <x v="0"/>
    <x v="0"/>
  </r>
  <r>
    <x v="0"/>
    <n v="1220"/>
    <n v="27.01"/>
    <x v="2"/>
    <s v="AUD"/>
    <x v="97"/>
    <n v="1438318800"/>
    <b v="0"/>
    <b v="0"/>
    <s v="games/video games"/>
    <x v="6"/>
    <x v="11"/>
  </r>
  <r>
    <x v="1"/>
    <n v="164"/>
    <n v="91.16"/>
    <x v="1"/>
    <s v="USD"/>
    <x v="98"/>
    <n v="1419400800"/>
    <b v="0"/>
    <b v="0"/>
    <s v="theater/plays"/>
    <x v="3"/>
    <x v="3"/>
  </r>
  <r>
    <x v="0"/>
    <n v="1"/>
    <n v="1"/>
    <x v="1"/>
    <s v="USD"/>
    <x v="99"/>
    <n v="1320555600"/>
    <b v="0"/>
    <b v="0"/>
    <s v="theater/plays"/>
    <x v="3"/>
    <x v="3"/>
  </r>
  <r>
    <x v="1"/>
    <n v="164"/>
    <n v="56.05"/>
    <x v="1"/>
    <s v="USD"/>
    <x v="100"/>
    <n v="1425103200"/>
    <b v="0"/>
    <b v="1"/>
    <s v="music/electric music"/>
    <x v="1"/>
    <x v="5"/>
  </r>
  <r>
    <x v="1"/>
    <n v="336"/>
    <n v="31.02"/>
    <x v="1"/>
    <s v="USD"/>
    <x v="101"/>
    <n v="1526878800"/>
    <b v="0"/>
    <b v="1"/>
    <s v="technology/wearables"/>
    <x v="2"/>
    <x v="8"/>
  </r>
  <r>
    <x v="0"/>
    <n v="37"/>
    <n v="66.510000000000005"/>
    <x v="6"/>
    <s v="EUR"/>
    <x v="102"/>
    <n v="1288674000"/>
    <b v="0"/>
    <b v="0"/>
    <s v="music/electric music"/>
    <x v="1"/>
    <x v="5"/>
  </r>
  <r>
    <x v="1"/>
    <n v="1917"/>
    <n v="89.01"/>
    <x v="1"/>
    <s v="USD"/>
    <x v="103"/>
    <n v="1495602000"/>
    <b v="0"/>
    <b v="0"/>
    <s v="music/indie rock"/>
    <x v="1"/>
    <x v="7"/>
  </r>
  <r>
    <x v="1"/>
    <n v="95"/>
    <n v="103.46"/>
    <x v="1"/>
    <s v="USD"/>
    <x v="104"/>
    <n v="1366434000"/>
    <b v="0"/>
    <b v="0"/>
    <s v="technology/web"/>
    <x v="2"/>
    <x v="2"/>
  </r>
  <r>
    <x v="1"/>
    <n v="147"/>
    <n v="95.28"/>
    <x v="1"/>
    <s v="USD"/>
    <x v="105"/>
    <n v="1568350800"/>
    <b v="0"/>
    <b v="0"/>
    <s v="theater/plays"/>
    <x v="3"/>
    <x v="3"/>
  </r>
  <r>
    <x v="1"/>
    <n v="86"/>
    <n v="75.900000000000006"/>
    <x v="1"/>
    <s v="USD"/>
    <x v="106"/>
    <n v="1525928400"/>
    <b v="0"/>
    <b v="1"/>
    <s v="theater/plays"/>
    <x v="3"/>
    <x v="3"/>
  </r>
  <r>
    <x v="1"/>
    <n v="83"/>
    <n v="107.58"/>
    <x v="1"/>
    <s v="USD"/>
    <x v="107"/>
    <n v="1336885200"/>
    <b v="0"/>
    <b v="0"/>
    <s v="film &amp; video/documentary"/>
    <x v="4"/>
    <x v="4"/>
  </r>
  <r>
    <x v="0"/>
    <n v="60"/>
    <n v="51.32"/>
    <x v="1"/>
    <s v="USD"/>
    <x v="108"/>
    <n v="1389679200"/>
    <b v="0"/>
    <b v="0"/>
    <s v="film &amp; video/television"/>
    <x v="4"/>
    <x v="19"/>
  </r>
  <r>
    <x v="0"/>
    <n v="296"/>
    <n v="71.98"/>
    <x v="1"/>
    <s v="USD"/>
    <x v="109"/>
    <n v="1538283600"/>
    <b v="0"/>
    <b v="0"/>
    <s v="food/food trucks"/>
    <x v="0"/>
    <x v="0"/>
  </r>
  <r>
    <x v="1"/>
    <n v="676"/>
    <n v="108.95"/>
    <x v="1"/>
    <s v="USD"/>
    <x v="110"/>
    <n v="1348808400"/>
    <b v="0"/>
    <b v="0"/>
    <s v="publishing/radio &amp; podcasts"/>
    <x v="5"/>
    <x v="15"/>
  </r>
  <r>
    <x v="1"/>
    <n v="361"/>
    <n v="35"/>
    <x v="2"/>
    <s v="AUD"/>
    <x v="111"/>
    <n v="1410152400"/>
    <b v="0"/>
    <b v="0"/>
    <s v="technology/web"/>
    <x v="2"/>
    <x v="2"/>
  </r>
  <r>
    <x v="1"/>
    <n v="131"/>
    <n v="94.94"/>
    <x v="1"/>
    <s v="USD"/>
    <x v="112"/>
    <n v="1505797200"/>
    <b v="0"/>
    <b v="0"/>
    <s v="food/food trucks"/>
    <x v="0"/>
    <x v="0"/>
  </r>
  <r>
    <x v="1"/>
    <n v="126"/>
    <n v="109.65"/>
    <x v="1"/>
    <s v="USD"/>
    <x v="113"/>
    <n v="1554872400"/>
    <b v="0"/>
    <b v="1"/>
    <s v="technology/wearables"/>
    <x v="2"/>
    <x v="8"/>
  </r>
  <r>
    <x v="0"/>
    <n v="3304"/>
    <n v="44"/>
    <x v="6"/>
    <s v="EUR"/>
    <x v="114"/>
    <n v="1513922400"/>
    <b v="0"/>
    <b v="0"/>
    <s v="publishing/fiction"/>
    <x v="5"/>
    <x v="13"/>
  </r>
  <r>
    <x v="0"/>
    <n v="73"/>
    <n v="86.79"/>
    <x v="1"/>
    <s v="USD"/>
    <x v="115"/>
    <n v="1442638800"/>
    <b v="0"/>
    <b v="0"/>
    <s v="theater/plays"/>
    <x v="3"/>
    <x v="3"/>
  </r>
  <r>
    <x v="1"/>
    <n v="275"/>
    <n v="30.99"/>
    <x v="1"/>
    <s v="USD"/>
    <x v="116"/>
    <n v="1317186000"/>
    <b v="0"/>
    <b v="0"/>
    <s v="film &amp; video/television"/>
    <x v="4"/>
    <x v="19"/>
  </r>
  <r>
    <x v="1"/>
    <n v="67"/>
    <n v="94.79"/>
    <x v="1"/>
    <s v="USD"/>
    <x v="117"/>
    <n v="1391234400"/>
    <b v="0"/>
    <b v="0"/>
    <s v="photography/photography books"/>
    <x v="7"/>
    <x v="14"/>
  </r>
  <r>
    <x v="1"/>
    <n v="154"/>
    <n v="69.790000000000006"/>
    <x v="1"/>
    <s v="USD"/>
    <x v="118"/>
    <n v="1404363600"/>
    <b v="0"/>
    <b v="1"/>
    <s v="film &amp; video/documentary"/>
    <x v="4"/>
    <x v="4"/>
  </r>
  <r>
    <x v="1"/>
    <n v="1782"/>
    <n v="63"/>
    <x v="1"/>
    <s v="USD"/>
    <x v="119"/>
    <n v="1429592400"/>
    <b v="0"/>
    <b v="1"/>
    <s v="games/mobile games"/>
    <x v="6"/>
    <x v="20"/>
  </r>
  <r>
    <x v="1"/>
    <n v="903"/>
    <n v="110.03"/>
    <x v="1"/>
    <s v="USD"/>
    <x v="33"/>
    <n v="1413608400"/>
    <b v="0"/>
    <b v="0"/>
    <s v="games/video games"/>
    <x v="6"/>
    <x v="11"/>
  </r>
  <r>
    <x v="0"/>
    <n v="3387"/>
    <n v="26"/>
    <x v="1"/>
    <s v="USD"/>
    <x v="120"/>
    <n v="1419400800"/>
    <b v="0"/>
    <b v="0"/>
    <s v="publishing/fiction"/>
    <x v="5"/>
    <x v="13"/>
  </r>
  <r>
    <x v="0"/>
    <n v="662"/>
    <n v="49.99"/>
    <x v="0"/>
    <s v="CAD"/>
    <x v="121"/>
    <n v="1448604000"/>
    <b v="1"/>
    <b v="0"/>
    <s v="theater/plays"/>
    <x v="3"/>
    <x v="3"/>
  </r>
  <r>
    <x v="1"/>
    <n v="94"/>
    <n v="101.72"/>
    <x v="6"/>
    <s v="EUR"/>
    <x v="122"/>
    <n v="1562302800"/>
    <b v="0"/>
    <b v="0"/>
    <s v="photography/photography books"/>
    <x v="7"/>
    <x v="14"/>
  </r>
  <r>
    <x v="1"/>
    <n v="180"/>
    <n v="47.08"/>
    <x v="1"/>
    <s v="USD"/>
    <x v="123"/>
    <n v="1537678800"/>
    <b v="0"/>
    <b v="0"/>
    <s v="theater/plays"/>
    <x v="3"/>
    <x v="3"/>
  </r>
  <r>
    <x v="0"/>
    <n v="774"/>
    <n v="89.94"/>
    <x v="1"/>
    <s v="USD"/>
    <x v="124"/>
    <n v="1473570000"/>
    <b v="0"/>
    <b v="1"/>
    <s v="theater/plays"/>
    <x v="3"/>
    <x v="3"/>
  </r>
  <r>
    <x v="0"/>
    <n v="672"/>
    <n v="78.97"/>
    <x v="0"/>
    <s v="CAD"/>
    <x v="125"/>
    <n v="1273899600"/>
    <b v="0"/>
    <b v="0"/>
    <s v="theater/plays"/>
    <x v="3"/>
    <x v="3"/>
  </r>
  <r>
    <x v="3"/>
    <n v="532"/>
    <n v="80.069999999999993"/>
    <x v="1"/>
    <s v="USD"/>
    <x v="126"/>
    <n v="1284008400"/>
    <b v="0"/>
    <b v="0"/>
    <s v="music/rock"/>
    <x v="1"/>
    <x v="1"/>
  </r>
  <r>
    <x v="3"/>
    <n v="55"/>
    <n v="86.47"/>
    <x v="2"/>
    <s v="AUD"/>
    <x v="127"/>
    <n v="1425103200"/>
    <b v="0"/>
    <b v="0"/>
    <s v="food/food trucks"/>
    <x v="0"/>
    <x v="0"/>
  </r>
  <r>
    <x v="1"/>
    <n v="533"/>
    <n v="28"/>
    <x v="3"/>
    <s v="DKK"/>
    <x v="128"/>
    <n v="1320991200"/>
    <b v="0"/>
    <b v="0"/>
    <s v="film &amp; video/drama"/>
    <x v="4"/>
    <x v="6"/>
  </r>
  <r>
    <x v="1"/>
    <n v="2443"/>
    <n v="68"/>
    <x v="4"/>
    <s v="GBP"/>
    <x v="129"/>
    <n v="1386828000"/>
    <b v="0"/>
    <b v="0"/>
    <s v="technology/web"/>
    <x v="2"/>
    <x v="2"/>
  </r>
  <r>
    <x v="1"/>
    <n v="89"/>
    <n v="43.08"/>
    <x v="1"/>
    <s v="USD"/>
    <x v="130"/>
    <n v="1517119200"/>
    <b v="0"/>
    <b v="1"/>
    <s v="theater/plays"/>
    <x v="3"/>
    <x v="3"/>
  </r>
  <r>
    <x v="1"/>
    <n v="159"/>
    <n v="87.96"/>
    <x v="1"/>
    <s v="USD"/>
    <x v="131"/>
    <n v="1315026000"/>
    <b v="0"/>
    <b v="0"/>
    <s v="music/world music"/>
    <x v="1"/>
    <x v="21"/>
  </r>
  <r>
    <x v="0"/>
    <n v="940"/>
    <n v="94.99"/>
    <x v="5"/>
    <s v="CHF"/>
    <x v="132"/>
    <n v="1312693200"/>
    <b v="0"/>
    <b v="1"/>
    <s v="film &amp; video/documentary"/>
    <x v="4"/>
    <x v="4"/>
  </r>
  <r>
    <x v="0"/>
    <n v="117"/>
    <n v="46.91"/>
    <x v="1"/>
    <s v="USD"/>
    <x v="133"/>
    <n v="1363064400"/>
    <b v="0"/>
    <b v="1"/>
    <s v="theater/plays"/>
    <x v="3"/>
    <x v="3"/>
  </r>
  <r>
    <x v="3"/>
    <n v="58"/>
    <n v="46.91"/>
    <x v="1"/>
    <s v="USD"/>
    <x v="134"/>
    <n v="1403154000"/>
    <b v="0"/>
    <b v="1"/>
    <s v="film &amp; video/drama"/>
    <x v="4"/>
    <x v="6"/>
  </r>
  <r>
    <x v="1"/>
    <n v="50"/>
    <n v="94.24"/>
    <x v="1"/>
    <s v="USD"/>
    <x v="135"/>
    <n v="1286859600"/>
    <b v="0"/>
    <b v="0"/>
    <s v="publishing/nonfiction"/>
    <x v="5"/>
    <x v="9"/>
  </r>
  <r>
    <x v="0"/>
    <n v="115"/>
    <n v="80.14"/>
    <x v="1"/>
    <s v="USD"/>
    <x v="136"/>
    <n v="1349326800"/>
    <b v="0"/>
    <b v="0"/>
    <s v="games/mobile games"/>
    <x v="6"/>
    <x v="20"/>
  </r>
  <r>
    <x v="0"/>
    <n v="326"/>
    <n v="59.04"/>
    <x v="1"/>
    <s v="USD"/>
    <x v="137"/>
    <n v="1430974800"/>
    <b v="0"/>
    <b v="1"/>
    <s v="technology/wearables"/>
    <x v="2"/>
    <x v="8"/>
  </r>
  <r>
    <x v="1"/>
    <n v="186"/>
    <n v="65.989999999999995"/>
    <x v="1"/>
    <s v="USD"/>
    <x v="138"/>
    <n v="1519970400"/>
    <b v="0"/>
    <b v="0"/>
    <s v="film &amp; video/documentary"/>
    <x v="4"/>
    <x v="4"/>
  </r>
  <r>
    <x v="1"/>
    <n v="1071"/>
    <n v="60.99"/>
    <x v="1"/>
    <s v="USD"/>
    <x v="139"/>
    <n v="1434603600"/>
    <b v="0"/>
    <b v="0"/>
    <s v="technology/web"/>
    <x v="2"/>
    <x v="2"/>
  </r>
  <r>
    <x v="1"/>
    <n v="117"/>
    <n v="98.31"/>
    <x v="1"/>
    <s v="USD"/>
    <x v="107"/>
    <n v="1337230800"/>
    <b v="0"/>
    <b v="0"/>
    <s v="technology/web"/>
    <x v="2"/>
    <x v="2"/>
  </r>
  <r>
    <x v="1"/>
    <n v="70"/>
    <n v="104.6"/>
    <x v="1"/>
    <s v="USD"/>
    <x v="140"/>
    <n v="1279429200"/>
    <b v="0"/>
    <b v="0"/>
    <s v="music/indie rock"/>
    <x v="1"/>
    <x v="7"/>
  </r>
  <r>
    <x v="1"/>
    <n v="135"/>
    <n v="86.07"/>
    <x v="1"/>
    <s v="USD"/>
    <x v="141"/>
    <n v="1561438800"/>
    <b v="0"/>
    <b v="0"/>
    <s v="theater/plays"/>
    <x v="3"/>
    <x v="3"/>
  </r>
  <r>
    <x v="1"/>
    <n v="768"/>
    <n v="76.989999999999995"/>
    <x v="5"/>
    <s v="CHF"/>
    <x v="142"/>
    <n v="1410498000"/>
    <b v="0"/>
    <b v="0"/>
    <s v="technology/wearables"/>
    <x v="2"/>
    <x v="8"/>
  </r>
  <r>
    <x v="3"/>
    <n v="51"/>
    <n v="29.76"/>
    <x v="1"/>
    <s v="USD"/>
    <x v="143"/>
    <n v="1322460000"/>
    <b v="0"/>
    <b v="0"/>
    <s v="theater/plays"/>
    <x v="3"/>
    <x v="3"/>
  </r>
  <r>
    <x v="1"/>
    <n v="199"/>
    <n v="46.92"/>
    <x v="1"/>
    <s v="USD"/>
    <x v="144"/>
    <n v="1466312400"/>
    <b v="0"/>
    <b v="1"/>
    <s v="theater/plays"/>
    <x v="3"/>
    <x v="3"/>
  </r>
  <r>
    <x v="1"/>
    <n v="107"/>
    <n v="105.19"/>
    <x v="1"/>
    <s v="USD"/>
    <x v="145"/>
    <n v="1501736400"/>
    <b v="0"/>
    <b v="0"/>
    <s v="technology/wearables"/>
    <x v="2"/>
    <x v="8"/>
  </r>
  <r>
    <x v="1"/>
    <n v="195"/>
    <n v="69.91"/>
    <x v="1"/>
    <s v="USD"/>
    <x v="146"/>
    <n v="1361512800"/>
    <b v="0"/>
    <b v="0"/>
    <s v="music/indie rock"/>
    <x v="1"/>
    <x v="7"/>
  </r>
  <r>
    <x v="0"/>
    <n v="1"/>
    <n v="1"/>
    <x v="1"/>
    <s v="USD"/>
    <x v="147"/>
    <n v="1545026400"/>
    <b v="0"/>
    <b v="0"/>
    <s v="music/rock"/>
    <x v="1"/>
    <x v="1"/>
  </r>
  <r>
    <x v="0"/>
    <n v="1467"/>
    <n v="60.01"/>
    <x v="1"/>
    <s v="USD"/>
    <x v="148"/>
    <n v="1406696400"/>
    <b v="0"/>
    <b v="0"/>
    <s v="music/electric music"/>
    <x v="1"/>
    <x v="5"/>
  </r>
  <r>
    <x v="1"/>
    <n v="3376"/>
    <n v="52.01"/>
    <x v="1"/>
    <s v="USD"/>
    <x v="149"/>
    <n v="1487916000"/>
    <b v="0"/>
    <b v="0"/>
    <s v="music/indie rock"/>
    <x v="1"/>
    <x v="7"/>
  </r>
  <r>
    <x v="0"/>
    <n v="5681"/>
    <n v="31"/>
    <x v="1"/>
    <s v="USD"/>
    <x v="150"/>
    <n v="1351141200"/>
    <b v="0"/>
    <b v="0"/>
    <s v="theater/plays"/>
    <x v="3"/>
    <x v="3"/>
  </r>
  <r>
    <x v="0"/>
    <n v="1059"/>
    <n v="95.04"/>
    <x v="1"/>
    <s v="USD"/>
    <x v="151"/>
    <n v="1465016400"/>
    <b v="0"/>
    <b v="1"/>
    <s v="music/indie rock"/>
    <x v="1"/>
    <x v="7"/>
  </r>
  <r>
    <x v="0"/>
    <n v="1194"/>
    <n v="75.97"/>
    <x v="1"/>
    <s v="USD"/>
    <x v="152"/>
    <n v="1270789200"/>
    <b v="0"/>
    <b v="0"/>
    <s v="theater/plays"/>
    <x v="3"/>
    <x v="3"/>
  </r>
  <r>
    <x v="3"/>
    <n v="379"/>
    <n v="71.010000000000005"/>
    <x v="2"/>
    <s v="AUD"/>
    <x v="153"/>
    <n v="1572325200"/>
    <b v="0"/>
    <b v="0"/>
    <s v="music/rock"/>
    <x v="1"/>
    <x v="1"/>
  </r>
  <r>
    <x v="0"/>
    <n v="30"/>
    <n v="73.73"/>
    <x v="2"/>
    <s v="AUD"/>
    <x v="154"/>
    <n v="1389420000"/>
    <b v="0"/>
    <b v="0"/>
    <s v="photography/photography books"/>
    <x v="7"/>
    <x v="14"/>
  </r>
  <r>
    <x v="1"/>
    <n v="41"/>
    <n v="113.17"/>
    <x v="1"/>
    <s v="USD"/>
    <x v="155"/>
    <n v="1449640800"/>
    <b v="0"/>
    <b v="0"/>
    <s v="music/rock"/>
    <x v="1"/>
    <x v="1"/>
  </r>
  <r>
    <x v="1"/>
    <n v="1821"/>
    <n v="105.01"/>
    <x v="1"/>
    <s v="USD"/>
    <x v="156"/>
    <n v="1555218000"/>
    <b v="0"/>
    <b v="1"/>
    <s v="theater/plays"/>
    <x v="3"/>
    <x v="3"/>
  </r>
  <r>
    <x v="1"/>
    <n v="164"/>
    <n v="79.180000000000007"/>
    <x v="1"/>
    <s v="USD"/>
    <x v="157"/>
    <n v="1557723600"/>
    <b v="0"/>
    <b v="0"/>
    <s v="technology/wearables"/>
    <x v="2"/>
    <x v="8"/>
  </r>
  <r>
    <x v="0"/>
    <n v="75"/>
    <n v="57.33"/>
    <x v="1"/>
    <s v="USD"/>
    <x v="158"/>
    <n v="1443502800"/>
    <b v="0"/>
    <b v="1"/>
    <s v="technology/web"/>
    <x v="2"/>
    <x v="2"/>
  </r>
  <r>
    <x v="1"/>
    <n v="157"/>
    <n v="58.18"/>
    <x v="5"/>
    <s v="CHF"/>
    <x v="159"/>
    <n v="1546840800"/>
    <b v="0"/>
    <b v="0"/>
    <s v="music/rock"/>
    <x v="1"/>
    <x v="1"/>
  </r>
  <r>
    <x v="1"/>
    <n v="246"/>
    <n v="36.03"/>
    <x v="1"/>
    <s v="USD"/>
    <x v="160"/>
    <n v="1512712800"/>
    <b v="0"/>
    <b v="1"/>
    <s v="photography/photography books"/>
    <x v="7"/>
    <x v="14"/>
  </r>
  <r>
    <x v="1"/>
    <n v="1396"/>
    <n v="107.99"/>
    <x v="1"/>
    <s v="USD"/>
    <x v="161"/>
    <n v="1507525200"/>
    <b v="0"/>
    <b v="0"/>
    <s v="theater/plays"/>
    <x v="3"/>
    <x v="3"/>
  </r>
  <r>
    <x v="1"/>
    <n v="2506"/>
    <n v="44.01"/>
    <x v="1"/>
    <s v="USD"/>
    <x v="162"/>
    <n v="1504328400"/>
    <b v="0"/>
    <b v="0"/>
    <s v="technology/web"/>
    <x v="2"/>
    <x v="2"/>
  </r>
  <r>
    <x v="1"/>
    <n v="244"/>
    <n v="55.08"/>
    <x v="1"/>
    <s v="USD"/>
    <x v="163"/>
    <n v="1293343200"/>
    <b v="0"/>
    <b v="0"/>
    <s v="photography/photography books"/>
    <x v="7"/>
    <x v="14"/>
  </r>
  <r>
    <x v="1"/>
    <n v="146"/>
    <n v="74"/>
    <x v="2"/>
    <s v="AUD"/>
    <x v="164"/>
    <n v="1371704400"/>
    <b v="0"/>
    <b v="0"/>
    <s v="theater/plays"/>
    <x v="3"/>
    <x v="3"/>
  </r>
  <r>
    <x v="0"/>
    <n v="955"/>
    <n v="42"/>
    <x v="3"/>
    <s v="DKK"/>
    <x v="165"/>
    <n v="1552798800"/>
    <b v="0"/>
    <b v="1"/>
    <s v="music/indie rock"/>
    <x v="1"/>
    <x v="7"/>
  </r>
  <r>
    <x v="1"/>
    <n v="1267"/>
    <n v="77.989999999999995"/>
    <x v="1"/>
    <s v="USD"/>
    <x v="166"/>
    <n v="1342328400"/>
    <b v="0"/>
    <b v="1"/>
    <s v="film &amp; video/shorts"/>
    <x v="4"/>
    <x v="12"/>
  </r>
  <r>
    <x v="0"/>
    <n v="67"/>
    <n v="82.51"/>
    <x v="1"/>
    <s v="USD"/>
    <x v="167"/>
    <n v="1502341200"/>
    <b v="0"/>
    <b v="0"/>
    <s v="music/indie rock"/>
    <x v="1"/>
    <x v="7"/>
  </r>
  <r>
    <x v="0"/>
    <n v="5"/>
    <n v="104.2"/>
    <x v="1"/>
    <s v="USD"/>
    <x v="168"/>
    <n v="1397192400"/>
    <b v="0"/>
    <b v="0"/>
    <s v="publishing/translations"/>
    <x v="5"/>
    <x v="18"/>
  </r>
  <r>
    <x v="0"/>
    <n v="26"/>
    <n v="25.5"/>
    <x v="1"/>
    <s v="USD"/>
    <x v="169"/>
    <n v="1407042000"/>
    <b v="0"/>
    <b v="1"/>
    <s v="film &amp; video/documentary"/>
    <x v="4"/>
    <x v="4"/>
  </r>
  <r>
    <x v="1"/>
    <n v="1561"/>
    <n v="100.98"/>
    <x v="1"/>
    <s v="USD"/>
    <x v="170"/>
    <n v="1369371600"/>
    <b v="0"/>
    <b v="0"/>
    <s v="theater/plays"/>
    <x v="3"/>
    <x v="3"/>
  </r>
  <r>
    <x v="1"/>
    <n v="48"/>
    <n v="111.83"/>
    <x v="1"/>
    <s v="USD"/>
    <x v="171"/>
    <n v="1444107600"/>
    <b v="0"/>
    <b v="1"/>
    <s v="technology/wearables"/>
    <x v="2"/>
    <x v="8"/>
  </r>
  <r>
    <x v="0"/>
    <n v="1130"/>
    <n v="42"/>
    <x v="1"/>
    <s v="USD"/>
    <x v="172"/>
    <n v="1474261200"/>
    <b v="0"/>
    <b v="0"/>
    <s v="theater/plays"/>
    <x v="3"/>
    <x v="3"/>
  </r>
  <r>
    <x v="0"/>
    <n v="782"/>
    <n v="110.05"/>
    <x v="1"/>
    <s v="USD"/>
    <x v="173"/>
    <n v="1473656400"/>
    <b v="0"/>
    <b v="0"/>
    <s v="theater/plays"/>
    <x v="3"/>
    <x v="3"/>
  </r>
  <r>
    <x v="1"/>
    <n v="2739"/>
    <n v="59"/>
    <x v="1"/>
    <s v="USD"/>
    <x v="174"/>
    <n v="1291960800"/>
    <b v="0"/>
    <b v="0"/>
    <s v="theater/plays"/>
    <x v="3"/>
    <x v="3"/>
  </r>
  <r>
    <x v="0"/>
    <n v="210"/>
    <n v="32.99"/>
    <x v="1"/>
    <s v="USD"/>
    <x v="175"/>
    <n v="1506747600"/>
    <b v="0"/>
    <b v="0"/>
    <s v="food/food trucks"/>
    <x v="0"/>
    <x v="0"/>
  </r>
  <r>
    <x v="1"/>
    <n v="3537"/>
    <n v="45.01"/>
    <x v="0"/>
    <s v="CAD"/>
    <x v="176"/>
    <n v="1363582800"/>
    <b v="0"/>
    <b v="1"/>
    <s v="theater/plays"/>
    <x v="3"/>
    <x v="3"/>
  </r>
  <r>
    <x v="1"/>
    <n v="2107"/>
    <n v="81.98"/>
    <x v="2"/>
    <s v="AUD"/>
    <x v="177"/>
    <n v="1269666000"/>
    <b v="0"/>
    <b v="0"/>
    <s v="technology/wearables"/>
    <x v="2"/>
    <x v="8"/>
  </r>
  <r>
    <x v="0"/>
    <n v="136"/>
    <n v="39.08"/>
    <x v="1"/>
    <s v="USD"/>
    <x v="178"/>
    <n v="1508648400"/>
    <b v="0"/>
    <b v="0"/>
    <s v="technology/web"/>
    <x v="2"/>
    <x v="2"/>
  </r>
  <r>
    <x v="1"/>
    <n v="3318"/>
    <n v="59"/>
    <x v="3"/>
    <s v="DKK"/>
    <x v="179"/>
    <n v="1561957200"/>
    <b v="0"/>
    <b v="0"/>
    <s v="theater/plays"/>
    <x v="3"/>
    <x v="3"/>
  </r>
  <r>
    <x v="0"/>
    <n v="86"/>
    <n v="40.99"/>
    <x v="0"/>
    <s v="CAD"/>
    <x v="180"/>
    <n v="1285131600"/>
    <b v="0"/>
    <b v="0"/>
    <s v="music/rock"/>
    <x v="1"/>
    <x v="1"/>
  </r>
  <r>
    <x v="1"/>
    <n v="340"/>
    <n v="31.03"/>
    <x v="1"/>
    <s v="USD"/>
    <x v="181"/>
    <n v="1556946000"/>
    <b v="0"/>
    <b v="0"/>
    <s v="theater/plays"/>
    <x v="3"/>
    <x v="3"/>
  </r>
  <r>
    <x v="0"/>
    <n v="19"/>
    <n v="37.79"/>
    <x v="1"/>
    <s v="USD"/>
    <x v="182"/>
    <n v="1527138000"/>
    <b v="0"/>
    <b v="0"/>
    <s v="film &amp; video/television"/>
    <x v="4"/>
    <x v="19"/>
  </r>
  <r>
    <x v="0"/>
    <n v="886"/>
    <n v="32.01"/>
    <x v="1"/>
    <s v="USD"/>
    <x v="183"/>
    <n v="1402117200"/>
    <b v="0"/>
    <b v="0"/>
    <s v="theater/plays"/>
    <x v="3"/>
    <x v="3"/>
  </r>
  <r>
    <x v="1"/>
    <n v="1442"/>
    <n v="95.97"/>
    <x v="0"/>
    <s v="CAD"/>
    <x v="184"/>
    <n v="1364014800"/>
    <b v="0"/>
    <b v="1"/>
    <s v="film &amp; video/shorts"/>
    <x v="4"/>
    <x v="12"/>
  </r>
  <r>
    <x v="0"/>
    <n v="35"/>
    <n v="75"/>
    <x v="6"/>
    <s v="EUR"/>
    <x v="185"/>
    <n v="1417586400"/>
    <b v="0"/>
    <b v="0"/>
    <s v="theater/plays"/>
    <x v="3"/>
    <x v="3"/>
  </r>
  <r>
    <x v="3"/>
    <n v="441"/>
    <n v="102.05"/>
    <x v="1"/>
    <s v="USD"/>
    <x v="186"/>
    <n v="1457071200"/>
    <b v="0"/>
    <b v="0"/>
    <s v="theater/plays"/>
    <x v="3"/>
    <x v="3"/>
  </r>
  <r>
    <x v="0"/>
    <n v="24"/>
    <n v="105.75"/>
    <x v="1"/>
    <s v="USD"/>
    <x v="187"/>
    <n v="1370408400"/>
    <b v="0"/>
    <b v="1"/>
    <s v="theater/plays"/>
    <x v="3"/>
    <x v="3"/>
  </r>
  <r>
    <x v="0"/>
    <n v="86"/>
    <n v="37.07"/>
    <x v="6"/>
    <s v="EUR"/>
    <x v="188"/>
    <n v="1552626000"/>
    <b v="0"/>
    <b v="0"/>
    <s v="theater/plays"/>
    <x v="3"/>
    <x v="3"/>
  </r>
  <r>
    <x v="0"/>
    <n v="243"/>
    <n v="35.049999999999997"/>
    <x v="1"/>
    <s v="USD"/>
    <x v="189"/>
    <n v="1404190800"/>
    <b v="0"/>
    <b v="0"/>
    <s v="music/rock"/>
    <x v="1"/>
    <x v="1"/>
  </r>
  <r>
    <x v="0"/>
    <n v="65"/>
    <n v="46.34"/>
    <x v="1"/>
    <s v="USD"/>
    <x v="190"/>
    <n v="1523509200"/>
    <b v="1"/>
    <b v="0"/>
    <s v="music/indie rock"/>
    <x v="1"/>
    <x v="7"/>
  </r>
  <r>
    <x v="1"/>
    <n v="126"/>
    <n v="69.17"/>
    <x v="1"/>
    <s v="USD"/>
    <x v="191"/>
    <n v="1443589200"/>
    <b v="0"/>
    <b v="0"/>
    <s v="music/metal"/>
    <x v="1"/>
    <x v="16"/>
  </r>
  <r>
    <x v="1"/>
    <n v="524"/>
    <n v="109.08"/>
    <x v="1"/>
    <s v="USD"/>
    <x v="192"/>
    <n v="1533445200"/>
    <b v="0"/>
    <b v="0"/>
    <s v="music/electric music"/>
    <x v="1"/>
    <x v="5"/>
  </r>
  <r>
    <x v="0"/>
    <n v="100"/>
    <n v="51.78"/>
    <x v="3"/>
    <s v="DKK"/>
    <x v="173"/>
    <n v="1474520400"/>
    <b v="0"/>
    <b v="0"/>
    <s v="technology/wearables"/>
    <x v="2"/>
    <x v="8"/>
  </r>
  <r>
    <x v="1"/>
    <n v="1989"/>
    <n v="82.01"/>
    <x v="1"/>
    <s v="USD"/>
    <x v="193"/>
    <n v="1499403600"/>
    <b v="0"/>
    <b v="0"/>
    <s v="film &amp; video/drama"/>
    <x v="4"/>
    <x v="6"/>
  </r>
  <r>
    <x v="0"/>
    <n v="168"/>
    <n v="35.96"/>
    <x v="1"/>
    <s v="USD"/>
    <x v="194"/>
    <n v="1283576400"/>
    <b v="0"/>
    <b v="0"/>
    <s v="music/electric music"/>
    <x v="1"/>
    <x v="5"/>
  </r>
  <r>
    <x v="0"/>
    <n v="13"/>
    <n v="74.459999999999994"/>
    <x v="1"/>
    <s v="USD"/>
    <x v="195"/>
    <n v="1436590800"/>
    <b v="0"/>
    <b v="0"/>
    <s v="music/rock"/>
    <x v="1"/>
    <x v="1"/>
  </r>
  <r>
    <x v="0"/>
    <n v="1"/>
    <n v="2"/>
    <x v="0"/>
    <s v="CAD"/>
    <x v="152"/>
    <n v="1270443600"/>
    <b v="0"/>
    <b v="0"/>
    <s v="theater/plays"/>
    <x v="3"/>
    <x v="3"/>
  </r>
  <r>
    <x v="1"/>
    <n v="157"/>
    <n v="91.11"/>
    <x v="1"/>
    <s v="USD"/>
    <x v="196"/>
    <n v="1407819600"/>
    <b v="0"/>
    <b v="0"/>
    <s v="technology/web"/>
    <x v="2"/>
    <x v="2"/>
  </r>
  <r>
    <x v="3"/>
    <n v="82"/>
    <n v="79.790000000000006"/>
    <x v="1"/>
    <s v="USD"/>
    <x v="197"/>
    <n v="1317877200"/>
    <b v="0"/>
    <b v="0"/>
    <s v="food/food trucks"/>
    <x v="0"/>
    <x v="0"/>
  </r>
  <r>
    <x v="1"/>
    <n v="4498"/>
    <n v="43"/>
    <x v="2"/>
    <s v="AUD"/>
    <x v="198"/>
    <n v="1484805600"/>
    <b v="0"/>
    <b v="0"/>
    <s v="theater/plays"/>
    <x v="3"/>
    <x v="3"/>
  </r>
  <r>
    <x v="0"/>
    <n v="40"/>
    <n v="63.23"/>
    <x v="1"/>
    <s v="USD"/>
    <x v="199"/>
    <n v="1302670800"/>
    <b v="0"/>
    <b v="0"/>
    <s v="music/jazz"/>
    <x v="1"/>
    <x v="17"/>
  </r>
  <r>
    <x v="1"/>
    <n v="80"/>
    <n v="70.180000000000007"/>
    <x v="1"/>
    <s v="USD"/>
    <x v="200"/>
    <n v="1540789200"/>
    <b v="1"/>
    <b v="0"/>
    <s v="theater/plays"/>
    <x v="3"/>
    <x v="3"/>
  </r>
  <r>
    <x v="3"/>
    <n v="57"/>
    <n v="61.33"/>
    <x v="1"/>
    <s v="USD"/>
    <x v="201"/>
    <n v="1268028000"/>
    <b v="0"/>
    <b v="0"/>
    <s v="publishing/fiction"/>
    <x v="5"/>
    <x v="13"/>
  </r>
  <r>
    <x v="1"/>
    <n v="43"/>
    <n v="99"/>
    <x v="1"/>
    <s v="USD"/>
    <x v="202"/>
    <n v="1537160400"/>
    <b v="0"/>
    <b v="1"/>
    <s v="music/rock"/>
    <x v="1"/>
    <x v="1"/>
  </r>
  <r>
    <x v="1"/>
    <n v="2053"/>
    <n v="96.98"/>
    <x v="1"/>
    <s v="USD"/>
    <x v="203"/>
    <n v="1512280800"/>
    <b v="0"/>
    <b v="0"/>
    <s v="film &amp; video/documentary"/>
    <x v="4"/>
    <x v="4"/>
  </r>
  <r>
    <x v="2"/>
    <n v="808"/>
    <n v="51"/>
    <x v="2"/>
    <s v="AUD"/>
    <x v="204"/>
    <n v="1463115600"/>
    <b v="0"/>
    <b v="0"/>
    <s v="film &amp; video/documentary"/>
    <x v="4"/>
    <x v="4"/>
  </r>
  <r>
    <x v="0"/>
    <n v="226"/>
    <n v="28.04"/>
    <x v="3"/>
    <s v="DKK"/>
    <x v="205"/>
    <n v="1490850000"/>
    <b v="0"/>
    <b v="0"/>
    <s v="film &amp; video/science fiction"/>
    <x v="4"/>
    <x v="22"/>
  </r>
  <r>
    <x v="0"/>
    <n v="1625"/>
    <n v="60.98"/>
    <x v="1"/>
    <s v="USD"/>
    <x v="206"/>
    <n v="1379653200"/>
    <b v="0"/>
    <b v="0"/>
    <s v="theater/plays"/>
    <x v="3"/>
    <x v="3"/>
  </r>
  <r>
    <x v="1"/>
    <n v="168"/>
    <n v="73.209999999999994"/>
    <x v="1"/>
    <s v="USD"/>
    <x v="207"/>
    <n v="1580364000"/>
    <b v="0"/>
    <b v="0"/>
    <s v="theater/plays"/>
    <x v="3"/>
    <x v="3"/>
  </r>
  <r>
    <x v="1"/>
    <n v="4289"/>
    <n v="40"/>
    <x v="1"/>
    <s v="USD"/>
    <x v="208"/>
    <n v="1289714400"/>
    <b v="0"/>
    <b v="1"/>
    <s v="music/indie rock"/>
    <x v="1"/>
    <x v="7"/>
  </r>
  <r>
    <x v="1"/>
    <n v="165"/>
    <n v="86.81"/>
    <x v="1"/>
    <s v="USD"/>
    <x v="209"/>
    <n v="1282712400"/>
    <b v="0"/>
    <b v="0"/>
    <s v="music/rock"/>
    <x v="1"/>
    <x v="1"/>
  </r>
  <r>
    <x v="0"/>
    <n v="143"/>
    <n v="42.13"/>
    <x v="1"/>
    <s v="USD"/>
    <x v="210"/>
    <n v="1550210400"/>
    <b v="0"/>
    <b v="0"/>
    <s v="theater/plays"/>
    <x v="3"/>
    <x v="3"/>
  </r>
  <r>
    <x v="1"/>
    <n v="1815"/>
    <n v="103.98"/>
    <x v="1"/>
    <s v="USD"/>
    <x v="211"/>
    <n v="1322114400"/>
    <b v="0"/>
    <b v="0"/>
    <s v="theater/plays"/>
    <x v="3"/>
    <x v="3"/>
  </r>
  <r>
    <x v="0"/>
    <n v="934"/>
    <n v="62"/>
    <x v="1"/>
    <s v="USD"/>
    <x v="212"/>
    <n v="1557205200"/>
    <b v="0"/>
    <b v="0"/>
    <s v="film &amp; video/science fiction"/>
    <x v="4"/>
    <x v="22"/>
  </r>
  <r>
    <x v="1"/>
    <n v="397"/>
    <n v="31.01"/>
    <x v="4"/>
    <s v="GBP"/>
    <x v="213"/>
    <n v="1323928800"/>
    <b v="0"/>
    <b v="1"/>
    <s v="film &amp; video/shorts"/>
    <x v="4"/>
    <x v="12"/>
  </r>
  <r>
    <x v="1"/>
    <n v="1539"/>
    <n v="89.99"/>
    <x v="1"/>
    <s v="USD"/>
    <x v="214"/>
    <n v="1346130000"/>
    <b v="0"/>
    <b v="0"/>
    <s v="film &amp; video/animation"/>
    <x v="4"/>
    <x v="10"/>
  </r>
  <r>
    <x v="0"/>
    <n v="17"/>
    <n v="39.24"/>
    <x v="1"/>
    <s v="USD"/>
    <x v="215"/>
    <n v="1311051600"/>
    <b v="1"/>
    <b v="0"/>
    <s v="theater/plays"/>
    <x v="3"/>
    <x v="3"/>
  </r>
  <r>
    <x v="0"/>
    <n v="2179"/>
    <n v="54.99"/>
    <x v="1"/>
    <s v="USD"/>
    <x v="216"/>
    <n v="1340427600"/>
    <b v="1"/>
    <b v="0"/>
    <s v="food/food trucks"/>
    <x v="0"/>
    <x v="0"/>
  </r>
  <r>
    <x v="1"/>
    <n v="138"/>
    <n v="47.99"/>
    <x v="1"/>
    <s v="USD"/>
    <x v="217"/>
    <n v="1412312400"/>
    <b v="0"/>
    <b v="0"/>
    <s v="photography/photography books"/>
    <x v="7"/>
    <x v="14"/>
  </r>
  <r>
    <x v="0"/>
    <n v="931"/>
    <n v="87.97"/>
    <x v="1"/>
    <s v="USD"/>
    <x v="218"/>
    <n v="1459314000"/>
    <b v="0"/>
    <b v="0"/>
    <s v="theater/plays"/>
    <x v="3"/>
    <x v="3"/>
  </r>
  <r>
    <x v="1"/>
    <n v="3594"/>
    <n v="52"/>
    <x v="1"/>
    <s v="USD"/>
    <x v="219"/>
    <n v="1415426400"/>
    <b v="0"/>
    <b v="0"/>
    <s v="film &amp; video/science fiction"/>
    <x v="4"/>
    <x v="22"/>
  </r>
  <r>
    <x v="1"/>
    <n v="5880"/>
    <n v="30"/>
    <x v="1"/>
    <s v="USD"/>
    <x v="220"/>
    <n v="1399093200"/>
    <b v="1"/>
    <b v="0"/>
    <s v="music/rock"/>
    <x v="1"/>
    <x v="1"/>
  </r>
  <r>
    <x v="1"/>
    <n v="112"/>
    <n v="98.21"/>
    <x v="1"/>
    <s v="USD"/>
    <x v="221"/>
    <n v="1273899600"/>
    <b v="0"/>
    <b v="0"/>
    <s v="photography/photography books"/>
    <x v="7"/>
    <x v="14"/>
  </r>
  <r>
    <x v="1"/>
    <n v="943"/>
    <n v="108.96"/>
    <x v="1"/>
    <s v="USD"/>
    <x v="222"/>
    <n v="1432184400"/>
    <b v="0"/>
    <b v="0"/>
    <s v="games/mobile games"/>
    <x v="6"/>
    <x v="20"/>
  </r>
  <r>
    <x v="1"/>
    <n v="2468"/>
    <n v="67"/>
    <x v="1"/>
    <s v="USD"/>
    <x v="172"/>
    <n v="1474779600"/>
    <b v="0"/>
    <b v="0"/>
    <s v="film &amp; video/animation"/>
    <x v="4"/>
    <x v="10"/>
  </r>
  <r>
    <x v="1"/>
    <n v="2551"/>
    <n v="64.989999999999995"/>
    <x v="1"/>
    <s v="USD"/>
    <x v="223"/>
    <n v="1500440400"/>
    <b v="0"/>
    <b v="1"/>
    <s v="games/mobile games"/>
    <x v="6"/>
    <x v="20"/>
  </r>
  <r>
    <x v="1"/>
    <n v="101"/>
    <n v="99.84"/>
    <x v="1"/>
    <s v="USD"/>
    <x v="224"/>
    <n v="1575612000"/>
    <b v="0"/>
    <b v="0"/>
    <s v="games/video games"/>
    <x v="6"/>
    <x v="11"/>
  </r>
  <r>
    <x v="3"/>
    <n v="67"/>
    <n v="82.43"/>
    <x v="1"/>
    <s v="USD"/>
    <x v="225"/>
    <n v="1374123600"/>
    <b v="0"/>
    <b v="0"/>
    <s v="theater/plays"/>
    <x v="3"/>
    <x v="3"/>
  </r>
  <r>
    <x v="1"/>
    <n v="92"/>
    <n v="63.29"/>
    <x v="1"/>
    <s v="USD"/>
    <x v="226"/>
    <n v="1469509200"/>
    <b v="0"/>
    <b v="0"/>
    <s v="theater/plays"/>
    <x v="3"/>
    <x v="3"/>
  </r>
  <r>
    <x v="1"/>
    <n v="62"/>
    <n v="96.77"/>
    <x v="1"/>
    <s v="USD"/>
    <x v="227"/>
    <n v="1309237200"/>
    <b v="0"/>
    <b v="0"/>
    <s v="film &amp; video/animation"/>
    <x v="4"/>
    <x v="10"/>
  </r>
  <r>
    <x v="1"/>
    <n v="149"/>
    <n v="54.91"/>
    <x v="6"/>
    <s v="EUR"/>
    <x v="228"/>
    <n v="1503982800"/>
    <b v="0"/>
    <b v="1"/>
    <s v="games/video games"/>
    <x v="6"/>
    <x v="11"/>
  </r>
  <r>
    <x v="0"/>
    <n v="92"/>
    <n v="39.01"/>
    <x v="1"/>
    <s v="USD"/>
    <x v="229"/>
    <n v="1487397600"/>
    <b v="0"/>
    <b v="0"/>
    <s v="film &amp; video/animation"/>
    <x v="4"/>
    <x v="10"/>
  </r>
  <r>
    <x v="0"/>
    <n v="57"/>
    <n v="75.84"/>
    <x v="2"/>
    <s v="AUD"/>
    <x v="230"/>
    <n v="1562043600"/>
    <b v="0"/>
    <b v="1"/>
    <s v="music/rock"/>
    <x v="1"/>
    <x v="1"/>
  </r>
  <r>
    <x v="1"/>
    <n v="329"/>
    <n v="45.05"/>
    <x v="1"/>
    <s v="USD"/>
    <x v="231"/>
    <n v="1398574800"/>
    <b v="0"/>
    <b v="0"/>
    <s v="film &amp; video/animation"/>
    <x v="4"/>
    <x v="10"/>
  </r>
  <r>
    <x v="1"/>
    <n v="97"/>
    <n v="104.52"/>
    <x v="3"/>
    <s v="DKK"/>
    <x v="232"/>
    <n v="1515391200"/>
    <b v="0"/>
    <b v="1"/>
    <s v="theater/plays"/>
    <x v="3"/>
    <x v="3"/>
  </r>
  <r>
    <x v="0"/>
    <n v="41"/>
    <n v="76.27"/>
    <x v="1"/>
    <s v="USD"/>
    <x v="233"/>
    <n v="1441170000"/>
    <b v="0"/>
    <b v="0"/>
    <s v="technology/wearables"/>
    <x v="2"/>
    <x v="8"/>
  </r>
  <r>
    <x v="1"/>
    <n v="1784"/>
    <n v="69.02"/>
    <x v="1"/>
    <s v="USD"/>
    <x v="194"/>
    <n v="1281157200"/>
    <b v="0"/>
    <b v="0"/>
    <s v="theater/plays"/>
    <x v="3"/>
    <x v="3"/>
  </r>
  <r>
    <x v="1"/>
    <n v="1684"/>
    <n v="101.98"/>
    <x v="2"/>
    <s v="AUD"/>
    <x v="234"/>
    <n v="1398229200"/>
    <b v="0"/>
    <b v="1"/>
    <s v="publishing/nonfiction"/>
    <x v="5"/>
    <x v="9"/>
  </r>
  <r>
    <x v="1"/>
    <n v="250"/>
    <n v="42.92"/>
    <x v="1"/>
    <s v="USD"/>
    <x v="235"/>
    <n v="1495256400"/>
    <b v="0"/>
    <b v="1"/>
    <s v="music/rock"/>
    <x v="1"/>
    <x v="1"/>
  </r>
  <r>
    <x v="1"/>
    <n v="238"/>
    <n v="43.03"/>
    <x v="1"/>
    <s v="USD"/>
    <x v="236"/>
    <n v="1520402400"/>
    <b v="0"/>
    <b v="0"/>
    <s v="theater/plays"/>
    <x v="3"/>
    <x v="3"/>
  </r>
  <r>
    <x v="1"/>
    <n v="53"/>
    <n v="75.25"/>
    <x v="1"/>
    <s v="USD"/>
    <x v="237"/>
    <n v="1409806800"/>
    <b v="0"/>
    <b v="0"/>
    <s v="theater/plays"/>
    <x v="3"/>
    <x v="3"/>
  </r>
  <r>
    <x v="1"/>
    <n v="214"/>
    <n v="69.02"/>
    <x v="1"/>
    <s v="USD"/>
    <x v="238"/>
    <n v="1396933200"/>
    <b v="0"/>
    <b v="0"/>
    <s v="theater/plays"/>
    <x v="3"/>
    <x v="3"/>
  </r>
  <r>
    <x v="1"/>
    <n v="222"/>
    <n v="65.989999999999995"/>
    <x v="1"/>
    <s v="USD"/>
    <x v="239"/>
    <n v="1376024400"/>
    <b v="0"/>
    <b v="0"/>
    <s v="technology/web"/>
    <x v="2"/>
    <x v="2"/>
  </r>
  <r>
    <x v="1"/>
    <n v="1884"/>
    <n v="98.01"/>
    <x v="1"/>
    <s v="USD"/>
    <x v="240"/>
    <n v="1483682400"/>
    <b v="0"/>
    <b v="1"/>
    <s v="publishing/fiction"/>
    <x v="5"/>
    <x v="13"/>
  </r>
  <r>
    <x v="1"/>
    <n v="218"/>
    <n v="60.11"/>
    <x v="2"/>
    <s v="AUD"/>
    <x v="241"/>
    <n v="1420437600"/>
    <b v="0"/>
    <b v="0"/>
    <s v="games/mobile games"/>
    <x v="6"/>
    <x v="20"/>
  </r>
  <r>
    <x v="1"/>
    <n v="6465"/>
    <n v="26"/>
    <x v="1"/>
    <s v="USD"/>
    <x v="242"/>
    <n v="1420783200"/>
    <b v="0"/>
    <b v="0"/>
    <s v="publishing/translations"/>
    <x v="5"/>
    <x v="18"/>
  </r>
  <r>
    <x v="0"/>
    <n v="1"/>
    <n v="3"/>
    <x v="1"/>
    <s v="USD"/>
    <x v="67"/>
    <n v="1267423200"/>
    <b v="0"/>
    <b v="0"/>
    <s v="music/rock"/>
    <x v="1"/>
    <x v="1"/>
  </r>
  <r>
    <x v="0"/>
    <n v="101"/>
    <n v="38.020000000000003"/>
    <x v="1"/>
    <s v="USD"/>
    <x v="243"/>
    <n v="1355205600"/>
    <b v="0"/>
    <b v="0"/>
    <s v="theater/plays"/>
    <x v="3"/>
    <x v="3"/>
  </r>
  <r>
    <x v="1"/>
    <n v="59"/>
    <n v="106.15"/>
    <x v="1"/>
    <s v="USD"/>
    <x v="244"/>
    <n v="1383109200"/>
    <b v="0"/>
    <b v="0"/>
    <s v="theater/plays"/>
    <x v="3"/>
    <x v="3"/>
  </r>
  <r>
    <x v="0"/>
    <n v="1335"/>
    <n v="81.02"/>
    <x v="0"/>
    <s v="CAD"/>
    <x v="245"/>
    <n v="1303275600"/>
    <b v="0"/>
    <b v="0"/>
    <s v="film &amp; video/drama"/>
    <x v="4"/>
    <x v="6"/>
  </r>
  <r>
    <x v="1"/>
    <n v="88"/>
    <n v="96.65"/>
    <x v="1"/>
    <s v="USD"/>
    <x v="246"/>
    <n v="1487829600"/>
    <b v="0"/>
    <b v="0"/>
    <s v="publishing/nonfiction"/>
    <x v="5"/>
    <x v="9"/>
  </r>
  <r>
    <x v="1"/>
    <n v="1697"/>
    <n v="57"/>
    <x v="1"/>
    <s v="USD"/>
    <x v="247"/>
    <n v="1298268000"/>
    <b v="0"/>
    <b v="1"/>
    <s v="music/rock"/>
    <x v="1"/>
    <x v="1"/>
  </r>
  <r>
    <x v="0"/>
    <n v="15"/>
    <n v="63.93"/>
    <x v="4"/>
    <s v="GBP"/>
    <x v="248"/>
    <n v="1456812000"/>
    <b v="0"/>
    <b v="0"/>
    <s v="music/rock"/>
    <x v="1"/>
    <x v="1"/>
  </r>
  <r>
    <x v="1"/>
    <n v="92"/>
    <n v="90.46"/>
    <x v="1"/>
    <s v="USD"/>
    <x v="249"/>
    <n v="1363669200"/>
    <b v="0"/>
    <b v="0"/>
    <s v="theater/plays"/>
    <x v="3"/>
    <x v="3"/>
  </r>
  <r>
    <x v="1"/>
    <n v="186"/>
    <n v="72.17"/>
    <x v="1"/>
    <s v="USD"/>
    <x v="250"/>
    <n v="1482904800"/>
    <b v="0"/>
    <b v="1"/>
    <s v="theater/plays"/>
    <x v="3"/>
    <x v="3"/>
  </r>
  <r>
    <x v="1"/>
    <n v="138"/>
    <n v="77.930000000000007"/>
    <x v="1"/>
    <s v="USD"/>
    <x v="251"/>
    <n v="1356588000"/>
    <b v="1"/>
    <b v="0"/>
    <s v="photography/photography books"/>
    <x v="7"/>
    <x v="14"/>
  </r>
  <r>
    <x v="1"/>
    <n v="261"/>
    <n v="38.07"/>
    <x v="1"/>
    <s v="USD"/>
    <x v="136"/>
    <n v="1349845200"/>
    <b v="0"/>
    <b v="0"/>
    <s v="music/rock"/>
    <x v="1"/>
    <x v="1"/>
  </r>
  <r>
    <x v="0"/>
    <n v="454"/>
    <n v="57.94"/>
    <x v="1"/>
    <s v="USD"/>
    <x v="252"/>
    <n v="1283058000"/>
    <b v="0"/>
    <b v="1"/>
    <s v="music/rock"/>
    <x v="1"/>
    <x v="1"/>
  </r>
  <r>
    <x v="1"/>
    <n v="107"/>
    <n v="49.79"/>
    <x v="1"/>
    <s v="USD"/>
    <x v="253"/>
    <n v="1304226000"/>
    <b v="0"/>
    <b v="1"/>
    <s v="music/indie rock"/>
    <x v="1"/>
    <x v="7"/>
  </r>
  <r>
    <x v="1"/>
    <n v="199"/>
    <n v="54.05"/>
    <x v="1"/>
    <s v="USD"/>
    <x v="254"/>
    <n v="1263016800"/>
    <b v="0"/>
    <b v="0"/>
    <s v="photography/photography books"/>
    <x v="7"/>
    <x v="14"/>
  </r>
  <r>
    <x v="1"/>
    <n v="5512"/>
    <n v="30"/>
    <x v="1"/>
    <s v="USD"/>
    <x v="255"/>
    <n v="1362031200"/>
    <b v="0"/>
    <b v="0"/>
    <s v="theater/plays"/>
    <x v="3"/>
    <x v="3"/>
  </r>
  <r>
    <x v="1"/>
    <n v="86"/>
    <n v="70.13"/>
    <x v="1"/>
    <s v="USD"/>
    <x v="256"/>
    <n v="1455602400"/>
    <b v="0"/>
    <b v="0"/>
    <s v="theater/plays"/>
    <x v="3"/>
    <x v="3"/>
  </r>
  <r>
    <x v="0"/>
    <n v="3182"/>
    <n v="27"/>
    <x v="6"/>
    <s v="EUR"/>
    <x v="257"/>
    <n v="1418191200"/>
    <b v="0"/>
    <b v="1"/>
    <s v="music/jazz"/>
    <x v="1"/>
    <x v="17"/>
  </r>
  <r>
    <x v="1"/>
    <n v="2768"/>
    <n v="51.99"/>
    <x v="2"/>
    <s v="AUD"/>
    <x v="258"/>
    <n v="1352440800"/>
    <b v="0"/>
    <b v="0"/>
    <s v="theater/plays"/>
    <x v="3"/>
    <x v="3"/>
  </r>
  <r>
    <x v="1"/>
    <n v="48"/>
    <n v="56.42"/>
    <x v="1"/>
    <s v="USD"/>
    <x v="259"/>
    <n v="1353304800"/>
    <b v="0"/>
    <b v="0"/>
    <s v="film &amp; video/documentary"/>
    <x v="4"/>
    <x v="4"/>
  </r>
  <r>
    <x v="1"/>
    <n v="87"/>
    <n v="101.63"/>
    <x v="1"/>
    <s v="USD"/>
    <x v="260"/>
    <n v="1550728800"/>
    <b v="0"/>
    <b v="0"/>
    <s v="film &amp; video/television"/>
    <x v="4"/>
    <x v="19"/>
  </r>
  <r>
    <x v="3"/>
    <n v="1890"/>
    <n v="25.01"/>
    <x v="1"/>
    <s v="USD"/>
    <x v="261"/>
    <n v="1291442400"/>
    <b v="0"/>
    <b v="0"/>
    <s v="games/video games"/>
    <x v="6"/>
    <x v="11"/>
  </r>
  <r>
    <x v="2"/>
    <n v="61"/>
    <n v="32.020000000000003"/>
    <x v="1"/>
    <s v="USD"/>
    <x v="262"/>
    <n v="1452146400"/>
    <b v="0"/>
    <b v="0"/>
    <s v="photography/photography books"/>
    <x v="7"/>
    <x v="14"/>
  </r>
  <r>
    <x v="1"/>
    <n v="1894"/>
    <n v="82.02"/>
    <x v="1"/>
    <s v="USD"/>
    <x v="263"/>
    <n v="1564894800"/>
    <b v="0"/>
    <b v="1"/>
    <s v="theater/plays"/>
    <x v="3"/>
    <x v="3"/>
  </r>
  <r>
    <x v="1"/>
    <n v="282"/>
    <n v="37.96"/>
    <x v="0"/>
    <s v="CAD"/>
    <x v="264"/>
    <n v="1505883600"/>
    <b v="0"/>
    <b v="0"/>
    <s v="theater/plays"/>
    <x v="3"/>
    <x v="3"/>
  </r>
  <r>
    <x v="0"/>
    <n v="15"/>
    <n v="51.53"/>
    <x v="1"/>
    <s v="USD"/>
    <x v="265"/>
    <n v="1510380000"/>
    <b v="0"/>
    <b v="0"/>
    <s v="theater/plays"/>
    <x v="3"/>
    <x v="3"/>
  </r>
  <r>
    <x v="1"/>
    <n v="116"/>
    <n v="81.2"/>
    <x v="1"/>
    <s v="USD"/>
    <x v="266"/>
    <n v="1555218000"/>
    <b v="0"/>
    <b v="0"/>
    <s v="publishing/translations"/>
    <x v="5"/>
    <x v="18"/>
  </r>
  <r>
    <x v="0"/>
    <n v="133"/>
    <n v="40.03"/>
    <x v="1"/>
    <s v="USD"/>
    <x v="267"/>
    <n v="1335243600"/>
    <b v="0"/>
    <b v="1"/>
    <s v="games/video games"/>
    <x v="6"/>
    <x v="11"/>
  </r>
  <r>
    <x v="1"/>
    <n v="83"/>
    <n v="89.94"/>
    <x v="1"/>
    <s v="USD"/>
    <x v="268"/>
    <n v="1279688400"/>
    <b v="0"/>
    <b v="0"/>
    <s v="theater/plays"/>
    <x v="3"/>
    <x v="3"/>
  </r>
  <r>
    <x v="1"/>
    <n v="91"/>
    <n v="96.69"/>
    <x v="1"/>
    <s v="USD"/>
    <x v="269"/>
    <n v="1356069600"/>
    <b v="0"/>
    <b v="0"/>
    <s v="technology/web"/>
    <x v="2"/>
    <x v="2"/>
  </r>
  <r>
    <x v="1"/>
    <n v="546"/>
    <n v="25.01"/>
    <x v="1"/>
    <s v="USD"/>
    <x v="270"/>
    <n v="1536210000"/>
    <b v="0"/>
    <b v="0"/>
    <s v="theater/plays"/>
    <x v="3"/>
    <x v="3"/>
  </r>
  <r>
    <x v="1"/>
    <n v="393"/>
    <n v="36.99"/>
    <x v="1"/>
    <s v="USD"/>
    <x v="271"/>
    <n v="1511762400"/>
    <b v="0"/>
    <b v="0"/>
    <s v="film &amp; video/animation"/>
    <x v="4"/>
    <x v="10"/>
  </r>
  <r>
    <x v="0"/>
    <n v="2062"/>
    <n v="73.010000000000005"/>
    <x v="1"/>
    <s v="USD"/>
    <x v="272"/>
    <n v="1333256400"/>
    <b v="0"/>
    <b v="1"/>
    <s v="theater/plays"/>
    <x v="3"/>
    <x v="3"/>
  </r>
  <r>
    <x v="1"/>
    <n v="133"/>
    <n v="68.239999999999995"/>
    <x v="1"/>
    <s v="USD"/>
    <x v="73"/>
    <n v="1480744800"/>
    <b v="0"/>
    <b v="1"/>
    <s v="film &amp; video/television"/>
    <x v="4"/>
    <x v="19"/>
  </r>
  <r>
    <x v="0"/>
    <n v="29"/>
    <n v="52.31"/>
    <x v="3"/>
    <s v="DKK"/>
    <x v="273"/>
    <n v="1465016400"/>
    <b v="0"/>
    <b v="0"/>
    <s v="music/rock"/>
    <x v="1"/>
    <x v="1"/>
  </r>
  <r>
    <x v="0"/>
    <n v="132"/>
    <n v="61.77"/>
    <x v="1"/>
    <s v="USD"/>
    <x v="274"/>
    <n v="1336280400"/>
    <b v="0"/>
    <b v="0"/>
    <s v="technology/web"/>
    <x v="2"/>
    <x v="2"/>
  </r>
  <r>
    <x v="1"/>
    <n v="254"/>
    <n v="25.03"/>
    <x v="1"/>
    <s v="USD"/>
    <x v="275"/>
    <n v="1476766800"/>
    <b v="0"/>
    <b v="0"/>
    <s v="theater/plays"/>
    <x v="3"/>
    <x v="3"/>
  </r>
  <r>
    <x v="3"/>
    <n v="184"/>
    <n v="106.29"/>
    <x v="1"/>
    <s v="USD"/>
    <x v="276"/>
    <n v="1480485600"/>
    <b v="0"/>
    <b v="0"/>
    <s v="theater/plays"/>
    <x v="3"/>
    <x v="3"/>
  </r>
  <r>
    <x v="1"/>
    <n v="176"/>
    <n v="75.069999999999993"/>
    <x v="1"/>
    <s v="USD"/>
    <x v="277"/>
    <n v="1430197200"/>
    <b v="0"/>
    <b v="0"/>
    <s v="music/electric music"/>
    <x v="1"/>
    <x v="5"/>
  </r>
  <r>
    <x v="0"/>
    <n v="137"/>
    <n v="39.97"/>
    <x v="3"/>
    <s v="DKK"/>
    <x v="278"/>
    <n v="1331787600"/>
    <b v="0"/>
    <b v="1"/>
    <s v="music/metal"/>
    <x v="1"/>
    <x v="16"/>
  </r>
  <r>
    <x v="1"/>
    <n v="337"/>
    <n v="39.979999999999997"/>
    <x v="0"/>
    <s v="CAD"/>
    <x v="279"/>
    <n v="1438837200"/>
    <b v="0"/>
    <b v="0"/>
    <s v="theater/plays"/>
    <x v="3"/>
    <x v="3"/>
  </r>
  <r>
    <x v="0"/>
    <n v="908"/>
    <n v="101.02"/>
    <x v="1"/>
    <s v="USD"/>
    <x v="280"/>
    <n v="1370926800"/>
    <b v="0"/>
    <b v="1"/>
    <s v="film &amp; video/documentary"/>
    <x v="4"/>
    <x v="4"/>
  </r>
  <r>
    <x v="1"/>
    <n v="107"/>
    <n v="76.81"/>
    <x v="1"/>
    <s v="USD"/>
    <x v="281"/>
    <n v="1319000400"/>
    <b v="1"/>
    <b v="0"/>
    <s v="technology/web"/>
    <x v="2"/>
    <x v="2"/>
  </r>
  <r>
    <x v="0"/>
    <n v="10"/>
    <n v="71.7"/>
    <x v="1"/>
    <s v="USD"/>
    <x v="282"/>
    <n v="1333429200"/>
    <b v="0"/>
    <b v="0"/>
    <s v="food/food trucks"/>
    <x v="0"/>
    <x v="0"/>
  </r>
  <r>
    <x v="3"/>
    <n v="32"/>
    <n v="33.28"/>
    <x v="6"/>
    <s v="EUR"/>
    <x v="283"/>
    <n v="1287032400"/>
    <b v="0"/>
    <b v="0"/>
    <s v="theater/plays"/>
    <x v="3"/>
    <x v="3"/>
  </r>
  <r>
    <x v="1"/>
    <n v="183"/>
    <n v="43.92"/>
    <x v="1"/>
    <s v="USD"/>
    <x v="284"/>
    <n v="1541570400"/>
    <b v="0"/>
    <b v="0"/>
    <s v="theater/plays"/>
    <x v="3"/>
    <x v="3"/>
  </r>
  <r>
    <x v="0"/>
    <n v="1910"/>
    <n v="36"/>
    <x v="5"/>
    <s v="CHF"/>
    <x v="285"/>
    <n v="1383976800"/>
    <b v="0"/>
    <b v="0"/>
    <s v="theater/plays"/>
    <x v="3"/>
    <x v="3"/>
  </r>
  <r>
    <x v="0"/>
    <n v="38"/>
    <n v="88.21"/>
    <x v="2"/>
    <s v="AUD"/>
    <x v="286"/>
    <n v="1550556000"/>
    <b v="0"/>
    <b v="0"/>
    <s v="theater/plays"/>
    <x v="3"/>
    <x v="3"/>
  </r>
  <r>
    <x v="0"/>
    <n v="104"/>
    <n v="65.239999999999995"/>
    <x v="2"/>
    <s v="AUD"/>
    <x v="287"/>
    <n v="1390456800"/>
    <b v="0"/>
    <b v="1"/>
    <s v="theater/plays"/>
    <x v="3"/>
    <x v="3"/>
  </r>
  <r>
    <x v="1"/>
    <n v="72"/>
    <n v="69.959999999999994"/>
    <x v="1"/>
    <s v="USD"/>
    <x v="288"/>
    <n v="1458018000"/>
    <b v="0"/>
    <b v="1"/>
    <s v="music/rock"/>
    <x v="1"/>
    <x v="1"/>
  </r>
  <r>
    <x v="0"/>
    <n v="49"/>
    <n v="39.880000000000003"/>
    <x v="1"/>
    <s v="USD"/>
    <x v="289"/>
    <n v="1461819600"/>
    <b v="0"/>
    <b v="0"/>
    <s v="food/food trucks"/>
    <x v="0"/>
    <x v="0"/>
  </r>
  <r>
    <x v="0"/>
    <n v="1"/>
    <n v="5"/>
    <x v="3"/>
    <s v="DKK"/>
    <x v="290"/>
    <n v="1504155600"/>
    <b v="0"/>
    <b v="1"/>
    <s v="publishing/nonfiction"/>
    <x v="5"/>
    <x v="9"/>
  </r>
  <r>
    <x v="1"/>
    <n v="295"/>
    <n v="41.02"/>
    <x v="1"/>
    <s v="USD"/>
    <x v="291"/>
    <n v="1426395600"/>
    <b v="0"/>
    <b v="0"/>
    <s v="film &amp; video/documentary"/>
    <x v="4"/>
    <x v="4"/>
  </r>
  <r>
    <x v="0"/>
    <n v="245"/>
    <n v="98.91"/>
    <x v="1"/>
    <s v="USD"/>
    <x v="292"/>
    <n v="1537074000"/>
    <b v="0"/>
    <b v="0"/>
    <s v="theater/plays"/>
    <x v="3"/>
    <x v="3"/>
  </r>
  <r>
    <x v="0"/>
    <n v="32"/>
    <n v="87.78"/>
    <x v="1"/>
    <s v="USD"/>
    <x v="293"/>
    <n v="1452578400"/>
    <b v="0"/>
    <b v="0"/>
    <s v="music/indie rock"/>
    <x v="1"/>
    <x v="7"/>
  </r>
  <r>
    <x v="1"/>
    <n v="142"/>
    <n v="80.77"/>
    <x v="1"/>
    <s v="USD"/>
    <x v="294"/>
    <n v="1474088400"/>
    <b v="0"/>
    <b v="0"/>
    <s v="film &amp; video/documentary"/>
    <x v="4"/>
    <x v="4"/>
  </r>
  <r>
    <x v="1"/>
    <n v="85"/>
    <n v="94.28"/>
    <x v="1"/>
    <s v="USD"/>
    <x v="295"/>
    <n v="1461906000"/>
    <b v="0"/>
    <b v="0"/>
    <s v="theater/plays"/>
    <x v="3"/>
    <x v="3"/>
  </r>
  <r>
    <x v="0"/>
    <n v="7"/>
    <n v="73.430000000000007"/>
    <x v="1"/>
    <s v="USD"/>
    <x v="296"/>
    <n v="1500267600"/>
    <b v="0"/>
    <b v="1"/>
    <s v="theater/plays"/>
    <x v="3"/>
    <x v="3"/>
  </r>
  <r>
    <x v="1"/>
    <n v="659"/>
    <n v="65.97"/>
    <x v="3"/>
    <s v="DKK"/>
    <x v="297"/>
    <n v="1340686800"/>
    <b v="0"/>
    <b v="1"/>
    <s v="publishing/fiction"/>
    <x v="5"/>
    <x v="13"/>
  </r>
  <r>
    <x v="0"/>
    <n v="803"/>
    <n v="109.04"/>
    <x v="1"/>
    <s v="USD"/>
    <x v="298"/>
    <n v="1303189200"/>
    <b v="0"/>
    <b v="0"/>
    <s v="theater/plays"/>
    <x v="3"/>
    <x v="3"/>
  </r>
  <r>
    <x v="3"/>
    <n v="75"/>
    <n v="41.16"/>
    <x v="1"/>
    <s v="USD"/>
    <x v="299"/>
    <n v="1318309200"/>
    <b v="0"/>
    <b v="1"/>
    <s v="music/indie rock"/>
    <x v="1"/>
    <x v="7"/>
  </r>
  <r>
    <x v="0"/>
    <n v="16"/>
    <n v="99.13"/>
    <x v="1"/>
    <s v="USD"/>
    <x v="300"/>
    <n v="1272171600"/>
    <b v="0"/>
    <b v="0"/>
    <s v="games/video games"/>
    <x v="6"/>
    <x v="11"/>
  </r>
  <r>
    <x v="1"/>
    <n v="121"/>
    <n v="105.88"/>
    <x v="1"/>
    <s v="USD"/>
    <x v="247"/>
    <n v="1298872800"/>
    <b v="0"/>
    <b v="0"/>
    <s v="theater/plays"/>
    <x v="3"/>
    <x v="3"/>
  </r>
  <r>
    <x v="1"/>
    <n v="3742"/>
    <n v="49"/>
    <x v="1"/>
    <s v="USD"/>
    <x v="244"/>
    <n v="1383282000"/>
    <b v="0"/>
    <b v="0"/>
    <s v="theater/plays"/>
    <x v="3"/>
    <x v="3"/>
  </r>
  <r>
    <x v="1"/>
    <n v="223"/>
    <n v="39"/>
    <x v="1"/>
    <s v="USD"/>
    <x v="301"/>
    <n v="1330495200"/>
    <b v="0"/>
    <b v="0"/>
    <s v="music/rock"/>
    <x v="1"/>
    <x v="1"/>
  </r>
  <r>
    <x v="1"/>
    <n v="133"/>
    <n v="31.02"/>
    <x v="1"/>
    <s v="USD"/>
    <x v="188"/>
    <n v="1552798800"/>
    <b v="0"/>
    <b v="1"/>
    <s v="film &amp; video/documentary"/>
    <x v="4"/>
    <x v="4"/>
  </r>
  <r>
    <x v="0"/>
    <n v="31"/>
    <n v="103.87"/>
    <x v="1"/>
    <s v="USD"/>
    <x v="302"/>
    <n v="1403413200"/>
    <b v="0"/>
    <b v="0"/>
    <s v="theater/plays"/>
    <x v="3"/>
    <x v="3"/>
  </r>
  <r>
    <x v="0"/>
    <n v="108"/>
    <n v="59.27"/>
    <x v="6"/>
    <s v="EUR"/>
    <x v="303"/>
    <n v="1574229600"/>
    <b v="0"/>
    <b v="1"/>
    <s v="food/food trucks"/>
    <x v="0"/>
    <x v="0"/>
  </r>
  <r>
    <x v="0"/>
    <n v="30"/>
    <n v="42.3"/>
    <x v="1"/>
    <s v="USD"/>
    <x v="304"/>
    <n v="1495861200"/>
    <b v="0"/>
    <b v="0"/>
    <s v="theater/plays"/>
    <x v="3"/>
    <x v="3"/>
  </r>
  <r>
    <x v="0"/>
    <n v="17"/>
    <n v="53.12"/>
    <x v="1"/>
    <s v="USD"/>
    <x v="305"/>
    <n v="1392530400"/>
    <b v="0"/>
    <b v="0"/>
    <s v="music/rock"/>
    <x v="1"/>
    <x v="1"/>
  </r>
  <r>
    <x v="3"/>
    <n v="64"/>
    <n v="50.8"/>
    <x v="1"/>
    <s v="USD"/>
    <x v="306"/>
    <n v="1283662800"/>
    <b v="0"/>
    <b v="0"/>
    <s v="technology/web"/>
    <x v="2"/>
    <x v="2"/>
  </r>
  <r>
    <x v="0"/>
    <n v="80"/>
    <n v="101.15"/>
    <x v="1"/>
    <s v="USD"/>
    <x v="307"/>
    <n v="1305781200"/>
    <b v="0"/>
    <b v="0"/>
    <s v="publishing/fiction"/>
    <x v="5"/>
    <x v="13"/>
  </r>
  <r>
    <x v="0"/>
    <n v="2468"/>
    <n v="65"/>
    <x v="1"/>
    <s v="USD"/>
    <x v="308"/>
    <n v="1302325200"/>
    <b v="0"/>
    <b v="0"/>
    <s v="film &amp; video/shorts"/>
    <x v="4"/>
    <x v="12"/>
  </r>
  <r>
    <x v="1"/>
    <n v="5168"/>
    <n v="38"/>
    <x v="1"/>
    <s v="USD"/>
    <x v="309"/>
    <n v="1291788000"/>
    <b v="0"/>
    <b v="0"/>
    <s v="theater/plays"/>
    <x v="3"/>
    <x v="3"/>
  </r>
  <r>
    <x v="0"/>
    <n v="26"/>
    <n v="82.62"/>
    <x v="4"/>
    <s v="GBP"/>
    <x v="310"/>
    <n v="1396069200"/>
    <b v="0"/>
    <b v="0"/>
    <s v="film &amp; video/documentary"/>
    <x v="4"/>
    <x v="4"/>
  </r>
  <r>
    <x v="1"/>
    <n v="307"/>
    <n v="37.94"/>
    <x v="1"/>
    <s v="USD"/>
    <x v="311"/>
    <n v="1435899600"/>
    <b v="0"/>
    <b v="1"/>
    <s v="theater/plays"/>
    <x v="3"/>
    <x v="3"/>
  </r>
  <r>
    <x v="0"/>
    <n v="73"/>
    <n v="80.78"/>
    <x v="1"/>
    <s v="USD"/>
    <x v="79"/>
    <n v="1531112400"/>
    <b v="0"/>
    <b v="1"/>
    <s v="theater/plays"/>
    <x v="3"/>
    <x v="3"/>
  </r>
  <r>
    <x v="0"/>
    <n v="128"/>
    <n v="25.98"/>
    <x v="1"/>
    <s v="USD"/>
    <x v="312"/>
    <n v="1451628000"/>
    <b v="0"/>
    <b v="0"/>
    <s v="film &amp; video/animation"/>
    <x v="4"/>
    <x v="10"/>
  </r>
  <r>
    <x v="0"/>
    <n v="33"/>
    <n v="30.36"/>
    <x v="1"/>
    <s v="USD"/>
    <x v="313"/>
    <n v="1567314000"/>
    <b v="0"/>
    <b v="1"/>
    <s v="theater/plays"/>
    <x v="3"/>
    <x v="3"/>
  </r>
  <r>
    <x v="1"/>
    <n v="2441"/>
    <n v="54"/>
    <x v="1"/>
    <s v="USD"/>
    <x v="314"/>
    <n v="1544508000"/>
    <b v="0"/>
    <b v="0"/>
    <s v="music/rock"/>
    <x v="1"/>
    <x v="1"/>
  </r>
  <r>
    <x v="2"/>
    <n v="211"/>
    <n v="101.79"/>
    <x v="1"/>
    <s v="USD"/>
    <x v="315"/>
    <n v="1482472800"/>
    <b v="0"/>
    <b v="0"/>
    <s v="games/video games"/>
    <x v="6"/>
    <x v="11"/>
  </r>
  <r>
    <x v="1"/>
    <n v="1385"/>
    <n v="45"/>
    <x v="4"/>
    <s v="GBP"/>
    <x v="316"/>
    <n v="1512799200"/>
    <b v="0"/>
    <b v="0"/>
    <s v="film &amp; video/documentary"/>
    <x v="4"/>
    <x v="4"/>
  </r>
  <r>
    <x v="1"/>
    <n v="190"/>
    <n v="77.069999999999993"/>
    <x v="1"/>
    <s v="USD"/>
    <x v="317"/>
    <n v="1324360800"/>
    <b v="0"/>
    <b v="0"/>
    <s v="food/food trucks"/>
    <x v="0"/>
    <x v="0"/>
  </r>
  <r>
    <x v="1"/>
    <n v="470"/>
    <n v="88.08"/>
    <x v="1"/>
    <s v="USD"/>
    <x v="318"/>
    <n v="1364533200"/>
    <b v="0"/>
    <b v="0"/>
    <s v="technology/wearables"/>
    <x v="2"/>
    <x v="8"/>
  </r>
  <r>
    <x v="1"/>
    <n v="253"/>
    <n v="47.04"/>
    <x v="1"/>
    <s v="USD"/>
    <x v="319"/>
    <n v="1545112800"/>
    <b v="0"/>
    <b v="0"/>
    <s v="theater/plays"/>
    <x v="3"/>
    <x v="3"/>
  </r>
  <r>
    <x v="1"/>
    <n v="1113"/>
    <n v="111"/>
    <x v="1"/>
    <s v="USD"/>
    <x v="32"/>
    <n v="1516168800"/>
    <b v="0"/>
    <b v="0"/>
    <s v="music/rock"/>
    <x v="1"/>
    <x v="1"/>
  </r>
  <r>
    <x v="1"/>
    <n v="2283"/>
    <n v="87"/>
    <x v="1"/>
    <s v="USD"/>
    <x v="320"/>
    <n v="1574920800"/>
    <b v="0"/>
    <b v="0"/>
    <s v="music/rock"/>
    <x v="1"/>
    <x v="1"/>
  </r>
  <r>
    <x v="0"/>
    <n v="1072"/>
    <n v="63.99"/>
    <x v="1"/>
    <s v="USD"/>
    <x v="321"/>
    <n v="1292479200"/>
    <b v="0"/>
    <b v="1"/>
    <s v="music/rock"/>
    <x v="1"/>
    <x v="1"/>
  </r>
  <r>
    <x v="1"/>
    <n v="1095"/>
    <n v="105.99"/>
    <x v="1"/>
    <s v="USD"/>
    <x v="322"/>
    <n v="1573538400"/>
    <b v="0"/>
    <b v="0"/>
    <s v="theater/plays"/>
    <x v="3"/>
    <x v="3"/>
  </r>
  <r>
    <x v="1"/>
    <n v="1690"/>
    <n v="73.989999999999995"/>
    <x v="1"/>
    <s v="USD"/>
    <x v="323"/>
    <n v="1320382800"/>
    <b v="0"/>
    <b v="0"/>
    <s v="theater/plays"/>
    <x v="3"/>
    <x v="3"/>
  </r>
  <r>
    <x v="3"/>
    <n v="1297"/>
    <n v="84.02"/>
    <x v="0"/>
    <s v="CAD"/>
    <x v="324"/>
    <n v="1502859600"/>
    <b v="0"/>
    <b v="0"/>
    <s v="theater/plays"/>
    <x v="3"/>
    <x v="3"/>
  </r>
  <r>
    <x v="0"/>
    <n v="393"/>
    <n v="88.97"/>
    <x v="1"/>
    <s v="USD"/>
    <x v="325"/>
    <n v="1323756000"/>
    <b v="0"/>
    <b v="0"/>
    <s v="photography/photography books"/>
    <x v="7"/>
    <x v="14"/>
  </r>
  <r>
    <x v="0"/>
    <n v="1257"/>
    <n v="76.989999999999995"/>
    <x v="1"/>
    <s v="USD"/>
    <x v="326"/>
    <n v="1441342800"/>
    <b v="0"/>
    <b v="0"/>
    <s v="music/indie rock"/>
    <x v="1"/>
    <x v="7"/>
  </r>
  <r>
    <x v="0"/>
    <n v="328"/>
    <n v="97.15"/>
    <x v="1"/>
    <s v="USD"/>
    <x v="327"/>
    <n v="1375333200"/>
    <b v="0"/>
    <b v="0"/>
    <s v="theater/plays"/>
    <x v="3"/>
    <x v="3"/>
  </r>
  <r>
    <x v="0"/>
    <n v="147"/>
    <n v="33.01"/>
    <x v="1"/>
    <s v="USD"/>
    <x v="328"/>
    <n v="1389420000"/>
    <b v="0"/>
    <b v="0"/>
    <s v="theater/plays"/>
    <x v="3"/>
    <x v="3"/>
  </r>
  <r>
    <x v="0"/>
    <n v="830"/>
    <n v="99.95"/>
    <x v="1"/>
    <s v="USD"/>
    <x v="329"/>
    <n v="1520056800"/>
    <b v="0"/>
    <b v="0"/>
    <s v="games/video games"/>
    <x v="6"/>
    <x v="11"/>
  </r>
  <r>
    <x v="0"/>
    <n v="331"/>
    <n v="69.97"/>
    <x v="4"/>
    <s v="GBP"/>
    <x v="330"/>
    <n v="1436504400"/>
    <b v="0"/>
    <b v="0"/>
    <s v="film &amp; video/drama"/>
    <x v="4"/>
    <x v="6"/>
  </r>
  <r>
    <x v="0"/>
    <n v="25"/>
    <n v="110.32"/>
    <x v="1"/>
    <s v="USD"/>
    <x v="331"/>
    <n v="1508302800"/>
    <b v="0"/>
    <b v="1"/>
    <s v="music/indie rock"/>
    <x v="1"/>
    <x v="7"/>
  </r>
  <r>
    <x v="1"/>
    <n v="191"/>
    <n v="66.010000000000005"/>
    <x v="1"/>
    <s v="USD"/>
    <x v="332"/>
    <n v="1425708000"/>
    <b v="0"/>
    <b v="0"/>
    <s v="technology/web"/>
    <x v="2"/>
    <x v="2"/>
  </r>
  <r>
    <x v="0"/>
    <n v="3483"/>
    <n v="41.01"/>
    <x v="1"/>
    <s v="USD"/>
    <x v="333"/>
    <n v="1488348000"/>
    <b v="0"/>
    <b v="0"/>
    <s v="food/food trucks"/>
    <x v="0"/>
    <x v="0"/>
  </r>
  <r>
    <x v="0"/>
    <n v="923"/>
    <n v="103.96"/>
    <x v="1"/>
    <s v="USD"/>
    <x v="296"/>
    <n v="1502600400"/>
    <b v="0"/>
    <b v="0"/>
    <s v="theater/plays"/>
    <x v="3"/>
    <x v="3"/>
  </r>
  <r>
    <x v="0"/>
    <n v="1"/>
    <n v="5"/>
    <x v="1"/>
    <s v="USD"/>
    <x v="334"/>
    <n v="1433653200"/>
    <b v="0"/>
    <b v="1"/>
    <s v="music/jazz"/>
    <x v="1"/>
    <x v="17"/>
  </r>
  <r>
    <x v="1"/>
    <n v="2013"/>
    <n v="47.01"/>
    <x v="1"/>
    <s v="USD"/>
    <x v="335"/>
    <n v="1441602000"/>
    <b v="0"/>
    <b v="0"/>
    <s v="music/rock"/>
    <x v="1"/>
    <x v="1"/>
  </r>
  <r>
    <x v="0"/>
    <n v="33"/>
    <n v="29.61"/>
    <x v="0"/>
    <s v="CAD"/>
    <x v="336"/>
    <n v="1447567200"/>
    <b v="0"/>
    <b v="0"/>
    <s v="theater/plays"/>
    <x v="3"/>
    <x v="3"/>
  </r>
  <r>
    <x v="1"/>
    <n v="1703"/>
    <n v="81.010000000000005"/>
    <x v="1"/>
    <s v="USD"/>
    <x v="337"/>
    <n v="1562389200"/>
    <b v="0"/>
    <b v="0"/>
    <s v="theater/plays"/>
    <x v="3"/>
    <x v="3"/>
  </r>
  <r>
    <x v="1"/>
    <n v="80"/>
    <n v="94.35"/>
    <x v="3"/>
    <s v="DKK"/>
    <x v="338"/>
    <n v="1378789200"/>
    <b v="0"/>
    <b v="0"/>
    <s v="film &amp; video/documentary"/>
    <x v="4"/>
    <x v="4"/>
  </r>
  <r>
    <x v="2"/>
    <n v="86"/>
    <n v="26.06"/>
    <x v="1"/>
    <s v="USD"/>
    <x v="339"/>
    <n v="1488520800"/>
    <b v="0"/>
    <b v="0"/>
    <s v="technology/wearables"/>
    <x v="2"/>
    <x v="8"/>
  </r>
  <r>
    <x v="0"/>
    <n v="40"/>
    <n v="85.78"/>
    <x v="6"/>
    <s v="EUR"/>
    <x v="340"/>
    <n v="1327298400"/>
    <b v="0"/>
    <b v="0"/>
    <s v="theater/plays"/>
    <x v="3"/>
    <x v="3"/>
  </r>
  <r>
    <x v="1"/>
    <n v="41"/>
    <n v="103.73"/>
    <x v="1"/>
    <s v="USD"/>
    <x v="341"/>
    <n v="1443416400"/>
    <b v="0"/>
    <b v="0"/>
    <s v="games/video games"/>
    <x v="6"/>
    <x v="11"/>
  </r>
  <r>
    <x v="0"/>
    <n v="23"/>
    <n v="49.83"/>
    <x v="0"/>
    <s v="CAD"/>
    <x v="342"/>
    <n v="1534136400"/>
    <b v="1"/>
    <b v="0"/>
    <s v="photography/photography books"/>
    <x v="7"/>
    <x v="14"/>
  </r>
  <r>
    <x v="1"/>
    <n v="187"/>
    <n v="63.89"/>
    <x v="1"/>
    <s v="USD"/>
    <x v="343"/>
    <n v="1315026000"/>
    <b v="0"/>
    <b v="0"/>
    <s v="film &amp; video/animation"/>
    <x v="4"/>
    <x v="10"/>
  </r>
  <r>
    <x v="1"/>
    <n v="2875"/>
    <n v="47"/>
    <x v="4"/>
    <s v="GBP"/>
    <x v="344"/>
    <n v="1295071200"/>
    <b v="0"/>
    <b v="1"/>
    <s v="theater/plays"/>
    <x v="3"/>
    <x v="3"/>
  </r>
  <r>
    <x v="1"/>
    <n v="88"/>
    <n v="108.48"/>
    <x v="1"/>
    <s v="USD"/>
    <x v="345"/>
    <n v="1509426000"/>
    <b v="0"/>
    <b v="0"/>
    <s v="theater/plays"/>
    <x v="3"/>
    <x v="3"/>
  </r>
  <r>
    <x v="1"/>
    <n v="191"/>
    <n v="72.02"/>
    <x v="1"/>
    <s v="USD"/>
    <x v="65"/>
    <n v="1299391200"/>
    <b v="0"/>
    <b v="0"/>
    <s v="music/rock"/>
    <x v="1"/>
    <x v="1"/>
  </r>
  <r>
    <x v="1"/>
    <n v="139"/>
    <n v="59.93"/>
    <x v="1"/>
    <s v="USD"/>
    <x v="346"/>
    <n v="1325052000"/>
    <b v="0"/>
    <b v="0"/>
    <s v="music/rock"/>
    <x v="1"/>
    <x v="1"/>
  </r>
  <r>
    <x v="1"/>
    <n v="186"/>
    <n v="78.209999999999994"/>
    <x v="1"/>
    <s v="USD"/>
    <x v="347"/>
    <n v="1522818000"/>
    <b v="0"/>
    <b v="0"/>
    <s v="music/indie rock"/>
    <x v="1"/>
    <x v="7"/>
  </r>
  <r>
    <x v="1"/>
    <n v="112"/>
    <n v="104.78"/>
    <x v="2"/>
    <s v="AUD"/>
    <x v="348"/>
    <n v="1485324000"/>
    <b v="0"/>
    <b v="0"/>
    <s v="theater/plays"/>
    <x v="3"/>
    <x v="3"/>
  </r>
  <r>
    <x v="1"/>
    <n v="101"/>
    <n v="105.52"/>
    <x v="1"/>
    <s v="USD"/>
    <x v="349"/>
    <n v="1294120800"/>
    <b v="0"/>
    <b v="1"/>
    <s v="theater/plays"/>
    <x v="3"/>
    <x v="3"/>
  </r>
  <r>
    <x v="0"/>
    <n v="75"/>
    <n v="24.93"/>
    <x v="1"/>
    <s v="USD"/>
    <x v="350"/>
    <n v="1415685600"/>
    <b v="0"/>
    <b v="1"/>
    <s v="theater/plays"/>
    <x v="3"/>
    <x v="3"/>
  </r>
  <r>
    <x v="1"/>
    <n v="206"/>
    <n v="69.87"/>
    <x v="4"/>
    <s v="GBP"/>
    <x v="351"/>
    <n v="1288933200"/>
    <b v="0"/>
    <b v="1"/>
    <s v="film &amp; video/documentary"/>
    <x v="4"/>
    <x v="4"/>
  </r>
  <r>
    <x v="1"/>
    <n v="154"/>
    <n v="95.73"/>
    <x v="1"/>
    <s v="USD"/>
    <x v="352"/>
    <n v="1363237200"/>
    <b v="0"/>
    <b v="1"/>
    <s v="film &amp; video/television"/>
    <x v="4"/>
    <x v="19"/>
  </r>
  <r>
    <x v="1"/>
    <n v="5966"/>
    <n v="30"/>
    <x v="1"/>
    <s v="USD"/>
    <x v="353"/>
    <n v="1555822800"/>
    <b v="0"/>
    <b v="0"/>
    <s v="theater/plays"/>
    <x v="3"/>
    <x v="3"/>
  </r>
  <r>
    <x v="0"/>
    <n v="2176"/>
    <n v="59.01"/>
    <x v="1"/>
    <s v="USD"/>
    <x v="354"/>
    <n v="1427778000"/>
    <b v="0"/>
    <b v="0"/>
    <s v="theater/plays"/>
    <x v="3"/>
    <x v="3"/>
  </r>
  <r>
    <x v="1"/>
    <n v="169"/>
    <n v="84.76"/>
    <x v="1"/>
    <s v="USD"/>
    <x v="355"/>
    <n v="1422424800"/>
    <b v="0"/>
    <b v="1"/>
    <s v="film &amp; video/documentary"/>
    <x v="4"/>
    <x v="4"/>
  </r>
  <r>
    <x v="1"/>
    <n v="2106"/>
    <n v="78.010000000000005"/>
    <x v="1"/>
    <s v="USD"/>
    <x v="356"/>
    <n v="1503637200"/>
    <b v="0"/>
    <b v="0"/>
    <s v="theater/plays"/>
    <x v="3"/>
    <x v="3"/>
  </r>
  <r>
    <x v="0"/>
    <n v="441"/>
    <n v="50.05"/>
    <x v="1"/>
    <s v="USD"/>
    <x v="357"/>
    <n v="1547618400"/>
    <b v="0"/>
    <b v="1"/>
    <s v="film &amp; video/documentary"/>
    <x v="4"/>
    <x v="4"/>
  </r>
  <r>
    <x v="0"/>
    <n v="25"/>
    <n v="59.16"/>
    <x v="1"/>
    <s v="USD"/>
    <x v="358"/>
    <n v="1449900000"/>
    <b v="0"/>
    <b v="0"/>
    <s v="music/indie rock"/>
    <x v="1"/>
    <x v="7"/>
  </r>
  <r>
    <x v="1"/>
    <n v="131"/>
    <n v="93.7"/>
    <x v="1"/>
    <s v="USD"/>
    <x v="359"/>
    <n v="1405141200"/>
    <b v="0"/>
    <b v="0"/>
    <s v="music/rock"/>
    <x v="1"/>
    <x v="1"/>
  </r>
  <r>
    <x v="0"/>
    <n v="127"/>
    <n v="40.14"/>
    <x v="1"/>
    <s v="USD"/>
    <x v="12"/>
    <n v="1572933600"/>
    <b v="0"/>
    <b v="0"/>
    <s v="theater/plays"/>
    <x v="3"/>
    <x v="3"/>
  </r>
  <r>
    <x v="0"/>
    <n v="355"/>
    <n v="70.09"/>
    <x v="1"/>
    <s v="USD"/>
    <x v="360"/>
    <n v="1530162000"/>
    <b v="0"/>
    <b v="0"/>
    <s v="film &amp; video/documentary"/>
    <x v="4"/>
    <x v="4"/>
  </r>
  <r>
    <x v="0"/>
    <n v="44"/>
    <n v="66.180000000000007"/>
    <x v="4"/>
    <s v="GBP"/>
    <x v="361"/>
    <n v="1320904800"/>
    <b v="0"/>
    <b v="0"/>
    <s v="theater/plays"/>
    <x v="3"/>
    <x v="3"/>
  </r>
  <r>
    <x v="1"/>
    <n v="84"/>
    <n v="47.71"/>
    <x v="1"/>
    <s v="USD"/>
    <x v="362"/>
    <n v="1372395600"/>
    <b v="0"/>
    <b v="0"/>
    <s v="theater/plays"/>
    <x v="3"/>
    <x v="3"/>
  </r>
  <r>
    <x v="1"/>
    <n v="155"/>
    <n v="62.9"/>
    <x v="1"/>
    <s v="USD"/>
    <x v="363"/>
    <n v="1437714000"/>
    <b v="0"/>
    <b v="0"/>
    <s v="theater/plays"/>
    <x v="3"/>
    <x v="3"/>
  </r>
  <r>
    <x v="0"/>
    <n v="67"/>
    <n v="86.61"/>
    <x v="1"/>
    <s v="USD"/>
    <x v="364"/>
    <n v="1509771600"/>
    <b v="0"/>
    <b v="0"/>
    <s v="photography/photography books"/>
    <x v="7"/>
    <x v="14"/>
  </r>
  <r>
    <x v="1"/>
    <n v="189"/>
    <n v="75.13"/>
    <x v="1"/>
    <s v="USD"/>
    <x v="210"/>
    <n v="1550556000"/>
    <b v="0"/>
    <b v="1"/>
    <s v="food/food trucks"/>
    <x v="0"/>
    <x v="0"/>
  </r>
  <r>
    <x v="1"/>
    <n v="4799"/>
    <n v="41"/>
    <x v="1"/>
    <s v="USD"/>
    <x v="365"/>
    <n v="1489039200"/>
    <b v="1"/>
    <b v="1"/>
    <s v="film &amp; video/documentary"/>
    <x v="4"/>
    <x v="4"/>
  </r>
  <r>
    <x v="1"/>
    <n v="1137"/>
    <n v="50.01"/>
    <x v="1"/>
    <s v="USD"/>
    <x v="366"/>
    <n v="1556600400"/>
    <b v="0"/>
    <b v="0"/>
    <s v="publishing/nonfiction"/>
    <x v="5"/>
    <x v="9"/>
  </r>
  <r>
    <x v="0"/>
    <n v="1068"/>
    <n v="96.96"/>
    <x v="1"/>
    <s v="USD"/>
    <x v="367"/>
    <n v="1278565200"/>
    <b v="0"/>
    <b v="0"/>
    <s v="theater/plays"/>
    <x v="3"/>
    <x v="3"/>
  </r>
  <r>
    <x v="0"/>
    <n v="424"/>
    <n v="100.93"/>
    <x v="1"/>
    <s v="USD"/>
    <x v="368"/>
    <n v="1339909200"/>
    <b v="0"/>
    <b v="0"/>
    <s v="technology/wearables"/>
    <x v="2"/>
    <x v="8"/>
  </r>
  <r>
    <x v="3"/>
    <n v="145"/>
    <n v="89.23"/>
    <x v="5"/>
    <s v="CHF"/>
    <x v="369"/>
    <n v="1325829600"/>
    <b v="0"/>
    <b v="0"/>
    <s v="music/indie rock"/>
    <x v="1"/>
    <x v="7"/>
  </r>
  <r>
    <x v="1"/>
    <n v="1152"/>
    <n v="87.98"/>
    <x v="1"/>
    <s v="USD"/>
    <x v="370"/>
    <n v="1290578400"/>
    <b v="0"/>
    <b v="0"/>
    <s v="theater/plays"/>
    <x v="3"/>
    <x v="3"/>
  </r>
  <r>
    <x v="1"/>
    <n v="50"/>
    <n v="89.54"/>
    <x v="1"/>
    <s v="USD"/>
    <x v="371"/>
    <n v="1380344400"/>
    <b v="0"/>
    <b v="0"/>
    <s v="photography/photography books"/>
    <x v="7"/>
    <x v="14"/>
  </r>
  <r>
    <x v="0"/>
    <n v="151"/>
    <n v="29.09"/>
    <x v="1"/>
    <s v="USD"/>
    <x v="287"/>
    <n v="1389852000"/>
    <b v="0"/>
    <b v="0"/>
    <s v="publishing/nonfiction"/>
    <x v="5"/>
    <x v="9"/>
  </r>
  <r>
    <x v="0"/>
    <n v="1608"/>
    <n v="42.01"/>
    <x v="1"/>
    <s v="USD"/>
    <x v="372"/>
    <n v="1294466400"/>
    <b v="0"/>
    <b v="0"/>
    <s v="technology/wearables"/>
    <x v="2"/>
    <x v="8"/>
  </r>
  <r>
    <x v="1"/>
    <n v="3059"/>
    <n v="47"/>
    <x v="0"/>
    <s v="CAD"/>
    <x v="373"/>
    <n v="1500354000"/>
    <b v="0"/>
    <b v="0"/>
    <s v="music/jazz"/>
    <x v="1"/>
    <x v="17"/>
  </r>
  <r>
    <x v="1"/>
    <n v="34"/>
    <n v="110.44"/>
    <x v="1"/>
    <s v="USD"/>
    <x v="374"/>
    <n v="1375938000"/>
    <b v="0"/>
    <b v="1"/>
    <s v="film &amp; video/documentary"/>
    <x v="4"/>
    <x v="4"/>
  </r>
  <r>
    <x v="1"/>
    <n v="220"/>
    <n v="41.99"/>
    <x v="1"/>
    <s v="USD"/>
    <x v="375"/>
    <n v="1323410400"/>
    <b v="1"/>
    <b v="0"/>
    <s v="theater/plays"/>
    <x v="3"/>
    <x v="3"/>
  </r>
  <r>
    <x v="1"/>
    <n v="1604"/>
    <n v="48.01"/>
    <x v="2"/>
    <s v="AUD"/>
    <x v="376"/>
    <n v="1539406800"/>
    <b v="0"/>
    <b v="0"/>
    <s v="film &amp; video/drama"/>
    <x v="4"/>
    <x v="6"/>
  </r>
  <r>
    <x v="1"/>
    <n v="454"/>
    <n v="31.02"/>
    <x v="1"/>
    <s v="USD"/>
    <x v="377"/>
    <n v="1369803600"/>
    <b v="0"/>
    <b v="0"/>
    <s v="music/rock"/>
    <x v="1"/>
    <x v="1"/>
  </r>
  <r>
    <x v="1"/>
    <n v="123"/>
    <n v="99.2"/>
    <x v="6"/>
    <s v="EUR"/>
    <x v="378"/>
    <n v="1525928400"/>
    <b v="0"/>
    <b v="1"/>
    <s v="film &amp; video/animation"/>
    <x v="4"/>
    <x v="10"/>
  </r>
  <r>
    <x v="0"/>
    <n v="941"/>
    <n v="66.02"/>
    <x v="1"/>
    <s v="USD"/>
    <x v="379"/>
    <n v="1297231200"/>
    <b v="0"/>
    <b v="0"/>
    <s v="music/indie rock"/>
    <x v="1"/>
    <x v="7"/>
  </r>
  <r>
    <x v="0"/>
    <n v="1"/>
    <n v="2"/>
    <x v="1"/>
    <s v="USD"/>
    <x v="380"/>
    <n v="1378530000"/>
    <b v="0"/>
    <b v="1"/>
    <s v="photography/photography books"/>
    <x v="7"/>
    <x v="14"/>
  </r>
  <r>
    <x v="1"/>
    <n v="299"/>
    <n v="46.06"/>
    <x v="1"/>
    <s v="USD"/>
    <x v="381"/>
    <n v="1572152400"/>
    <b v="0"/>
    <b v="0"/>
    <s v="theater/plays"/>
    <x v="3"/>
    <x v="3"/>
  </r>
  <r>
    <x v="0"/>
    <n v="40"/>
    <n v="73.650000000000006"/>
    <x v="1"/>
    <s v="USD"/>
    <x v="382"/>
    <n v="1329890400"/>
    <b v="0"/>
    <b v="1"/>
    <s v="film &amp; video/shorts"/>
    <x v="4"/>
    <x v="12"/>
  </r>
  <r>
    <x v="0"/>
    <n v="3015"/>
    <n v="55.99"/>
    <x v="0"/>
    <s v="CAD"/>
    <x v="125"/>
    <n v="1276750800"/>
    <b v="0"/>
    <b v="1"/>
    <s v="theater/plays"/>
    <x v="3"/>
    <x v="3"/>
  </r>
  <r>
    <x v="1"/>
    <n v="2237"/>
    <n v="68.989999999999995"/>
    <x v="1"/>
    <s v="USD"/>
    <x v="383"/>
    <n v="1510898400"/>
    <b v="0"/>
    <b v="0"/>
    <s v="theater/plays"/>
    <x v="3"/>
    <x v="3"/>
  </r>
  <r>
    <x v="0"/>
    <n v="435"/>
    <n v="60.98"/>
    <x v="1"/>
    <s v="USD"/>
    <x v="384"/>
    <n v="1532408400"/>
    <b v="0"/>
    <b v="0"/>
    <s v="theater/plays"/>
    <x v="3"/>
    <x v="3"/>
  </r>
  <r>
    <x v="1"/>
    <n v="645"/>
    <n v="110.98"/>
    <x v="1"/>
    <s v="USD"/>
    <x v="385"/>
    <n v="1360562400"/>
    <b v="1"/>
    <b v="0"/>
    <s v="film &amp; video/documentary"/>
    <x v="4"/>
    <x v="4"/>
  </r>
  <r>
    <x v="1"/>
    <n v="484"/>
    <n v="25"/>
    <x v="3"/>
    <s v="DKK"/>
    <x v="386"/>
    <n v="1571547600"/>
    <b v="0"/>
    <b v="0"/>
    <s v="theater/plays"/>
    <x v="3"/>
    <x v="3"/>
  </r>
  <r>
    <x v="1"/>
    <n v="154"/>
    <n v="78.760000000000005"/>
    <x v="0"/>
    <s v="CAD"/>
    <x v="387"/>
    <n v="1468126800"/>
    <b v="0"/>
    <b v="0"/>
    <s v="film &amp; video/documentary"/>
    <x v="4"/>
    <x v="4"/>
  </r>
  <r>
    <x v="0"/>
    <n v="714"/>
    <n v="87.96"/>
    <x v="1"/>
    <s v="USD"/>
    <x v="388"/>
    <n v="1492837200"/>
    <b v="0"/>
    <b v="0"/>
    <s v="music/rock"/>
    <x v="1"/>
    <x v="1"/>
  </r>
  <r>
    <x v="2"/>
    <n v="1111"/>
    <n v="49.99"/>
    <x v="1"/>
    <s v="USD"/>
    <x v="277"/>
    <n v="1430197200"/>
    <b v="0"/>
    <b v="0"/>
    <s v="games/mobile games"/>
    <x v="6"/>
    <x v="20"/>
  </r>
  <r>
    <x v="1"/>
    <n v="82"/>
    <n v="99.52"/>
    <x v="1"/>
    <s v="USD"/>
    <x v="389"/>
    <n v="1496206800"/>
    <b v="0"/>
    <b v="0"/>
    <s v="theater/plays"/>
    <x v="3"/>
    <x v="3"/>
  </r>
  <r>
    <x v="1"/>
    <n v="134"/>
    <n v="104.82"/>
    <x v="1"/>
    <s v="USD"/>
    <x v="390"/>
    <n v="1389592800"/>
    <b v="0"/>
    <b v="0"/>
    <s v="publishing/fiction"/>
    <x v="5"/>
    <x v="13"/>
  </r>
  <r>
    <x v="2"/>
    <n v="1089"/>
    <n v="108.01"/>
    <x v="1"/>
    <s v="USD"/>
    <x v="391"/>
    <n v="1545631200"/>
    <b v="0"/>
    <b v="0"/>
    <s v="film &amp; video/animation"/>
    <x v="4"/>
    <x v="10"/>
  </r>
  <r>
    <x v="0"/>
    <n v="5497"/>
    <n v="29"/>
    <x v="1"/>
    <s v="USD"/>
    <x v="392"/>
    <n v="1272430800"/>
    <b v="0"/>
    <b v="1"/>
    <s v="food/food trucks"/>
    <x v="0"/>
    <x v="0"/>
  </r>
  <r>
    <x v="0"/>
    <n v="418"/>
    <n v="30.03"/>
    <x v="1"/>
    <s v="USD"/>
    <x v="393"/>
    <n v="1327903200"/>
    <b v="0"/>
    <b v="0"/>
    <s v="theater/plays"/>
    <x v="3"/>
    <x v="3"/>
  </r>
  <r>
    <x v="0"/>
    <n v="1439"/>
    <n v="41.01"/>
    <x v="1"/>
    <s v="USD"/>
    <x v="394"/>
    <n v="1296021600"/>
    <b v="0"/>
    <b v="1"/>
    <s v="film &amp; video/documentary"/>
    <x v="4"/>
    <x v="4"/>
  </r>
  <r>
    <x v="0"/>
    <n v="15"/>
    <n v="62.87"/>
    <x v="1"/>
    <s v="USD"/>
    <x v="395"/>
    <n v="1543298400"/>
    <b v="0"/>
    <b v="0"/>
    <s v="theater/plays"/>
    <x v="3"/>
    <x v="3"/>
  </r>
  <r>
    <x v="0"/>
    <n v="1999"/>
    <n v="47.01"/>
    <x v="0"/>
    <s v="CAD"/>
    <x v="396"/>
    <n v="1336366800"/>
    <b v="0"/>
    <b v="0"/>
    <s v="film &amp; video/documentary"/>
    <x v="4"/>
    <x v="4"/>
  </r>
  <r>
    <x v="1"/>
    <n v="5203"/>
    <n v="27"/>
    <x v="1"/>
    <s v="USD"/>
    <x v="397"/>
    <n v="1325052000"/>
    <b v="0"/>
    <b v="0"/>
    <s v="technology/web"/>
    <x v="2"/>
    <x v="2"/>
  </r>
  <r>
    <x v="1"/>
    <n v="94"/>
    <n v="68.33"/>
    <x v="1"/>
    <s v="USD"/>
    <x v="398"/>
    <n v="1499576400"/>
    <b v="0"/>
    <b v="0"/>
    <s v="theater/plays"/>
    <x v="3"/>
    <x v="3"/>
  </r>
  <r>
    <x v="0"/>
    <n v="118"/>
    <n v="50.97"/>
    <x v="1"/>
    <s v="USD"/>
    <x v="399"/>
    <n v="1501304400"/>
    <b v="0"/>
    <b v="1"/>
    <s v="technology/wearables"/>
    <x v="2"/>
    <x v="8"/>
  </r>
  <r>
    <x v="1"/>
    <n v="205"/>
    <n v="54.02"/>
    <x v="1"/>
    <s v="USD"/>
    <x v="400"/>
    <n v="1273208400"/>
    <b v="0"/>
    <b v="1"/>
    <s v="theater/plays"/>
    <x v="3"/>
    <x v="3"/>
  </r>
  <r>
    <x v="0"/>
    <n v="162"/>
    <n v="97.06"/>
    <x v="1"/>
    <s v="USD"/>
    <x v="116"/>
    <n v="1316840400"/>
    <b v="0"/>
    <b v="1"/>
    <s v="food/food trucks"/>
    <x v="0"/>
    <x v="0"/>
  </r>
  <r>
    <x v="0"/>
    <n v="83"/>
    <n v="24.87"/>
    <x v="1"/>
    <s v="USD"/>
    <x v="401"/>
    <n v="1524546000"/>
    <b v="0"/>
    <b v="0"/>
    <s v="music/indie rock"/>
    <x v="1"/>
    <x v="7"/>
  </r>
  <r>
    <x v="1"/>
    <n v="92"/>
    <n v="84.42"/>
    <x v="1"/>
    <s v="USD"/>
    <x v="402"/>
    <n v="1438578000"/>
    <b v="0"/>
    <b v="0"/>
    <s v="photography/photography books"/>
    <x v="7"/>
    <x v="14"/>
  </r>
  <r>
    <x v="1"/>
    <n v="219"/>
    <n v="47.09"/>
    <x v="1"/>
    <s v="USD"/>
    <x v="403"/>
    <n v="1362549600"/>
    <b v="0"/>
    <b v="0"/>
    <s v="theater/plays"/>
    <x v="3"/>
    <x v="3"/>
  </r>
  <r>
    <x v="1"/>
    <n v="2526"/>
    <n v="78"/>
    <x v="1"/>
    <s v="USD"/>
    <x v="404"/>
    <n v="1413349200"/>
    <b v="0"/>
    <b v="1"/>
    <s v="theater/plays"/>
    <x v="3"/>
    <x v="3"/>
  </r>
  <r>
    <x v="0"/>
    <n v="747"/>
    <n v="62.97"/>
    <x v="1"/>
    <s v="USD"/>
    <x v="405"/>
    <n v="1298008800"/>
    <b v="0"/>
    <b v="0"/>
    <s v="film &amp; video/animation"/>
    <x v="4"/>
    <x v="10"/>
  </r>
  <r>
    <x v="3"/>
    <n v="2138"/>
    <n v="81.010000000000005"/>
    <x v="1"/>
    <s v="USD"/>
    <x v="406"/>
    <n v="1394427600"/>
    <b v="0"/>
    <b v="1"/>
    <s v="photography/photography books"/>
    <x v="7"/>
    <x v="14"/>
  </r>
  <r>
    <x v="0"/>
    <n v="84"/>
    <n v="65.319999999999993"/>
    <x v="1"/>
    <s v="USD"/>
    <x v="407"/>
    <n v="1572670800"/>
    <b v="0"/>
    <b v="0"/>
    <s v="theater/plays"/>
    <x v="3"/>
    <x v="3"/>
  </r>
  <r>
    <x v="1"/>
    <n v="94"/>
    <n v="104.44"/>
    <x v="1"/>
    <s v="USD"/>
    <x v="408"/>
    <n v="1531112400"/>
    <b v="1"/>
    <b v="0"/>
    <s v="theater/plays"/>
    <x v="3"/>
    <x v="3"/>
  </r>
  <r>
    <x v="0"/>
    <n v="91"/>
    <n v="69.989999999999995"/>
    <x v="1"/>
    <s v="USD"/>
    <x v="409"/>
    <n v="1400734800"/>
    <b v="0"/>
    <b v="0"/>
    <s v="theater/plays"/>
    <x v="3"/>
    <x v="3"/>
  </r>
  <r>
    <x v="0"/>
    <n v="792"/>
    <n v="83.02"/>
    <x v="1"/>
    <s v="USD"/>
    <x v="410"/>
    <n v="1386741600"/>
    <b v="0"/>
    <b v="1"/>
    <s v="film &amp; video/documentary"/>
    <x v="4"/>
    <x v="4"/>
  </r>
  <r>
    <x v="3"/>
    <n v="10"/>
    <n v="90.3"/>
    <x v="0"/>
    <s v="CAD"/>
    <x v="411"/>
    <n v="1481781600"/>
    <b v="1"/>
    <b v="0"/>
    <s v="theater/plays"/>
    <x v="3"/>
    <x v="3"/>
  </r>
  <r>
    <x v="1"/>
    <n v="1713"/>
    <n v="103.98"/>
    <x v="6"/>
    <s v="EUR"/>
    <x v="412"/>
    <n v="1419660000"/>
    <b v="0"/>
    <b v="1"/>
    <s v="theater/plays"/>
    <x v="3"/>
    <x v="3"/>
  </r>
  <r>
    <x v="1"/>
    <n v="249"/>
    <n v="54.93"/>
    <x v="1"/>
    <s v="USD"/>
    <x v="413"/>
    <n v="1555822800"/>
    <b v="0"/>
    <b v="0"/>
    <s v="music/jazz"/>
    <x v="1"/>
    <x v="17"/>
  </r>
  <r>
    <x v="1"/>
    <n v="192"/>
    <n v="51.92"/>
    <x v="1"/>
    <s v="USD"/>
    <x v="414"/>
    <n v="1442379600"/>
    <b v="0"/>
    <b v="1"/>
    <s v="film &amp; video/animation"/>
    <x v="4"/>
    <x v="10"/>
  </r>
  <r>
    <x v="1"/>
    <n v="247"/>
    <n v="60.03"/>
    <x v="1"/>
    <s v="USD"/>
    <x v="415"/>
    <n v="1364965200"/>
    <b v="0"/>
    <b v="0"/>
    <s v="theater/plays"/>
    <x v="3"/>
    <x v="3"/>
  </r>
  <r>
    <x v="1"/>
    <n v="2293"/>
    <n v="44"/>
    <x v="1"/>
    <s v="USD"/>
    <x v="416"/>
    <n v="1479016800"/>
    <b v="0"/>
    <b v="0"/>
    <s v="film &amp; video/science fiction"/>
    <x v="4"/>
    <x v="22"/>
  </r>
  <r>
    <x v="1"/>
    <n v="3131"/>
    <n v="53"/>
    <x v="1"/>
    <s v="USD"/>
    <x v="417"/>
    <n v="1499662800"/>
    <b v="0"/>
    <b v="0"/>
    <s v="film &amp; video/television"/>
    <x v="4"/>
    <x v="19"/>
  </r>
  <r>
    <x v="0"/>
    <n v="32"/>
    <n v="54.5"/>
    <x v="1"/>
    <s v="USD"/>
    <x v="418"/>
    <n v="1337835600"/>
    <b v="0"/>
    <b v="0"/>
    <s v="technology/wearables"/>
    <x v="2"/>
    <x v="8"/>
  </r>
  <r>
    <x v="1"/>
    <n v="143"/>
    <n v="75.040000000000006"/>
    <x v="6"/>
    <s v="EUR"/>
    <x v="419"/>
    <n v="1505710800"/>
    <b v="0"/>
    <b v="0"/>
    <s v="theater/plays"/>
    <x v="3"/>
    <x v="3"/>
  </r>
  <r>
    <x v="3"/>
    <n v="90"/>
    <n v="35.909999999999997"/>
    <x v="1"/>
    <s v="USD"/>
    <x v="420"/>
    <n v="1287464400"/>
    <b v="0"/>
    <b v="0"/>
    <s v="theater/plays"/>
    <x v="3"/>
    <x v="3"/>
  </r>
  <r>
    <x v="1"/>
    <n v="296"/>
    <n v="36.950000000000003"/>
    <x v="1"/>
    <s v="USD"/>
    <x v="421"/>
    <n v="1311656400"/>
    <b v="0"/>
    <b v="1"/>
    <s v="music/indie rock"/>
    <x v="1"/>
    <x v="7"/>
  </r>
  <r>
    <x v="1"/>
    <n v="170"/>
    <n v="63.17"/>
    <x v="1"/>
    <s v="USD"/>
    <x v="422"/>
    <n v="1293170400"/>
    <b v="0"/>
    <b v="1"/>
    <s v="theater/plays"/>
    <x v="3"/>
    <x v="3"/>
  </r>
  <r>
    <x v="0"/>
    <n v="186"/>
    <n v="29.99"/>
    <x v="1"/>
    <s v="USD"/>
    <x v="423"/>
    <n v="1355983200"/>
    <b v="0"/>
    <b v="0"/>
    <s v="technology/wearables"/>
    <x v="2"/>
    <x v="8"/>
  </r>
  <r>
    <x v="3"/>
    <n v="439"/>
    <n v="86"/>
    <x v="4"/>
    <s v="GBP"/>
    <x v="424"/>
    <n v="1515045600"/>
    <b v="0"/>
    <b v="0"/>
    <s v="film &amp; video/television"/>
    <x v="4"/>
    <x v="19"/>
  </r>
  <r>
    <x v="0"/>
    <n v="605"/>
    <n v="75.010000000000005"/>
    <x v="1"/>
    <s v="USD"/>
    <x v="425"/>
    <n v="1366088400"/>
    <b v="0"/>
    <b v="1"/>
    <s v="games/video games"/>
    <x v="6"/>
    <x v="11"/>
  </r>
  <r>
    <x v="1"/>
    <n v="86"/>
    <n v="101.2"/>
    <x v="3"/>
    <s v="DKK"/>
    <x v="426"/>
    <n v="1553317200"/>
    <b v="0"/>
    <b v="0"/>
    <s v="games/video games"/>
    <x v="6"/>
    <x v="11"/>
  </r>
  <r>
    <x v="0"/>
    <n v="1"/>
    <n v="4"/>
    <x v="0"/>
    <s v="CAD"/>
    <x v="427"/>
    <n v="1542088800"/>
    <b v="0"/>
    <b v="0"/>
    <s v="film &amp; video/animation"/>
    <x v="4"/>
    <x v="10"/>
  </r>
  <r>
    <x v="1"/>
    <n v="6286"/>
    <n v="29"/>
    <x v="1"/>
    <s v="USD"/>
    <x v="428"/>
    <n v="1503118800"/>
    <b v="0"/>
    <b v="0"/>
    <s v="music/rock"/>
    <x v="1"/>
    <x v="1"/>
  </r>
  <r>
    <x v="0"/>
    <n v="31"/>
    <n v="98.23"/>
    <x v="1"/>
    <s v="USD"/>
    <x v="429"/>
    <n v="1278478800"/>
    <b v="0"/>
    <b v="0"/>
    <s v="film &amp; video/drama"/>
    <x v="4"/>
    <x v="6"/>
  </r>
  <r>
    <x v="0"/>
    <n v="1181"/>
    <n v="87"/>
    <x v="1"/>
    <s v="USD"/>
    <x v="411"/>
    <n v="1484114400"/>
    <b v="0"/>
    <b v="0"/>
    <s v="film &amp; video/science fiction"/>
    <x v="4"/>
    <x v="22"/>
  </r>
  <r>
    <x v="0"/>
    <n v="39"/>
    <n v="45.21"/>
    <x v="1"/>
    <s v="USD"/>
    <x v="430"/>
    <n v="1385445600"/>
    <b v="0"/>
    <b v="1"/>
    <s v="film &amp; video/drama"/>
    <x v="4"/>
    <x v="6"/>
  </r>
  <r>
    <x v="1"/>
    <n v="3727"/>
    <n v="37"/>
    <x v="1"/>
    <s v="USD"/>
    <x v="431"/>
    <n v="1318741200"/>
    <b v="0"/>
    <b v="0"/>
    <s v="theater/plays"/>
    <x v="3"/>
    <x v="3"/>
  </r>
  <r>
    <x v="1"/>
    <n v="1605"/>
    <n v="94.98"/>
    <x v="1"/>
    <s v="USD"/>
    <x v="432"/>
    <n v="1518242400"/>
    <b v="0"/>
    <b v="1"/>
    <s v="music/indie rock"/>
    <x v="1"/>
    <x v="7"/>
  </r>
  <r>
    <x v="0"/>
    <n v="46"/>
    <n v="28.96"/>
    <x v="1"/>
    <s v="USD"/>
    <x v="433"/>
    <n v="1476594000"/>
    <b v="0"/>
    <b v="0"/>
    <s v="theater/plays"/>
    <x v="3"/>
    <x v="3"/>
  </r>
  <r>
    <x v="1"/>
    <n v="2120"/>
    <n v="55.99"/>
    <x v="1"/>
    <s v="USD"/>
    <x v="434"/>
    <n v="1273554000"/>
    <b v="0"/>
    <b v="0"/>
    <s v="theater/plays"/>
    <x v="3"/>
    <x v="3"/>
  </r>
  <r>
    <x v="0"/>
    <n v="105"/>
    <n v="54.04"/>
    <x v="1"/>
    <s v="USD"/>
    <x v="435"/>
    <n v="1421906400"/>
    <b v="0"/>
    <b v="0"/>
    <s v="film &amp; video/documentary"/>
    <x v="4"/>
    <x v="4"/>
  </r>
  <r>
    <x v="1"/>
    <n v="50"/>
    <n v="82.38"/>
    <x v="1"/>
    <s v="USD"/>
    <x v="8"/>
    <n v="1281589200"/>
    <b v="0"/>
    <b v="0"/>
    <s v="theater/plays"/>
    <x v="3"/>
    <x v="3"/>
  </r>
  <r>
    <x v="1"/>
    <n v="2080"/>
    <n v="67"/>
    <x v="1"/>
    <s v="USD"/>
    <x v="436"/>
    <n v="1400389200"/>
    <b v="0"/>
    <b v="0"/>
    <s v="film &amp; video/drama"/>
    <x v="4"/>
    <x v="6"/>
  </r>
  <r>
    <x v="0"/>
    <n v="535"/>
    <n v="107.91"/>
    <x v="1"/>
    <s v="USD"/>
    <x v="385"/>
    <n v="1362808800"/>
    <b v="0"/>
    <b v="0"/>
    <s v="games/mobile games"/>
    <x v="6"/>
    <x v="20"/>
  </r>
  <r>
    <x v="1"/>
    <n v="2105"/>
    <n v="69.010000000000005"/>
    <x v="1"/>
    <s v="USD"/>
    <x v="437"/>
    <n v="1388815200"/>
    <b v="0"/>
    <b v="0"/>
    <s v="film &amp; video/animation"/>
    <x v="4"/>
    <x v="10"/>
  </r>
  <r>
    <x v="1"/>
    <n v="2436"/>
    <n v="39.01"/>
    <x v="1"/>
    <s v="USD"/>
    <x v="438"/>
    <n v="1519538400"/>
    <b v="0"/>
    <b v="0"/>
    <s v="theater/plays"/>
    <x v="3"/>
    <x v="3"/>
  </r>
  <r>
    <x v="1"/>
    <n v="80"/>
    <n v="110.36"/>
    <x v="1"/>
    <s v="USD"/>
    <x v="439"/>
    <n v="1517810400"/>
    <b v="0"/>
    <b v="0"/>
    <s v="publishing/translations"/>
    <x v="5"/>
    <x v="18"/>
  </r>
  <r>
    <x v="1"/>
    <n v="42"/>
    <n v="94.86"/>
    <x v="1"/>
    <s v="USD"/>
    <x v="440"/>
    <n v="1370581200"/>
    <b v="0"/>
    <b v="1"/>
    <s v="technology/wearables"/>
    <x v="2"/>
    <x v="8"/>
  </r>
  <r>
    <x v="1"/>
    <n v="139"/>
    <n v="57.94"/>
    <x v="0"/>
    <s v="CAD"/>
    <x v="441"/>
    <n v="1448863200"/>
    <b v="0"/>
    <b v="1"/>
    <s v="technology/web"/>
    <x v="2"/>
    <x v="2"/>
  </r>
  <r>
    <x v="0"/>
    <n v="16"/>
    <n v="101.25"/>
    <x v="1"/>
    <s v="USD"/>
    <x v="442"/>
    <n v="1556600400"/>
    <b v="0"/>
    <b v="0"/>
    <s v="theater/plays"/>
    <x v="3"/>
    <x v="3"/>
  </r>
  <r>
    <x v="1"/>
    <n v="159"/>
    <n v="64.959999999999994"/>
    <x v="1"/>
    <s v="USD"/>
    <x v="443"/>
    <n v="1432098000"/>
    <b v="0"/>
    <b v="0"/>
    <s v="film &amp; video/drama"/>
    <x v="4"/>
    <x v="6"/>
  </r>
  <r>
    <x v="1"/>
    <n v="381"/>
    <n v="27.01"/>
    <x v="1"/>
    <s v="USD"/>
    <x v="315"/>
    <n v="1482127200"/>
    <b v="0"/>
    <b v="0"/>
    <s v="technology/wearables"/>
    <x v="2"/>
    <x v="8"/>
  </r>
  <r>
    <x v="1"/>
    <n v="194"/>
    <n v="50.97"/>
    <x v="4"/>
    <s v="GBP"/>
    <x v="444"/>
    <n v="1335934800"/>
    <b v="0"/>
    <b v="1"/>
    <s v="food/food trucks"/>
    <x v="0"/>
    <x v="0"/>
  </r>
  <r>
    <x v="0"/>
    <n v="575"/>
    <n v="104.94"/>
    <x v="1"/>
    <s v="USD"/>
    <x v="445"/>
    <n v="1556946000"/>
    <b v="0"/>
    <b v="0"/>
    <s v="music/rock"/>
    <x v="1"/>
    <x v="1"/>
  </r>
  <r>
    <x v="1"/>
    <n v="106"/>
    <n v="84.03"/>
    <x v="1"/>
    <s v="USD"/>
    <x v="446"/>
    <n v="1530075600"/>
    <b v="0"/>
    <b v="0"/>
    <s v="music/electric music"/>
    <x v="1"/>
    <x v="5"/>
  </r>
  <r>
    <x v="1"/>
    <n v="142"/>
    <n v="102.86"/>
    <x v="1"/>
    <s v="USD"/>
    <x v="447"/>
    <n v="1418796000"/>
    <b v="0"/>
    <b v="0"/>
    <s v="film &amp; video/television"/>
    <x v="4"/>
    <x v="19"/>
  </r>
  <r>
    <x v="1"/>
    <n v="211"/>
    <n v="39.96"/>
    <x v="1"/>
    <s v="USD"/>
    <x v="448"/>
    <n v="1372482000"/>
    <b v="0"/>
    <b v="1"/>
    <s v="publishing/translations"/>
    <x v="5"/>
    <x v="18"/>
  </r>
  <r>
    <x v="0"/>
    <n v="1120"/>
    <n v="51"/>
    <x v="1"/>
    <s v="USD"/>
    <x v="342"/>
    <n v="1534395600"/>
    <b v="0"/>
    <b v="0"/>
    <s v="publishing/fiction"/>
    <x v="5"/>
    <x v="13"/>
  </r>
  <r>
    <x v="0"/>
    <n v="113"/>
    <n v="40.82"/>
    <x v="1"/>
    <s v="USD"/>
    <x v="449"/>
    <n v="1311397200"/>
    <b v="0"/>
    <b v="0"/>
    <s v="film &amp; video/science fiction"/>
    <x v="4"/>
    <x v="22"/>
  </r>
  <r>
    <x v="1"/>
    <n v="2756"/>
    <n v="59"/>
    <x v="1"/>
    <s v="USD"/>
    <x v="450"/>
    <n v="1426914000"/>
    <b v="0"/>
    <b v="0"/>
    <s v="technology/wearables"/>
    <x v="2"/>
    <x v="8"/>
  </r>
  <r>
    <x v="1"/>
    <n v="173"/>
    <n v="71.16"/>
    <x v="4"/>
    <s v="GBP"/>
    <x v="451"/>
    <n v="1501477200"/>
    <b v="0"/>
    <b v="0"/>
    <s v="food/food trucks"/>
    <x v="0"/>
    <x v="0"/>
  </r>
  <r>
    <x v="1"/>
    <n v="87"/>
    <n v="99.49"/>
    <x v="1"/>
    <s v="USD"/>
    <x v="452"/>
    <n v="1269061200"/>
    <b v="0"/>
    <b v="1"/>
    <s v="photography/photography books"/>
    <x v="7"/>
    <x v="14"/>
  </r>
  <r>
    <x v="0"/>
    <n v="1538"/>
    <n v="103.99"/>
    <x v="1"/>
    <s v="USD"/>
    <x v="453"/>
    <n v="1415772000"/>
    <b v="0"/>
    <b v="1"/>
    <s v="theater/plays"/>
    <x v="3"/>
    <x v="3"/>
  </r>
  <r>
    <x v="0"/>
    <n v="9"/>
    <n v="76.56"/>
    <x v="1"/>
    <s v="USD"/>
    <x v="454"/>
    <n v="1331013600"/>
    <b v="0"/>
    <b v="1"/>
    <s v="publishing/fiction"/>
    <x v="5"/>
    <x v="13"/>
  </r>
  <r>
    <x v="0"/>
    <n v="554"/>
    <n v="87.07"/>
    <x v="1"/>
    <s v="USD"/>
    <x v="455"/>
    <n v="1576735200"/>
    <b v="0"/>
    <b v="0"/>
    <s v="theater/plays"/>
    <x v="3"/>
    <x v="3"/>
  </r>
  <r>
    <x v="1"/>
    <n v="1572"/>
    <n v="49"/>
    <x v="4"/>
    <s v="GBP"/>
    <x v="456"/>
    <n v="1411362000"/>
    <b v="0"/>
    <b v="1"/>
    <s v="food/food trucks"/>
    <x v="0"/>
    <x v="0"/>
  </r>
  <r>
    <x v="0"/>
    <n v="648"/>
    <n v="42.97"/>
    <x v="4"/>
    <s v="GBP"/>
    <x v="457"/>
    <n v="1563685200"/>
    <b v="0"/>
    <b v="0"/>
    <s v="theater/plays"/>
    <x v="3"/>
    <x v="3"/>
  </r>
  <r>
    <x v="0"/>
    <n v="21"/>
    <n v="33.43"/>
    <x v="4"/>
    <s v="GBP"/>
    <x v="458"/>
    <n v="1521867600"/>
    <b v="0"/>
    <b v="1"/>
    <s v="publishing/translations"/>
    <x v="5"/>
    <x v="18"/>
  </r>
  <r>
    <x v="1"/>
    <n v="2346"/>
    <n v="83.98"/>
    <x v="1"/>
    <s v="USD"/>
    <x v="459"/>
    <n v="1495515600"/>
    <b v="0"/>
    <b v="0"/>
    <s v="theater/plays"/>
    <x v="3"/>
    <x v="3"/>
  </r>
  <r>
    <x v="1"/>
    <n v="115"/>
    <n v="101.42"/>
    <x v="1"/>
    <s v="USD"/>
    <x v="460"/>
    <n v="1455948000"/>
    <b v="0"/>
    <b v="0"/>
    <s v="theater/plays"/>
    <x v="3"/>
    <x v="3"/>
  </r>
  <r>
    <x v="1"/>
    <n v="85"/>
    <n v="109.87"/>
    <x v="6"/>
    <s v="EUR"/>
    <x v="461"/>
    <n v="1282366800"/>
    <b v="0"/>
    <b v="0"/>
    <s v="technology/wearables"/>
    <x v="2"/>
    <x v="8"/>
  </r>
  <r>
    <x v="1"/>
    <n v="144"/>
    <n v="31.92"/>
    <x v="1"/>
    <s v="USD"/>
    <x v="462"/>
    <n v="1574575200"/>
    <b v="0"/>
    <b v="0"/>
    <s v="journalism/audio"/>
    <x v="8"/>
    <x v="23"/>
  </r>
  <r>
    <x v="1"/>
    <n v="2443"/>
    <n v="70.989999999999995"/>
    <x v="1"/>
    <s v="USD"/>
    <x v="463"/>
    <n v="1374901200"/>
    <b v="0"/>
    <b v="1"/>
    <s v="food/food trucks"/>
    <x v="0"/>
    <x v="0"/>
  </r>
  <r>
    <x v="3"/>
    <n v="595"/>
    <n v="77.03"/>
    <x v="1"/>
    <s v="USD"/>
    <x v="464"/>
    <n v="1278910800"/>
    <b v="1"/>
    <b v="1"/>
    <s v="film &amp; video/shorts"/>
    <x v="4"/>
    <x v="12"/>
  </r>
  <r>
    <x v="1"/>
    <n v="64"/>
    <n v="101.78"/>
    <x v="1"/>
    <s v="USD"/>
    <x v="465"/>
    <n v="1562907600"/>
    <b v="0"/>
    <b v="0"/>
    <s v="photography/photography books"/>
    <x v="7"/>
    <x v="14"/>
  </r>
  <r>
    <x v="1"/>
    <n v="268"/>
    <n v="51.06"/>
    <x v="1"/>
    <s v="USD"/>
    <x v="466"/>
    <n v="1332478800"/>
    <b v="0"/>
    <b v="0"/>
    <s v="technology/wearables"/>
    <x v="2"/>
    <x v="8"/>
  </r>
  <r>
    <x v="1"/>
    <n v="195"/>
    <n v="68.02"/>
    <x v="3"/>
    <s v="DKK"/>
    <x v="467"/>
    <n v="1402722000"/>
    <b v="0"/>
    <b v="0"/>
    <s v="theater/plays"/>
    <x v="3"/>
    <x v="3"/>
  </r>
  <r>
    <x v="0"/>
    <n v="54"/>
    <n v="30.87"/>
    <x v="1"/>
    <s v="USD"/>
    <x v="468"/>
    <n v="1496811600"/>
    <b v="0"/>
    <b v="0"/>
    <s v="film &amp; video/animation"/>
    <x v="4"/>
    <x v="10"/>
  </r>
  <r>
    <x v="0"/>
    <n v="120"/>
    <n v="27.91"/>
    <x v="1"/>
    <s v="USD"/>
    <x v="469"/>
    <n v="1482213600"/>
    <b v="0"/>
    <b v="1"/>
    <s v="technology/wearables"/>
    <x v="2"/>
    <x v="8"/>
  </r>
  <r>
    <x v="0"/>
    <n v="579"/>
    <n v="79.989999999999995"/>
    <x v="3"/>
    <s v="DKK"/>
    <x v="470"/>
    <n v="1420264800"/>
    <b v="0"/>
    <b v="0"/>
    <s v="technology/web"/>
    <x v="2"/>
    <x v="2"/>
  </r>
  <r>
    <x v="0"/>
    <n v="2072"/>
    <n v="38"/>
    <x v="1"/>
    <s v="USD"/>
    <x v="471"/>
    <n v="1458450000"/>
    <b v="0"/>
    <b v="1"/>
    <s v="film &amp; video/documentary"/>
    <x v="4"/>
    <x v="4"/>
  </r>
  <r>
    <x v="0"/>
    <n v="0"/>
    <n v="0"/>
    <x v="1"/>
    <s v="USD"/>
    <x v="472"/>
    <n v="1369803600"/>
    <b v="0"/>
    <b v="1"/>
    <s v="theater/plays"/>
    <x v="3"/>
    <x v="3"/>
  </r>
  <r>
    <x v="0"/>
    <n v="1796"/>
    <n v="59.99"/>
    <x v="1"/>
    <s v="USD"/>
    <x v="473"/>
    <n v="1363237200"/>
    <b v="0"/>
    <b v="0"/>
    <s v="film &amp; video/documentary"/>
    <x v="4"/>
    <x v="4"/>
  </r>
  <r>
    <x v="1"/>
    <n v="186"/>
    <n v="37.04"/>
    <x v="2"/>
    <s v="AUD"/>
    <x v="474"/>
    <n v="1345870800"/>
    <b v="0"/>
    <b v="1"/>
    <s v="games/video games"/>
    <x v="6"/>
    <x v="11"/>
  </r>
  <r>
    <x v="1"/>
    <n v="460"/>
    <n v="99.96"/>
    <x v="1"/>
    <s v="USD"/>
    <x v="72"/>
    <n v="1437454800"/>
    <b v="0"/>
    <b v="0"/>
    <s v="film &amp; video/drama"/>
    <x v="4"/>
    <x v="6"/>
  </r>
  <r>
    <x v="0"/>
    <n v="62"/>
    <n v="111.68"/>
    <x v="6"/>
    <s v="EUR"/>
    <x v="443"/>
    <n v="1432011600"/>
    <b v="0"/>
    <b v="0"/>
    <s v="music/rock"/>
    <x v="1"/>
    <x v="1"/>
  </r>
  <r>
    <x v="0"/>
    <n v="347"/>
    <n v="36.01"/>
    <x v="1"/>
    <s v="USD"/>
    <x v="475"/>
    <n v="1366347600"/>
    <b v="0"/>
    <b v="1"/>
    <s v="publishing/radio &amp; podcasts"/>
    <x v="5"/>
    <x v="15"/>
  </r>
  <r>
    <x v="1"/>
    <n v="2528"/>
    <n v="66.010000000000005"/>
    <x v="1"/>
    <s v="USD"/>
    <x v="81"/>
    <n v="1512885600"/>
    <b v="0"/>
    <b v="1"/>
    <s v="theater/plays"/>
    <x v="3"/>
    <x v="3"/>
  </r>
  <r>
    <x v="0"/>
    <n v="19"/>
    <n v="44.05"/>
    <x v="1"/>
    <s v="USD"/>
    <x v="476"/>
    <n v="1369717200"/>
    <b v="0"/>
    <b v="1"/>
    <s v="technology/web"/>
    <x v="2"/>
    <x v="2"/>
  </r>
  <r>
    <x v="1"/>
    <n v="3657"/>
    <n v="53"/>
    <x v="1"/>
    <s v="USD"/>
    <x v="192"/>
    <n v="1534654800"/>
    <b v="0"/>
    <b v="0"/>
    <s v="theater/plays"/>
    <x v="3"/>
    <x v="3"/>
  </r>
  <r>
    <x v="0"/>
    <n v="1258"/>
    <n v="95"/>
    <x v="1"/>
    <s v="USD"/>
    <x v="477"/>
    <n v="1337058000"/>
    <b v="0"/>
    <b v="0"/>
    <s v="theater/plays"/>
    <x v="3"/>
    <x v="3"/>
  </r>
  <r>
    <x v="1"/>
    <n v="131"/>
    <n v="70.91"/>
    <x v="2"/>
    <s v="AUD"/>
    <x v="478"/>
    <n v="1529816400"/>
    <b v="0"/>
    <b v="0"/>
    <s v="film &amp; video/drama"/>
    <x v="4"/>
    <x v="6"/>
  </r>
  <r>
    <x v="0"/>
    <n v="362"/>
    <n v="98.06"/>
    <x v="1"/>
    <s v="USD"/>
    <x v="479"/>
    <n v="1564894800"/>
    <b v="0"/>
    <b v="0"/>
    <s v="theater/plays"/>
    <x v="3"/>
    <x v="3"/>
  </r>
  <r>
    <x v="1"/>
    <n v="239"/>
    <n v="53.05"/>
    <x v="1"/>
    <s v="USD"/>
    <x v="480"/>
    <n v="1404622800"/>
    <b v="0"/>
    <b v="1"/>
    <s v="games/video games"/>
    <x v="6"/>
    <x v="11"/>
  </r>
  <r>
    <x v="3"/>
    <n v="35"/>
    <n v="93.14"/>
    <x v="1"/>
    <s v="USD"/>
    <x v="180"/>
    <n v="1284181200"/>
    <b v="0"/>
    <b v="0"/>
    <s v="film &amp; video/television"/>
    <x v="4"/>
    <x v="19"/>
  </r>
  <r>
    <x v="3"/>
    <n v="528"/>
    <n v="58.95"/>
    <x v="5"/>
    <s v="CHF"/>
    <x v="481"/>
    <n v="1386741600"/>
    <b v="0"/>
    <b v="1"/>
    <s v="music/rock"/>
    <x v="1"/>
    <x v="1"/>
  </r>
  <r>
    <x v="0"/>
    <n v="133"/>
    <n v="36.07"/>
    <x v="0"/>
    <s v="CAD"/>
    <x v="482"/>
    <n v="1324792800"/>
    <b v="0"/>
    <b v="1"/>
    <s v="theater/plays"/>
    <x v="3"/>
    <x v="3"/>
  </r>
  <r>
    <x v="0"/>
    <n v="846"/>
    <n v="63.03"/>
    <x v="1"/>
    <s v="USD"/>
    <x v="194"/>
    <n v="1284354000"/>
    <b v="0"/>
    <b v="0"/>
    <s v="publishing/nonfiction"/>
    <x v="5"/>
    <x v="9"/>
  </r>
  <r>
    <x v="1"/>
    <n v="78"/>
    <n v="84.72"/>
    <x v="1"/>
    <s v="USD"/>
    <x v="483"/>
    <n v="1494392400"/>
    <b v="0"/>
    <b v="0"/>
    <s v="food/food trucks"/>
    <x v="0"/>
    <x v="0"/>
  </r>
  <r>
    <x v="0"/>
    <n v="10"/>
    <n v="62.2"/>
    <x v="1"/>
    <s v="USD"/>
    <x v="484"/>
    <n v="1519538400"/>
    <b v="0"/>
    <b v="1"/>
    <s v="film &amp; video/animation"/>
    <x v="4"/>
    <x v="10"/>
  </r>
  <r>
    <x v="1"/>
    <n v="1773"/>
    <n v="101.98"/>
    <x v="1"/>
    <s v="USD"/>
    <x v="355"/>
    <n v="1421906400"/>
    <b v="0"/>
    <b v="1"/>
    <s v="music/rock"/>
    <x v="1"/>
    <x v="1"/>
  </r>
  <r>
    <x v="1"/>
    <n v="32"/>
    <n v="106.44"/>
    <x v="1"/>
    <s v="USD"/>
    <x v="485"/>
    <n v="1555909200"/>
    <b v="0"/>
    <b v="0"/>
    <s v="theater/plays"/>
    <x v="3"/>
    <x v="3"/>
  </r>
  <r>
    <x v="1"/>
    <n v="369"/>
    <n v="29.98"/>
    <x v="1"/>
    <s v="USD"/>
    <x v="486"/>
    <n v="1472446800"/>
    <b v="0"/>
    <b v="1"/>
    <s v="film &amp; video/drama"/>
    <x v="4"/>
    <x v="6"/>
  </r>
  <r>
    <x v="0"/>
    <n v="191"/>
    <n v="85.81"/>
    <x v="1"/>
    <s v="USD"/>
    <x v="487"/>
    <n v="1342328400"/>
    <b v="0"/>
    <b v="0"/>
    <s v="film &amp; video/shorts"/>
    <x v="4"/>
    <x v="12"/>
  </r>
  <r>
    <x v="1"/>
    <n v="89"/>
    <n v="70.819999999999993"/>
    <x v="1"/>
    <s v="USD"/>
    <x v="488"/>
    <n v="1268114400"/>
    <b v="0"/>
    <b v="0"/>
    <s v="film &amp; video/shorts"/>
    <x v="4"/>
    <x v="12"/>
  </r>
  <r>
    <x v="0"/>
    <n v="1979"/>
    <n v="41"/>
    <x v="1"/>
    <s v="USD"/>
    <x v="489"/>
    <n v="1273381200"/>
    <b v="0"/>
    <b v="0"/>
    <s v="theater/plays"/>
    <x v="3"/>
    <x v="3"/>
  </r>
  <r>
    <x v="0"/>
    <n v="63"/>
    <n v="28.06"/>
    <x v="1"/>
    <s v="USD"/>
    <x v="490"/>
    <n v="1290837600"/>
    <b v="0"/>
    <b v="0"/>
    <s v="technology/wearables"/>
    <x v="2"/>
    <x v="8"/>
  </r>
  <r>
    <x v="1"/>
    <n v="147"/>
    <n v="88.05"/>
    <x v="1"/>
    <s v="USD"/>
    <x v="312"/>
    <n v="1454306400"/>
    <b v="0"/>
    <b v="1"/>
    <s v="theater/plays"/>
    <x v="3"/>
    <x v="3"/>
  </r>
  <r>
    <x v="0"/>
    <n v="6080"/>
    <n v="31"/>
    <x v="0"/>
    <s v="CAD"/>
    <x v="491"/>
    <n v="1457762400"/>
    <b v="0"/>
    <b v="0"/>
    <s v="film &amp; video/animation"/>
    <x v="4"/>
    <x v="10"/>
  </r>
  <r>
    <x v="0"/>
    <n v="80"/>
    <n v="90.34"/>
    <x v="4"/>
    <s v="GBP"/>
    <x v="492"/>
    <n v="1389074400"/>
    <b v="0"/>
    <b v="0"/>
    <s v="music/indie rock"/>
    <x v="1"/>
    <x v="7"/>
  </r>
  <r>
    <x v="0"/>
    <n v="9"/>
    <n v="63.78"/>
    <x v="1"/>
    <s v="USD"/>
    <x v="493"/>
    <n v="1402117200"/>
    <b v="0"/>
    <b v="0"/>
    <s v="games/video games"/>
    <x v="6"/>
    <x v="11"/>
  </r>
  <r>
    <x v="0"/>
    <n v="1784"/>
    <n v="54"/>
    <x v="1"/>
    <s v="USD"/>
    <x v="494"/>
    <n v="1284440400"/>
    <b v="0"/>
    <b v="1"/>
    <s v="publishing/fiction"/>
    <x v="5"/>
    <x v="13"/>
  </r>
  <r>
    <x v="2"/>
    <n v="3640"/>
    <n v="48.99"/>
    <x v="5"/>
    <s v="CHF"/>
    <x v="495"/>
    <n v="1388988000"/>
    <b v="0"/>
    <b v="0"/>
    <s v="games/video games"/>
    <x v="6"/>
    <x v="11"/>
  </r>
  <r>
    <x v="1"/>
    <n v="126"/>
    <n v="63.86"/>
    <x v="0"/>
    <s v="CAD"/>
    <x v="496"/>
    <n v="1516946400"/>
    <b v="0"/>
    <b v="0"/>
    <s v="theater/plays"/>
    <x v="3"/>
    <x v="3"/>
  </r>
  <r>
    <x v="1"/>
    <n v="2218"/>
    <n v="83"/>
    <x v="4"/>
    <s v="GBP"/>
    <x v="497"/>
    <n v="1377752400"/>
    <b v="0"/>
    <b v="0"/>
    <s v="music/indie rock"/>
    <x v="1"/>
    <x v="7"/>
  </r>
  <r>
    <x v="0"/>
    <n v="243"/>
    <n v="55.08"/>
    <x v="1"/>
    <s v="USD"/>
    <x v="498"/>
    <n v="1534568400"/>
    <b v="0"/>
    <b v="1"/>
    <s v="film &amp; video/drama"/>
    <x v="4"/>
    <x v="6"/>
  </r>
  <r>
    <x v="1"/>
    <n v="202"/>
    <n v="62.04"/>
    <x v="6"/>
    <s v="EUR"/>
    <x v="499"/>
    <n v="1528606800"/>
    <b v="0"/>
    <b v="1"/>
    <s v="theater/plays"/>
    <x v="3"/>
    <x v="3"/>
  </r>
  <r>
    <x v="1"/>
    <n v="140"/>
    <n v="104.98"/>
    <x v="6"/>
    <s v="EUR"/>
    <x v="500"/>
    <n v="1284872400"/>
    <b v="0"/>
    <b v="0"/>
    <s v="publishing/fiction"/>
    <x v="5"/>
    <x v="13"/>
  </r>
  <r>
    <x v="1"/>
    <n v="1052"/>
    <n v="94.04"/>
    <x v="3"/>
    <s v="DKK"/>
    <x v="501"/>
    <n v="1537592400"/>
    <b v="1"/>
    <b v="1"/>
    <s v="film &amp; video/documentary"/>
    <x v="4"/>
    <x v="4"/>
  </r>
  <r>
    <x v="0"/>
    <n v="1296"/>
    <n v="44.01"/>
    <x v="1"/>
    <s v="USD"/>
    <x v="502"/>
    <n v="1381208400"/>
    <b v="0"/>
    <b v="0"/>
    <s v="games/mobile games"/>
    <x v="6"/>
    <x v="20"/>
  </r>
  <r>
    <x v="0"/>
    <n v="77"/>
    <n v="92.47"/>
    <x v="1"/>
    <s v="USD"/>
    <x v="503"/>
    <n v="1562475600"/>
    <b v="0"/>
    <b v="1"/>
    <s v="food/food trucks"/>
    <x v="0"/>
    <x v="0"/>
  </r>
  <r>
    <x v="1"/>
    <n v="247"/>
    <n v="57.07"/>
    <x v="1"/>
    <s v="USD"/>
    <x v="504"/>
    <n v="1527397200"/>
    <b v="0"/>
    <b v="0"/>
    <s v="photography/photography books"/>
    <x v="7"/>
    <x v="14"/>
  </r>
  <r>
    <x v="0"/>
    <n v="395"/>
    <n v="109.08"/>
    <x v="6"/>
    <s v="EUR"/>
    <x v="505"/>
    <n v="1436158800"/>
    <b v="0"/>
    <b v="0"/>
    <s v="games/mobile games"/>
    <x v="6"/>
    <x v="20"/>
  </r>
  <r>
    <x v="0"/>
    <n v="49"/>
    <n v="39.39"/>
    <x v="4"/>
    <s v="GBP"/>
    <x v="506"/>
    <n v="1456034400"/>
    <b v="0"/>
    <b v="0"/>
    <s v="music/indie rock"/>
    <x v="1"/>
    <x v="7"/>
  </r>
  <r>
    <x v="0"/>
    <n v="180"/>
    <n v="77.02"/>
    <x v="1"/>
    <s v="USD"/>
    <x v="507"/>
    <n v="1380171600"/>
    <b v="0"/>
    <b v="0"/>
    <s v="games/video games"/>
    <x v="6"/>
    <x v="11"/>
  </r>
  <r>
    <x v="1"/>
    <n v="84"/>
    <n v="92.17"/>
    <x v="1"/>
    <s v="USD"/>
    <x v="508"/>
    <n v="1453356000"/>
    <b v="0"/>
    <b v="0"/>
    <s v="music/rock"/>
    <x v="1"/>
    <x v="1"/>
  </r>
  <r>
    <x v="0"/>
    <n v="2690"/>
    <n v="61.01"/>
    <x v="1"/>
    <s v="USD"/>
    <x v="509"/>
    <n v="1578981600"/>
    <b v="0"/>
    <b v="0"/>
    <s v="theater/plays"/>
    <x v="3"/>
    <x v="3"/>
  </r>
  <r>
    <x v="1"/>
    <n v="88"/>
    <n v="78.069999999999993"/>
    <x v="1"/>
    <s v="USD"/>
    <x v="510"/>
    <n v="1537419600"/>
    <b v="0"/>
    <b v="1"/>
    <s v="theater/plays"/>
    <x v="3"/>
    <x v="3"/>
  </r>
  <r>
    <x v="1"/>
    <n v="156"/>
    <n v="80.75"/>
    <x v="1"/>
    <s v="USD"/>
    <x v="511"/>
    <n v="1423202400"/>
    <b v="0"/>
    <b v="0"/>
    <s v="film &amp; video/drama"/>
    <x v="4"/>
    <x v="6"/>
  </r>
  <r>
    <x v="1"/>
    <n v="2985"/>
    <n v="59.99"/>
    <x v="1"/>
    <s v="USD"/>
    <x v="512"/>
    <n v="1460610000"/>
    <b v="0"/>
    <b v="0"/>
    <s v="theater/plays"/>
    <x v="3"/>
    <x v="3"/>
  </r>
  <r>
    <x v="1"/>
    <n v="762"/>
    <n v="110.03"/>
    <x v="1"/>
    <s v="USD"/>
    <x v="513"/>
    <n v="1370494800"/>
    <b v="0"/>
    <b v="0"/>
    <s v="technology/wearables"/>
    <x v="2"/>
    <x v="8"/>
  </r>
  <r>
    <x v="3"/>
    <n v="1"/>
    <n v="4"/>
    <x v="5"/>
    <s v="CHF"/>
    <x v="514"/>
    <n v="1332306000"/>
    <b v="0"/>
    <b v="0"/>
    <s v="music/indie rock"/>
    <x v="1"/>
    <x v="7"/>
  </r>
  <r>
    <x v="0"/>
    <n v="2779"/>
    <n v="38"/>
    <x v="2"/>
    <s v="AUD"/>
    <x v="515"/>
    <n v="1422511200"/>
    <b v="0"/>
    <b v="1"/>
    <s v="technology/web"/>
    <x v="2"/>
    <x v="2"/>
  </r>
  <r>
    <x v="0"/>
    <n v="92"/>
    <n v="96.37"/>
    <x v="1"/>
    <s v="USD"/>
    <x v="516"/>
    <n v="1480312800"/>
    <b v="0"/>
    <b v="0"/>
    <s v="theater/plays"/>
    <x v="3"/>
    <x v="3"/>
  </r>
  <r>
    <x v="0"/>
    <n v="1028"/>
    <n v="72.98"/>
    <x v="1"/>
    <s v="USD"/>
    <x v="517"/>
    <n v="1294034400"/>
    <b v="0"/>
    <b v="0"/>
    <s v="music/rock"/>
    <x v="1"/>
    <x v="1"/>
  </r>
  <r>
    <x v="1"/>
    <n v="554"/>
    <n v="26.01"/>
    <x v="0"/>
    <s v="CAD"/>
    <x v="518"/>
    <n v="1482645600"/>
    <b v="0"/>
    <b v="0"/>
    <s v="music/indie rock"/>
    <x v="1"/>
    <x v="7"/>
  </r>
  <r>
    <x v="1"/>
    <n v="135"/>
    <n v="104.36"/>
    <x v="3"/>
    <s v="DKK"/>
    <x v="519"/>
    <n v="1399093200"/>
    <b v="0"/>
    <b v="0"/>
    <s v="music/rock"/>
    <x v="1"/>
    <x v="1"/>
  </r>
  <r>
    <x v="1"/>
    <n v="122"/>
    <n v="102.19"/>
    <x v="1"/>
    <s v="USD"/>
    <x v="520"/>
    <n v="1315890000"/>
    <b v="0"/>
    <b v="1"/>
    <s v="publishing/translations"/>
    <x v="5"/>
    <x v="18"/>
  </r>
  <r>
    <x v="1"/>
    <n v="221"/>
    <n v="54.12"/>
    <x v="1"/>
    <s v="USD"/>
    <x v="521"/>
    <n v="1444021200"/>
    <b v="0"/>
    <b v="1"/>
    <s v="film &amp; video/science fiction"/>
    <x v="4"/>
    <x v="22"/>
  </r>
  <r>
    <x v="1"/>
    <n v="126"/>
    <n v="63.22"/>
    <x v="1"/>
    <s v="USD"/>
    <x v="522"/>
    <n v="1460005200"/>
    <b v="0"/>
    <b v="0"/>
    <s v="theater/plays"/>
    <x v="3"/>
    <x v="3"/>
  </r>
  <r>
    <x v="1"/>
    <n v="1022"/>
    <n v="104.03"/>
    <x v="1"/>
    <s v="USD"/>
    <x v="523"/>
    <n v="1470718800"/>
    <b v="0"/>
    <b v="0"/>
    <s v="theater/plays"/>
    <x v="3"/>
    <x v="3"/>
  </r>
  <r>
    <x v="1"/>
    <n v="3177"/>
    <n v="49.99"/>
    <x v="1"/>
    <s v="USD"/>
    <x v="524"/>
    <n v="1325052000"/>
    <b v="0"/>
    <b v="0"/>
    <s v="film &amp; video/animation"/>
    <x v="4"/>
    <x v="10"/>
  </r>
  <r>
    <x v="1"/>
    <n v="198"/>
    <n v="56.02"/>
    <x v="5"/>
    <s v="CHF"/>
    <x v="525"/>
    <n v="1319000400"/>
    <b v="0"/>
    <b v="0"/>
    <s v="theater/plays"/>
    <x v="3"/>
    <x v="3"/>
  </r>
  <r>
    <x v="0"/>
    <n v="26"/>
    <n v="48.81"/>
    <x v="5"/>
    <s v="CHF"/>
    <x v="188"/>
    <n v="1552539600"/>
    <b v="0"/>
    <b v="0"/>
    <s v="music/rock"/>
    <x v="1"/>
    <x v="1"/>
  </r>
  <r>
    <x v="1"/>
    <n v="85"/>
    <n v="60.08"/>
    <x v="2"/>
    <s v="AUD"/>
    <x v="526"/>
    <n v="1543816800"/>
    <b v="0"/>
    <b v="0"/>
    <s v="film &amp; video/documentary"/>
    <x v="4"/>
    <x v="4"/>
  </r>
  <r>
    <x v="0"/>
    <n v="1790"/>
    <n v="78.989999999999995"/>
    <x v="1"/>
    <s v="USD"/>
    <x v="527"/>
    <n v="1427086800"/>
    <b v="0"/>
    <b v="0"/>
    <s v="theater/plays"/>
    <x v="3"/>
    <x v="3"/>
  </r>
  <r>
    <x v="1"/>
    <n v="3596"/>
    <n v="53.99"/>
    <x v="1"/>
    <s v="USD"/>
    <x v="528"/>
    <n v="1323064800"/>
    <b v="0"/>
    <b v="0"/>
    <s v="theater/plays"/>
    <x v="3"/>
    <x v="3"/>
  </r>
  <r>
    <x v="0"/>
    <n v="37"/>
    <n v="111.46"/>
    <x v="1"/>
    <s v="USD"/>
    <x v="522"/>
    <n v="1458277200"/>
    <b v="0"/>
    <b v="1"/>
    <s v="music/electric music"/>
    <x v="1"/>
    <x v="5"/>
  </r>
  <r>
    <x v="1"/>
    <n v="244"/>
    <n v="60.92"/>
    <x v="1"/>
    <s v="USD"/>
    <x v="529"/>
    <n v="1405141200"/>
    <b v="0"/>
    <b v="0"/>
    <s v="music/rock"/>
    <x v="1"/>
    <x v="1"/>
  </r>
  <r>
    <x v="1"/>
    <n v="5180"/>
    <n v="26"/>
    <x v="1"/>
    <s v="USD"/>
    <x v="530"/>
    <n v="1283058000"/>
    <b v="0"/>
    <b v="0"/>
    <s v="theater/plays"/>
    <x v="3"/>
    <x v="3"/>
  </r>
  <r>
    <x v="1"/>
    <n v="589"/>
    <n v="80.989999999999995"/>
    <x v="6"/>
    <s v="EUR"/>
    <x v="531"/>
    <n v="1295762400"/>
    <b v="0"/>
    <b v="0"/>
    <s v="film &amp; video/animation"/>
    <x v="4"/>
    <x v="10"/>
  </r>
  <r>
    <x v="1"/>
    <n v="2725"/>
    <n v="35"/>
    <x v="1"/>
    <s v="USD"/>
    <x v="515"/>
    <n v="1419573600"/>
    <b v="0"/>
    <b v="1"/>
    <s v="music/rock"/>
    <x v="1"/>
    <x v="1"/>
  </r>
  <r>
    <x v="0"/>
    <n v="35"/>
    <n v="94.14"/>
    <x v="6"/>
    <s v="EUR"/>
    <x v="532"/>
    <n v="1438750800"/>
    <b v="0"/>
    <b v="0"/>
    <s v="film &amp; video/shorts"/>
    <x v="4"/>
    <x v="12"/>
  </r>
  <r>
    <x v="3"/>
    <n v="94"/>
    <n v="52.09"/>
    <x v="1"/>
    <s v="USD"/>
    <x v="533"/>
    <n v="1444798800"/>
    <b v="0"/>
    <b v="1"/>
    <s v="music/rock"/>
    <x v="1"/>
    <x v="1"/>
  </r>
  <r>
    <x v="1"/>
    <n v="300"/>
    <n v="24.99"/>
    <x v="1"/>
    <s v="USD"/>
    <x v="409"/>
    <n v="1399179600"/>
    <b v="0"/>
    <b v="0"/>
    <s v="journalism/audio"/>
    <x v="8"/>
    <x v="23"/>
  </r>
  <r>
    <x v="1"/>
    <n v="144"/>
    <n v="69.22"/>
    <x v="1"/>
    <s v="USD"/>
    <x v="534"/>
    <n v="1576562400"/>
    <b v="0"/>
    <b v="1"/>
    <s v="food/food trucks"/>
    <x v="0"/>
    <x v="0"/>
  </r>
  <r>
    <x v="0"/>
    <n v="558"/>
    <n v="93.94"/>
    <x v="1"/>
    <s v="USD"/>
    <x v="53"/>
    <n v="1400821200"/>
    <b v="0"/>
    <b v="1"/>
    <s v="theater/plays"/>
    <x v="3"/>
    <x v="3"/>
  </r>
  <r>
    <x v="0"/>
    <n v="64"/>
    <n v="98.41"/>
    <x v="1"/>
    <s v="USD"/>
    <x v="535"/>
    <n v="1510984800"/>
    <b v="0"/>
    <b v="0"/>
    <s v="theater/plays"/>
    <x v="3"/>
    <x v="3"/>
  </r>
  <r>
    <x v="3"/>
    <n v="37"/>
    <n v="41.78"/>
    <x v="1"/>
    <s v="USD"/>
    <x v="536"/>
    <n v="1302066000"/>
    <b v="0"/>
    <b v="0"/>
    <s v="music/jazz"/>
    <x v="1"/>
    <x v="17"/>
  </r>
  <r>
    <x v="0"/>
    <n v="245"/>
    <n v="65.989999999999995"/>
    <x v="1"/>
    <s v="USD"/>
    <x v="537"/>
    <n v="1322978400"/>
    <b v="0"/>
    <b v="0"/>
    <s v="film &amp; video/science fiction"/>
    <x v="4"/>
    <x v="22"/>
  </r>
  <r>
    <x v="1"/>
    <n v="87"/>
    <n v="72.06"/>
    <x v="1"/>
    <s v="USD"/>
    <x v="538"/>
    <n v="1313730000"/>
    <b v="0"/>
    <b v="0"/>
    <s v="music/jazz"/>
    <x v="1"/>
    <x v="17"/>
  </r>
  <r>
    <x v="1"/>
    <n v="3116"/>
    <n v="48"/>
    <x v="1"/>
    <s v="USD"/>
    <x v="539"/>
    <n v="1394085600"/>
    <b v="0"/>
    <b v="0"/>
    <s v="theater/plays"/>
    <x v="3"/>
    <x v="3"/>
  </r>
  <r>
    <x v="0"/>
    <n v="71"/>
    <n v="54.1"/>
    <x v="1"/>
    <s v="USD"/>
    <x v="540"/>
    <n v="1305349200"/>
    <b v="0"/>
    <b v="0"/>
    <s v="technology/web"/>
    <x v="2"/>
    <x v="2"/>
  </r>
  <r>
    <x v="0"/>
    <n v="42"/>
    <n v="107.88"/>
    <x v="1"/>
    <s v="USD"/>
    <x v="505"/>
    <n v="1434344400"/>
    <b v="0"/>
    <b v="1"/>
    <s v="games/video games"/>
    <x v="6"/>
    <x v="11"/>
  </r>
  <r>
    <x v="1"/>
    <n v="909"/>
    <n v="67.03"/>
    <x v="1"/>
    <s v="USD"/>
    <x v="541"/>
    <n v="1331186400"/>
    <b v="0"/>
    <b v="0"/>
    <s v="film &amp; video/documentary"/>
    <x v="4"/>
    <x v="4"/>
  </r>
  <r>
    <x v="1"/>
    <n v="1613"/>
    <n v="64.010000000000005"/>
    <x v="1"/>
    <s v="USD"/>
    <x v="542"/>
    <n v="1336539600"/>
    <b v="0"/>
    <b v="0"/>
    <s v="technology/web"/>
    <x v="2"/>
    <x v="2"/>
  </r>
  <r>
    <x v="1"/>
    <n v="136"/>
    <n v="96.07"/>
    <x v="1"/>
    <s v="USD"/>
    <x v="543"/>
    <n v="1269752400"/>
    <b v="0"/>
    <b v="0"/>
    <s v="publishing/translations"/>
    <x v="5"/>
    <x v="18"/>
  </r>
  <r>
    <x v="1"/>
    <n v="130"/>
    <n v="51.18"/>
    <x v="1"/>
    <s v="USD"/>
    <x v="544"/>
    <n v="1291615200"/>
    <b v="0"/>
    <b v="0"/>
    <s v="music/rock"/>
    <x v="1"/>
    <x v="1"/>
  </r>
  <r>
    <x v="0"/>
    <n v="156"/>
    <n v="43.92"/>
    <x v="0"/>
    <s v="CAD"/>
    <x v="35"/>
    <n v="1552366800"/>
    <b v="0"/>
    <b v="1"/>
    <s v="food/food trucks"/>
    <x v="0"/>
    <x v="0"/>
  </r>
  <r>
    <x v="0"/>
    <n v="1368"/>
    <n v="91.02"/>
    <x v="4"/>
    <s v="GBP"/>
    <x v="152"/>
    <n v="1272171600"/>
    <b v="0"/>
    <b v="0"/>
    <s v="theater/plays"/>
    <x v="3"/>
    <x v="3"/>
  </r>
  <r>
    <x v="0"/>
    <n v="102"/>
    <n v="50.13"/>
    <x v="1"/>
    <s v="USD"/>
    <x v="545"/>
    <n v="1436677200"/>
    <b v="0"/>
    <b v="0"/>
    <s v="film &amp; video/documentary"/>
    <x v="4"/>
    <x v="4"/>
  </r>
  <r>
    <x v="0"/>
    <n v="86"/>
    <n v="67.72"/>
    <x v="2"/>
    <s v="AUD"/>
    <x v="546"/>
    <n v="1420092000"/>
    <b v="0"/>
    <b v="0"/>
    <s v="publishing/radio &amp; podcasts"/>
    <x v="5"/>
    <x v="15"/>
  </r>
  <r>
    <x v="1"/>
    <n v="102"/>
    <n v="61.04"/>
    <x v="1"/>
    <s v="USD"/>
    <x v="547"/>
    <n v="1279947600"/>
    <b v="0"/>
    <b v="0"/>
    <s v="games/video games"/>
    <x v="6"/>
    <x v="11"/>
  </r>
  <r>
    <x v="0"/>
    <n v="253"/>
    <n v="80.010000000000005"/>
    <x v="1"/>
    <s v="USD"/>
    <x v="548"/>
    <n v="1402203600"/>
    <b v="0"/>
    <b v="0"/>
    <s v="theater/plays"/>
    <x v="3"/>
    <x v="3"/>
  </r>
  <r>
    <x v="1"/>
    <n v="4006"/>
    <n v="47"/>
    <x v="1"/>
    <s v="USD"/>
    <x v="549"/>
    <n v="1396933200"/>
    <b v="0"/>
    <b v="0"/>
    <s v="film &amp; video/animation"/>
    <x v="4"/>
    <x v="10"/>
  </r>
  <r>
    <x v="0"/>
    <n v="157"/>
    <n v="71.13"/>
    <x v="1"/>
    <s v="USD"/>
    <x v="550"/>
    <n v="1467262800"/>
    <b v="0"/>
    <b v="1"/>
    <s v="theater/plays"/>
    <x v="3"/>
    <x v="3"/>
  </r>
  <r>
    <x v="1"/>
    <n v="1629"/>
    <n v="89.99"/>
    <x v="1"/>
    <s v="USD"/>
    <x v="551"/>
    <n v="1270530000"/>
    <b v="0"/>
    <b v="1"/>
    <s v="theater/plays"/>
    <x v="3"/>
    <x v="3"/>
  </r>
  <r>
    <x v="0"/>
    <n v="183"/>
    <n v="43.03"/>
    <x v="1"/>
    <s v="USD"/>
    <x v="552"/>
    <n v="1457762400"/>
    <b v="0"/>
    <b v="1"/>
    <s v="film &amp; video/drama"/>
    <x v="4"/>
    <x v="6"/>
  </r>
  <r>
    <x v="1"/>
    <n v="2188"/>
    <n v="68"/>
    <x v="1"/>
    <s v="USD"/>
    <x v="462"/>
    <n v="1575525600"/>
    <b v="0"/>
    <b v="0"/>
    <s v="theater/plays"/>
    <x v="3"/>
    <x v="3"/>
  </r>
  <r>
    <x v="1"/>
    <n v="2409"/>
    <n v="73"/>
    <x v="6"/>
    <s v="EUR"/>
    <x v="553"/>
    <n v="1279083600"/>
    <b v="0"/>
    <b v="0"/>
    <s v="music/rock"/>
    <x v="1"/>
    <x v="1"/>
  </r>
  <r>
    <x v="0"/>
    <n v="82"/>
    <n v="62.34"/>
    <x v="3"/>
    <s v="DKK"/>
    <x v="554"/>
    <n v="1424412000"/>
    <b v="0"/>
    <b v="0"/>
    <s v="film &amp; video/documentary"/>
    <x v="4"/>
    <x v="4"/>
  </r>
  <r>
    <x v="0"/>
    <n v="1"/>
    <n v="5"/>
    <x v="4"/>
    <s v="GBP"/>
    <x v="555"/>
    <n v="1376197200"/>
    <b v="0"/>
    <b v="0"/>
    <s v="food/food trucks"/>
    <x v="0"/>
    <x v="0"/>
  </r>
  <r>
    <x v="1"/>
    <n v="194"/>
    <n v="67.099999999999994"/>
    <x v="1"/>
    <s v="USD"/>
    <x v="548"/>
    <n v="1402894800"/>
    <b v="1"/>
    <b v="0"/>
    <s v="technology/wearables"/>
    <x v="2"/>
    <x v="8"/>
  </r>
  <r>
    <x v="1"/>
    <n v="1140"/>
    <n v="79.98"/>
    <x v="1"/>
    <s v="USD"/>
    <x v="62"/>
    <n v="1434430800"/>
    <b v="0"/>
    <b v="0"/>
    <s v="theater/plays"/>
    <x v="3"/>
    <x v="3"/>
  </r>
  <r>
    <x v="1"/>
    <n v="102"/>
    <n v="62.18"/>
    <x v="1"/>
    <s v="USD"/>
    <x v="556"/>
    <n v="1557896400"/>
    <b v="0"/>
    <b v="0"/>
    <s v="theater/plays"/>
    <x v="3"/>
    <x v="3"/>
  </r>
  <r>
    <x v="1"/>
    <n v="2857"/>
    <n v="53.01"/>
    <x v="1"/>
    <s v="USD"/>
    <x v="557"/>
    <n v="1297490400"/>
    <b v="0"/>
    <b v="0"/>
    <s v="theater/plays"/>
    <x v="3"/>
    <x v="3"/>
  </r>
  <r>
    <x v="1"/>
    <n v="107"/>
    <n v="57.74"/>
    <x v="1"/>
    <s v="USD"/>
    <x v="27"/>
    <n v="1447394400"/>
    <b v="0"/>
    <b v="0"/>
    <s v="publishing/nonfiction"/>
    <x v="5"/>
    <x v="9"/>
  </r>
  <r>
    <x v="1"/>
    <n v="160"/>
    <n v="40.03"/>
    <x v="4"/>
    <s v="GBP"/>
    <x v="558"/>
    <n v="1458277200"/>
    <b v="0"/>
    <b v="0"/>
    <s v="music/rock"/>
    <x v="1"/>
    <x v="1"/>
  </r>
  <r>
    <x v="1"/>
    <n v="2230"/>
    <n v="81.02"/>
    <x v="1"/>
    <s v="USD"/>
    <x v="559"/>
    <n v="1395723600"/>
    <b v="0"/>
    <b v="0"/>
    <s v="food/food trucks"/>
    <x v="0"/>
    <x v="0"/>
  </r>
  <r>
    <x v="1"/>
    <n v="316"/>
    <n v="35.049999999999997"/>
    <x v="1"/>
    <s v="USD"/>
    <x v="426"/>
    <n v="1552197600"/>
    <b v="0"/>
    <b v="1"/>
    <s v="music/jazz"/>
    <x v="1"/>
    <x v="17"/>
  </r>
  <r>
    <x v="1"/>
    <n v="117"/>
    <n v="102.92"/>
    <x v="1"/>
    <s v="USD"/>
    <x v="560"/>
    <n v="1549087200"/>
    <b v="0"/>
    <b v="0"/>
    <s v="film &amp; video/science fiction"/>
    <x v="4"/>
    <x v="22"/>
  </r>
  <r>
    <x v="1"/>
    <n v="6406"/>
    <n v="28"/>
    <x v="1"/>
    <s v="USD"/>
    <x v="561"/>
    <n v="1356847200"/>
    <b v="0"/>
    <b v="0"/>
    <s v="theater/plays"/>
    <x v="3"/>
    <x v="3"/>
  </r>
  <r>
    <x v="3"/>
    <n v="15"/>
    <n v="75.73"/>
    <x v="1"/>
    <s v="USD"/>
    <x v="562"/>
    <n v="1375765200"/>
    <b v="0"/>
    <b v="0"/>
    <s v="theater/plays"/>
    <x v="3"/>
    <x v="3"/>
  </r>
  <r>
    <x v="1"/>
    <n v="192"/>
    <n v="45.03"/>
    <x v="1"/>
    <s v="USD"/>
    <x v="563"/>
    <n v="1289800800"/>
    <b v="0"/>
    <b v="0"/>
    <s v="music/electric music"/>
    <x v="1"/>
    <x v="5"/>
  </r>
  <r>
    <x v="1"/>
    <n v="26"/>
    <n v="73.62"/>
    <x v="0"/>
    <s v="CAD"/>
    <x v="564"/>
    <n v="1504501200"/>
    <b v="0"/>
    <b v="0"/>
    <s v="theater/plays"/>
    <x v="3"/>
    <x v="3"/>
  </r>
  <r>
    <x v="1"/>
    <n v="723"/>
    <n v="56.99"/>
    <x v="1"/>
    <s v="USD"/>
    <x v="565"/>
    <n v="1485669600"/>
    <b v="0"/>
    <b v="0"/>
    <s v="theater/plays"/>
    <x v="3"/>
    <x v="3"/>
  </r>
  <r>
    <x v="1"/>
    <n v="170"/>
    <n v="85.22"/>
    <x v="6"/>
    <s v="EUR"/>
    <x v="566"/>
    <n v="1462770000"/>
    <b v="0"/>
    <b v="0"/>
    <s v="theater/plays"/>
    <x v="3"/>
    <x v="3"/>
  </r>
  <r>
    <x v="1"/>
    <n v="238"/>
    <n v="50.96"/>
    <x v="4"/>
    <s v="GBP"/>
    <x v="567"/>
    <n v="1379739600"/>
    <b v="0"/>
    <b v="1"/>
    <s v="music/indie rock"/>
    <x v="1"/>
    <x v="7"/>
  </r>
  <r>
    <x v="1"/>
    <n v="55"/>
    <n v="63.56"/>
    <x v="1"/>
    <s v="USD"/>
    <x v="568"/>
    <n v="1402722000"/>
    <b v="0"/>
    <b v="0"/>
    <s v="theater/plays"/>
    <x v="3"/>
    <x v="3"/>
  </r>
  <r>
    <x v="0"/>
    <n v="1198"/>
    <n v="81"/>
    <x v="1"/>
    <s v="USD"/>
    <x v="569"/>
    <n v="1369285200"/>
    <b v="0"/>
    <b v="0"/>
    <s v="publishing/nonfiction"/>
    <x v="5"/>
    <x v="9"/>
  </r>
  <r>
    <x v="0"/>
    <n v="648"/>
    <n v="86.04"/>
    <x v="1"/>
    <s v="USD"/>
    <x v="570"/>
    <n v="1304744400"/>
    <b v="1"/>
    <b v="1"/>
    <s v="theater/plays"/>
    <x v="3"/>
    <x v="3"/>
  </r>
  <r>
    <x v="1"/>
    <n v="128"/>
    <n v="90.04"/>
    <x v="2"/>
    <s v="AUD"/>
    <x v="571"/>
    <n v="1468299600"/>
    <b v="0"/>
    <b v="0"/>
    <s v="photography/photography books"/>
    <x v="7"/>
    <x v="14"/>
  </r>
  <r>
    <x v="1"/>
    <n v="2144"/>
    <n v="74.010000000000005"/>
    <x v="1"/>
    <s v="USD"/>
    <x v="572"/>
    <n v="1474174800"/>
    <b v="0"/>
    <b v="0"/>
    <s v="theater/plays"/>
    <x v="3"/>
    <x v="3"/>
  </r>
  <r>
    <x v="0"/>
    <n v="64"/>
    <n v="92.44"/>
    <x v="1"/>
    <s v="USD"/>
    <x v="573"/>
    <n v="1526014800"/>
    <b v="0"/>
    <b v="0"/>
    <s v="music/indie rock"/>
    <x v="1"/>
    <x v="7"/>
  </r>
  <r>
    <x v="1"/>
    <n v="2693"/>
    <n v="56"/>
    <x v="4"/>
    <s v="GBP"/>
    <x v="574"/>
    <n v="1437454800"/>
    <b v="0"/>
    <b v="0"/>
    <s v="theater/plays"/>
    <x v="3"/>
    <x v="3"/>
  </r>
  <r>
    <x v="1"/>
    <n v="432"/>
    <n v="32.979999999999997"/>
    <x v="1"/>
    <s v="USD"/>
    <x v="511"/>
    <n v="1422684000"/>
    <b v="0"/>
    <b v="0"/>
    <s v="photography/photography books"/>
    <x v="7"/>
    <x v="14"/>
  </r>
  <r>
    <x v="0"/>
    <n v="62"/>
    <n v="93.6"/>
    <x v="1"/>
    <s v="USD"/>
    <x v="575"/>
    <n v="1581314400"/>
    <b v="0"/>
    <b v="0"/>
    <s v="theater/plays"/>
    <x v="3"/>
    <x v="3"/>
  </r>
  <r>
    <x v="1"/>
    <n v="189"/>
    <n v="69.87"/>
    <x v="1"/>
    <s v="USD"/>
    <x v="576"/>
    <n v="1286427600"/>
    <b v="0"/>
    <b v="1"/>
    <s v="theater/plays"/>
    <x v="3"/>
    <x v="3"/>
  </r>
  <r>
    <x v="1"/>
    <n v="154"/>
    <n v="72.13"/>
    <x v="4"/>
    <s v="GBP"/>
    <x v="577"/>
    <n v="1278738000"/>
    <b v="1"/>
    <b v="0"/>
    <s v="food/food trucks"/>
    <x v="0"/>
    <x v="0"/>
  </r>
  <r>
    <x v="1"/>
    <n v="96"/>
    <n v="30.04"/>
    <x v="1"/>
    <s v="USD"/>
    <x v="578"/>
    <n v="1286427600"/>
    <b v="0"/>
    <b v="0"/>
    <s v="music/indie rock"/>
    <x v="1"/>
    <x v="7"/>
  </r>
  <r>
    <x v="0"/>
    <n v="750"/>
    <n v="73.97"/>
    <x v="1"/>
    <s v="USD"/>
    <x v="579"/>
    <n v="1467954000"/>
    <b v="0"/>
    <b v="1"/>
    <s v="theater/plays"/>
    <x v="3"/>
    <x v="3"/>
  </r>
  <r>
    <x v="3"/>
    <n v="87"/>
    <n v="68.66"/>
    <x v="1"/>
    <s v="USD"/>
    <x v="580"/>
    <n v="1557637200"/>
    <b v="0"/>
    <b v="1"/>
    <s v="theater/plays"/>
    <x v="3"/>
    <x v="3"/>
  </r>
  <r>
    <x v="1"/>
    <n v="3063"/>
    <n v="59.99"/>
    <x v="1"/>
    <s v="USD"/>
    <x v="581"/>
    <n v="1553922000"/>
    <b v="0"/>
    <b v="0"/>
    <s v="theater/plays"/>
    <x v="3"/>
    <x v="3"/>
  </r>
  <r>
    <x v="2"/>
    <n v="278"/>
    <n v="111.16"/>
    <x v="1"/>
    <s v="USD"/>
    <x v="582"/>
    <n v="1416463200"/>
    <b v="0"/>
    <b v="0"/>
    <s v="theater/plays"/>
    <x v="3"/>
    <x v="3"/>
  </r>
  <r>
    <x v="0"/>
    <n v="105"/>
    <n v="53.04"/>
    <x v="1"/>
    <s v="USD"/>
    <x v="336"/>
    <n v="1447221600"/>
    <b v="0"/>
    <b v="0"/>
    <s v="film &amp; video/animation"/>
    <x v="4"/>
    <x v="10"/>
  </r>
  <r>
    <x v="3"/>
    <n v="1658"/>
    <n v="55.99"/>
    <x v="1"/>
    <s v="USD"/>
    <x v="583"/>
    <n v="1491627600"/>
    <b v="0"/>
    <b v="0"/>
    <s v="film &amp; video/television"/>
    <x v="4"/>
    <x v="19"/>
  </r>
  <r>
    <x v="1"/>
    <n v="2266"/>
    <n v="69.989999999999995"/>
    <x v="1"/>
    <s v="USD"/>
    <x v="584"/>
    <n v="1363150800"/>
    <b v="0"/>
    <b v="0"/>
    <s v="film &amp; video/television"/>
    <x v="4"/>
    <x v="19"/>
  </r>
  <r>
    <x v="0"/>
    <n v="2604"/>
    <n v="49"/>
    <x v="3"/>
    <s v="DKK"/>
    <x v="585"/>
    <n v="1330754400"/>
    <b v="0"/>
    <b v="1"/>
    <s v="film &amp; video/animation"/>
    <x v="4"/>
    <x v="10"/>
  </r>
  <r>
    <x v="0"/>
    <n v="65"/>
    <n v="103.85"/>
    <x v="1"/>
    <s v="USD"/>
    <x v="586"/>
    <n v="1479794400"/>
    <b v="0"/>
    <b v="0"/>
    <s v="theater/plays"/>
    <x v="3"/>
    <x v="3"/>
  </r>
  <r>
    <x v="0"/>
    <n v="94"/>
    <n v="99.13"/>
    <x v="1"/>
    <s v="USD"/>
    <x v="587"/>
    <n v="1281243600"/>
    <b v="0"/>
    <b v="1"/>
    <s v="theater/plays"/>
    <x v="3"/>
    <x v="3"/>
  </r>
  <r>
    <x v="2"/>
    <n v="45"/>
    <n v="107.38"/>
    <x v="1"/>
    <s v="USD"/>
    <x v="588"/>
    <n v="1532754000"/>
    <b v="0"/>
    <b v="1"/>
    <s v="film &amp; video/drama"/>
    <x v="4"/>
    <x v="6"/>
  </r>
  <r>
    <x v="0"/>
    <n v="257"/>
    <n v="76.92"/>
    <x v="1"/>
    <s v="USD"/>
    <x v="589"/>
    <n v="1453356000"/>
    <b v="0"/>
    <b v="0"/>
    <s v="theater/plays"/>
    <x v="3"/>
    <x v="3"/>
  </r>
  <r>
    <x v="1"/>
    <n v="194"/>
    <n v="58.13"/>
    <x v="5"/>
    <s v="CHF"/>
    <x v="590"/>
    <n v="1489986000"/>
    <b v="0"/>
    <b v="0"/>
    <s v="theater/plays"/>
    <x v="3"/>
    <x v="3"/>
  </r>
  <r>
    <x v="1"/>
    <n v="129"/>
    <n v="103.74"/>
    <x v="0"/>
    <s v="CAD"/>
    <x v="591"/>
    <n v="1545804000"/>
    <b v="0"/>
    <b v="0"/>
    <s v="technology/wearables"/>
    <x v="2"/>
    <x v="8"/>
  </r>
  <r>
    <x v="1"/>
    <n v="375"/>
    <n v="87.96"/>
    <x v="1"/>
    <s v="USD"/>
    <x v="592"/>
    <n v="1489899600"/>
    <b v="0"/>
    <b v="0"/>
    <s v="theater/plays"/>
    <x v="3"/>
    <x v="3"/>
  </r>
  <r>
    <x v="0"/>
    <n v="2928"/>
    <n v="28"/>
    <x v="0"/>
    <s v="CAD"/>
    <x v="593"/>
    <n v="1546495200"/>
    <b v="0"/>
    <b v="0"/>
    <s v="theater/plays"/>
    <x v="3"/>
    <x v="3"/>
  </r>
  <r>
    <x v="0"/>
    <n v="4697"/>
    <n v="38"/>
    <x v="1"/>
    <s v="USD"/>
    <x v="594"/>
    <n v="1539752400"/>
    <b v="0"/>
    <b v="1"/>
    <s v="music/rock"/>
    <x v="1"/>
    <x v="1"/>
  </r>
  <r>
    <x v="0"/>
    <n v="2915"/>
    <n v="30"/>
    <x v="1"/>
    <s v="USD"/>
    <x v="595"/>
    <n v="1364101200"/>
    <b v="0"/>
    <b v="0"/>
    <s v="games/video games"/>
    <x v="6"/>
    <x v="11"/>
  </r>
  <r>
    <x v="0"/>
    <n v="18"/>
    <n v="103.5"/>
    <x v="1"/>
    <s v="USD"/>
    <x v="596"/>
    <n v="1525323600"/>
    <b v="0"/>
    <b v="0"/>
    <s v="publishing/translations"/>
    <x v="5"/>
    <x v="18"/>
  </r>
  <r>
    <x v="3"/>
    <n v="723"/>
    <n v="85.99"/>
    <x v="1"/>
    <s v="USD"/>
    <x v="597"/>
    <n v="1500872400"/>
    <b v="1"/>
    <b v="0"/>
    <s v="food/food trucks"/>
    <x v="0"/>
    <x v="0"/>
  </r>
  <r>
    <x v="0"/>
    <n v="602"/>
    <n v="98.01"/>
    <x v="5"/>
    <s v="CHF"/>
    <x v="598"/>
    <n v="1288501200"/>
    <b v="1"/>
    <b v="1"/>
    <s v="theater/plays"/>
    <x v="3"/>
    <x v="3"/>
  </r>
  <r>
    <x v="0"/>
    <n v="1"/>
    <n v="2"/>
    <x v="1"/>
    <s v="USD"/>
    <x v="599"/>
    <n v="1407128400"/>
    <b v="0"/>
    <b v="0"/>
    <s v="music/jazz"/>
    <x v="1"/>
    <x v="17"/>
  </r>
  <r>
    <x v="0"/>
    <n v="3868"/>
    <n v="44.99"/>
    <x v="6"/>
    <s v="EUR"/>
    <x v="600"/>
    <n v="1394344800"/>
    <b v="0"/>
    <b v="0"/>
    <s v="film &amp; video/shorts"/>
    <x v="4"/>
    <x v="12"/>
  </r>
  <r>
    <x v="1"/>
    <n v="409"/>
    <n v="31.01"/>
    <x v="1"/>
    <s v="USD"/>
    <x v="601"/>
    <n v="1474088400"/>
    <b v="0"/>
    <b v="0"/>
    <s v="technology/web"/>
    <x v="2"/>
    <x v="2"/>
  </r>
  <r>
    <x v="1"/>
    <n v="234"/>
    <n v="59.97"/>
    <x v="1"/>
    <s v="USD"/>
    <x v="602"/>
    <n v="1460264400"/>
    <b v="0"/>
    <b v="0"/>
    <s v="technology/web"/>
    <x v="2"/>
    <x v="2"/>
  </r>
  <r>
    <x v="1"/>
    <n v="3016"/>
    <n v="59"/>
    <x v="1"/>
    <s v="USD"/>
    <x v="335"/>
    <n v="1440824400"/>
    <b v="0"/>
    <b v="0"/>
    <s v="music/metal"/>
    <x v="1"/>
    <x v="16"/>
  </r>
  <r>
    <x v="1"/>
    <n v="264"/>
    <n v="50.05"/>
    <x v="1"/>
    <s v="USD"/>
    <x v="603"/>
    <n v="1489554000"/>
    <b v="1"/>
    <b v="0"/>
    <s v="photography/photography books"/>
    <x v="7"/>
    <x v="14"/>
  </r>
  <r>
    <x v="0"/>
    <n v="504"/>
    <n v="98.97"/>
    <x v="2"/>
    <s v="AUD"/>
    <x v="604"/>
    <n v="1514872800"/>
    <b v="0"/>
    <b v="0"/>
    <s v="food/food trucks"/>
    <x v="0"/>
    <x v="0"/>
  </r>
  <r>
    <x v="0"/>
    <n v="14"/>
    <n v="58.86"/>
    <x v="1"/>
    <s v="USD"/>
    <x v="605"/>
    <n v="1515736800"/>
    <b v="0"/>
    <b v="0"/>
    <s v="film &amp; video/science fiction"/>
    <x v="4"/>
    <x v="22"/>
  </r>
  <r>
    <x v="3"/>
    <n v="390"/>
    <n v="81.010000000000005"/>
    <x v="1"/>
    <s v="USD"/>
    <x v="606"/>
    <n v="1442898000"/>
    <b v="0"/>
    <b v="0"/>
    <s v="music/rock"/>
    <x v="1"/>
    <x v="1"/>
  </r>
  <r>
    <x v="0"/>
    <n v="750"/>
    <n v="76.010000000000005"/>
    <x v="4"/>
    <s v="GBP"/>
    <x v="65"/>
    <n v="1296194400"/>
    <b v="0"/>
    <b v="0"/>
    <s v="film &amp; video/documentary"/>
    <x v="4"/>
    <x v="4"/>
  </r>
  <r>
    <x v="0"/>
    <n v="77"/>
    <n v="96.6"/>
    <x v="1"/>
    <s v="USD"/>
    <x v="607"/>
    <n v="1440910800"/>
    <b v="1"/>
    <b v="0"/>
    <s v="theater/plays"/>
    <x v="3"/>
    <x v="3"/>
  </r>
  <r>
    <x v="0"/>
    <n v="752"/>
    <n v="76.959999999999994"/>
    <x v="3"/>
    <s v="DKK"/>
    <x v="608"/>
    <n v="1335502800"/>
    <b v="0"/>
    <b v="0"/>
    <s v="music/jazz"/>
    <x v="1"/>
    <x v="17"/>
  </r>
  <r>
    <x v="0"/>
    <n v="131"/>
    <n v="67.98"/>
    <x v="1"/>
    <s v="USD"/>
    <x v="609"/>
    <n v="1544680800"/>
    <b v="0"/>
    <b v="0"/>
    <s v="theater/plays"/>
    <x v="3"/>
    <x v="3"/>
  </r>
  <r>
    <x v="0"/>
    <n v="87"/>
    <n v="88.78"/>
    <x v="1"/>
    <s v="USD"/>
    <x v="610"/>
    <n v="1288414800"/>
    <b v="0"/>
    <b v="0"/>
    <s v="theater/plays"/>
    <x v="3"/>
    <x v="3"/>
  </r>
  <r>
    <x v="0"/>
    <n v="1063"/>
    <n v="25"/>
    <x v="1"/>
    <s v="USD"/>
    <x v="541"/>
    <n v="1330581600"/>
    <b v="0"/>
    <b v="0"/>
    <s v="music/jazz"/>
    <x v="1"/>
    <x v="17"/>
  </r>
  <r>
    <x v="1"/>
    <n v="272"/>
    <n v="44.92"/>
    <x v="1"/>
    <s v="USD"/>
    <x v="611"/>
    <n v="1311397200"/>
    <b v="0"/>
    <b v="1"/>
    <s v="film &amp; video/documentary"/>
    <x v="4"/>
    <x v="4"/>
  </r>
  <r>
    <x v="3"/>
    <n v="25"/>
    <n v="79.400000000000006"/>
    <x v="1"/>
    <s v="USD"/>
    <x v="612"/>
    <n v="1378357200"/>
    <b v="0"/>
    <b v="1"/>
    <s v="theater/plays"/>
    <x v="3"/>
    <x v="3"/>
  </r>
  <r>
    <x v="1"/>
    <n v="419"/>
    <n v="29.01"/>
    <x v="1"/>
    <s v="USD"/>
    <x v="613"/>
    <n v="1411102800"/>
    <b v="0"/>
    <b v="0"/>
    <s v="journalism/audio"/>
    <x v="8"/>
    <x v="23"/>
  </r>
  <r>
    <x v="0"/>
    <n v="76"/>
    <n v="73.59"/>
    <x v="1"/>
    <s v="USD"/>
    <x v="614"/>
    <n v="1344834000"/>
    <b v="0"/>
    <b v="0"/>
    <s v="theater/plays"/>
    <x v="3"/>
    <x v="3"/>
  </r>
  <r>
    <x v="1"/>
    <n v="1621"/>
    <n v="107.97"/>
    <x v="6"/>
    <s v="EUR"/>
    <x v="615"/>
    <n v="1499230800"/>
    <b v="0"/>
    <b v="0"/>
    <s v="theater/plays"/>
    <x v="3"/>
    <x v="3"/>
  </r>
  <r>
    <x v="1"/>
    <n v="1101"/>
    <n v="68.989999999999995"/>
    <x v="1"/>
    <s v="USD"/>
    <x v="90"/>
    <n v="1457416800"/>
    <b v="0"/>
    <b v="0"/>
    <s v="music/indie rock"/>
    <x v="1"/>
    <x v="7"/>
  </r>
  <r>
    <x v="1"/>
    <n v="1073"/>
    <n v="111.02"/>
    <x v="1"/>
    <s v="USD"/>
    <x v="616"/>
    <n v="1280898000"/>
    <b v="0"/>
    <b v="1"/>
    <s v="theater/plays"/>
    <x v="3"/>
    <x v="3"/>
  </r>
  <r>
    <x v="0"/>
    <n v="4428"/>
    <n v="25"/>
    <x v="2"/>
    <s v="AUD"/>
    <x v="617"/>
    <n v="1522472400"/>
    <b v="0"/>
    <b v="0"/>
    <s v="theater/plays"/>
    <x v="3"/>
    <x v="3"/>
  </r>
  <r>
    <x v="0"/>
    <n v="58"/>
    <n v="42.16"/>
    <x v="6"/>
    <s v="EUR"/>
    <x v="618"/>
    <n v="1462510800"/>
    <b v="0"/>
    <b v="0"/>
    <s v="music/indie rock"/>
    <x v="1"/>
    <x v="7"/>
  </r>
  <r>
    <x v="3"/>
    <n v="1218"/>
    <n v="47"/>
    <x v="1"/>
    <s v="USD"/>
    <x v="619"/>
    <n v="1317790800"/>
    <b v="0"/>
    <b v="0"/>
    <s v="photography/photography books"/>
    <x v="7"/>
    <x v="14"/>
  </r>
  <r>
    <x v="1"/>
    <n v="331"/>
    <n v="36.04"/>
    <x v="1"/>
    <s v="USD"/>
    <x v="620"/>
    <n v="1568782800"/>
    <b v="0"/>
    <b v="0"/>
    <s v="journalism/audio"/>
    <x v="8"/>
    <x v="23"/>
  </r>
  <r>
    <x v="1"/>
    <n v="1170"/>
    <n v="101.04"/>
    <x v="1"/>
    <s v="USD"/>
    <x v="621"/>
    <n v="1349413200"/>
    <b v="0"/>
    <b v="0"/>
    <s v="photography/photography books"/>
    <x v="7"/>
    <x v="14"/>
  </r>
  <r>
    <x v="0"/>
    <n v="111"/>
    <n v="39.93"/>
    <x v="1"/>
    <s v="USD"/>
    <x v="622"/>
    <n v="1472446800"/>
    <b v="0"/>
    <b v="0"/>
    <s v="publishing/fiction"/>
    <x v="5"/>
    <x v="13"/>
  </r>
  <r>
    <x v="3"/>
    <n v="215"/>
    <n v="83.16"/>
    <x v="1"/>
    <s v="USD"/>
    <x v="35"/>
    <n v="1548050400"/>
    <b v="0"/>
    <b v="0"/>
    <s v="film &amp; video/drama"/>
    <x v="4"/>
    <x v="6"/>
  </r>
  <r>
    <x v="1"/>
    <n v="363"/>
    <n v="39.979999999999997"/>
    <x v="1"/>
    <s v="USD"/>
    <x v="623"/>
    <n v="1571806800"/>
    <b v="0"/>
    <b v="1"/>
    <s v="food/food trucks"/>
    <x v="0"/>
    <x v="0"/>
  </r>
  <r>
    <x v="0"/>
    <n v="2955"/>
    <n v="47.99"/>
    <x v="1"/>
    <s v="USD"/>
    <x v="624"/>
    <n v="1576476000"/>
    <b v="0"/>
    <b v="1"/>
    <s v="games/mobile games"/>
    <x v="6"/>
    <x v="20"/>
  </r>
  <r>
    <x v="0"/>
    <n v="1657"/>
    <n v="95.98"/>
    <x v="1"/>
    <s v="USD"/>
    <x v="625"/>
    <n v="1324965600"/>
    <b v="0"/>
    <b v="0"/>
    <s v="theater/plays"/>
    <x v="3"/>
    <x v="3"/>
  </r>
  <r>
    <x v="1"/>
    <n v="103"/>
    <n v="78.73"/>
    <x v="1"/>
    <s v="USD"/>
    <x v="626"/>
    <n v="1387519200"/>
    <b v="0"/>
    <b v="0"/>
    <s v="theater/plays"/>
    <x v="3"/>
    <x v="3"/>
  </r>
  <r>
    <x v="1"/>
    <n v="147"/>
    <n v="56.08"/>
    <x v="1"/>
    <s v="USD"/>
    <x v="627"/>
    <n v="1537246800"/>
    <b v="0"/>
    <b v="0"/>
    <s v="theater/plays"/>
    <x v="3"/>
    <x v="3"/>
  </r>
  <r>
    <x v="1"/>
    <n v="110"/>
    <n v="69.09"/>
    <x v="0"/>
    <s v="CAD"/>
    <x v="628"/>
    <n v="1279515600"/>
    <b v="0"/>
    <b v="0"/>
    <s v="publishing/nonfiction"/>
    <x v="5"/>
    <x v="9"/>
  </r>
  <r>
    <x v="0"/>
    <n v="926"/>
    <n v="102.05"/>
    <x v="0"/>
    <s v="CAD"/>
    <x v="629"/>
    <n v="1442379600"/>
    <b v="0"/>
    <b v="0"/>
    <s v="theater/plays"/>
    <x v="3"/>
    <x v="3"/>
  </r>
  <r>
    <x v="1"/>
    <n v="134"/>
    <n v="107.32"/>
    <x v="1"/>
    <s v="USD"/>
    <x v="630"/>
    <n v="1523077200"/>
    <b v="0"/>
    <b v="0"/>
    <s v="technology/wearables"/>
    <x v="2"/>
    <x v="8"/>
  </r>
  <r>
    <x v="1"/>
    <n v="269"/>
    <n v="51.97"/>
    <x v="1"/>
    <s v="USD"/>
    <x v="631"/>
    <n v="1489554000"/>
    <b v="0"/>
    <b v="0"/>
    <s v="theater/plays"/>
    <x v="3"/>
    <x v="3"/>
  </r>
  <r>
    <x v="1"/>
    <n v="175"/>
    <n v="71.14"/>
    <x v="1"/>
    <s v="USD"/>
    <x v="632"/>
    <n v="1548482400"/>
    <b v="0"/>
    <b v="1"/>
    <s v="film &amp; video/television"/>
    <x v="4"/>
    <x v="19"/>
  </r>
  <r>
    <x v="1"/>
    <n v="69"/>
    <n v="106.49"/>
    <x v="1"/>
    <s v="USD"/>
    <x v="633"/>
    <n v="1384063200"/>
    <b v="0"/>
    <b v="0"/>
    <s v="technology/web"/>
    <x v="2"/>
    <x v="2"/>
  </r>
  <r>
    <x v="1"/>
    <n v="190"/>
    <n v="42.94"/>
    <x v="1"/>
    <s v="USD"/>
    <x v="634"/>
    <n v="1322892000"/>
    <b v="0"/>
    <b v="1"/>
    <s v="film &amp; video/documentary"/>
    <x v="4"/>
    <x v="4"/>
  </r>
  <r>
    <x v="1"/>
    <n v="237"/>
    <n v="30.04"/>
    <x v="1"/>
    <s v="USD"/>
    <x v="635"/>
    <n v="1350709200"/>
    <b v="1"/>
    <b v="1"/>
    <s v="film &amp; video/documentary"/>
    <x v="4"/>
    <x v="4"/>
  </r>
  <r>
    <x v="0"/>
    <n v="77"/>
    <n v="70.62"/>
    <x v="4"/>
    <s v="GBP"/>
    <x v="636"/>
    <n v="1564203600"/>
    <b v="0"/>
    <b v="0"/>
    <s v="music/rock"/>
    <x v="1"/>
    <x v="1"/>
  </r>
  <r>
    <x v="0"/>
    <n v="1748"/>
    <n v="66.02"/>
    <x v="1"/>
    <s v="USD"/>
    <x v="637"/>
    <n v="1509685200"/>
    <b v="0"/>
    <b v="0"/>
    <s v="theater/plays"/>
    <x v="3"/>
    <x v="3"/>
  </r>
  <r>
    <x v="0"/>
    <n v="79"/>
    <n v="96.91"/>
    <x v="1"/>
    <s v="USD"/>
    <x v="638"/>
    <n v="1514959200"/>
    <b v="0"/>
    <b v="0"/>
    <s v="theater/plays"/>
    <x v="3"/>
    <x v="3"/>
  </r>
  <r>
    <x v="1"/>
    <n v="196"/>
    <n v="62.87"/>
    <x v="6"/>
    <s v="EUR"/>
    <x v="639"/>
    <n v="1448863200"/>
    <b v="1"/>
    <b v="0"/>
    <s v="music/rock"/>
    <x v="1"/>
    <x v="1"/>
  </r>
  <r>
    <x v="0"/>
    <n v="889"/>
    <n v="108.99"/>
    <x v="1"/>
    <s v="USD"/>
    <x v="640"/>
    <n v="1429592400"/>
    <b v="0"/>
    <b v="1"/>
    <s v="theater/plays"/>
    <x v="3"/>
    <x v="3"/>
  </r>
  <r>
    <x v="1"/>
    <n v="7295"/>
    <n v="27"/>
    <x v="1"/>
    <s v="USD"/>
    <x v="641"/>
    <n v="1522645200"/>
    <b v="0"/>
    <b v="0"/>
    <s v="music/electric music"/>
    <x v="1"/>
    <x v="5"/>
  </r>
  <r>
    <x v="1"/>
    <n v="2893"/>
    <n v="65"/>
    <x v="0"/>
    <s v="CAD"/>
    <x v="642"/>
    <n v="1323324000"/>
    <b v="0"/>
    <b v="0"/>
    <s v="technology/wearables"/>
    <x v="2"/>
    <x v="8"/>
  </r>
  <r>
    <x v="0"/>
    <n v="56"/>
    <n v="111.52"/>
    <x v="1"/>
    <s v="USD"/>
    <x v="230"/>
    <n v="1561525200"/>
    <b v="0"/>
    <b v="0"/>
    <s v="film &amp; video/drama"/>
    <x v="4"/>
    <x v="6"/>
  </r>
  <r>
    <x v="0"/>
    <n v="1"/>
    <n v="3"/>
    <x v="1"/>
    <s v="USD"/>
    <x v="67"/>
    <n v="1265695200"/>
    <b v="0"/>
    <b v="0"/>
    <s v="technology/wearables"/>
    <x v="2"/>
    <x v="8"/>
  </r>
  <r>
    <x v="1"/>
    <n v="820"/>
    <n v="110.99"/>
    <x v="1"/>
    <s v="USD"/>
    <x v="643"/>
    <n v="1301806800"/>
    <b v="1"/>
    <b v="0"/>
    <s v="theater/plays"/>
    <x v="3"/>
    <x v="3"/>
  </r>
  <r>
    <x v="0"/>
    <n v="83"/>
    <n v="56.75"/>
    <x v="1"/>
    <s v="USD"/>
    <x v="644"/>
    <n v="1374901200"/>
    <b v="0"/>
    <b v="0"/>
    <s v="technology/wearables"/>
    <x v="2"/>
    <x v="8"/>
  </r>
  <r>
    <x v="1"/>
    <n v="2038"/>
    <n v="97.02"/>
    <x v="1"/>
    <s v="USD"/>
    <x v="645"/>
    <n v="1336453200"/>
    <b v="1"/>
    <b v="1"/>
    <s v="publishing/translations"/>
    <x v="5"/>
    <x v="18"/>
  </r>
  <r>
    <x v="1"/>
    <n v="116"/>
    <n v="92.09"/>
    <x v="1"/>
    <s v="USD"/>
    <x v="646"/>
    <n v="1468904400"/>
    <b v="0"/>
    <b v="0"/>
    <s v="film &amp; video/animation"/>
    <x v="4"/>
    <x v="10"/>
  </r>
  <r>
    <x v="0"/>
    <n v="2025"/>
    <n v="82.99"/>
    <x v="4"/>
    <s v="GBP"/>
    <x v="626"/>
    <n v="1387087200"/>
    <b v="0"/>
    <b v="0"/>
    <s v="publishing/nonfiction"/>
    <x v="5"/>
    <x v="9"/>
  </r>
  <r>
    <x v="1"/>
    <n v="1345"/>
    <n v="103.04"/>
    <x v="2"/>
    <s v="AUD"/>
    <x v="647"/>
    <n v="1547445600"/>
    <b v="0"/>
    <b v="1"/>
    <s v="technology/web"/>
    <x v="2"/>
    <x v="2"/>
  </r>
  <r>
    <x v="1"/>
    <n v="168"/>
    <n v="68.92"/>
    <x v="1"/>
    <s v="USD"/>
    <x v="159"/>
    <n v="1547359200"/>
    <b v="0"/>
    <b v="0"/>
    <s v="film &amp; video/drama"/>
    <x v="4"/>
    <x v="6"/>
  </r>
  <r>
    <x v="1"/>
    <n v="137"/>
    <n v="87.74"/>
    <x v="5"/>
    <s v="CHF"/>
    <x v="648"/>
    <n v="1496293200"/>
    <b v="0"/>
    <b v="0"/>
    <s v="theater/plays"/>
    <x v="3"/>
    <x v="3"/>
  </r>
  <r>
    <x v="1"/>
    <n v="186"/>
    <n v="75.02"/>
    <x v="6"/>
    <s v="EUR"/>
    <x v="267"/>
    <n v="1335416400"/>
    <b v="0"/>
    <b v="0"/>
    <s v="theater/plays"/>
    <x v="3"/>
    <x v="3"/>
  </r>
  <r>
    <x v="1"/>
    <n v="125"/>
    <n v="50.86"/>
    <x v="1"/>
    <s v="USD"/>
    <x v="649"/>
    <n v="1532149200"/>
    <b v="0"/>
    <b v="1"/>
    <s v="theater/plays"/>
    <x v="3"/>
    <x v="3"/>
  </r>
  <r>
    <x v="0"/>
    <n v="14"/>
    <n v="90"/>
    <x v="6"/>
    <s v="EUR"/>
    <x v="248"/>
    <n v="1453788000"/>
    <b v="1"/>
    <b v="1"/>
    <s v="theater/plays"/>
    <x v="3"/>
    <x v="3"/>
  </r>
  <r>
    <x v="1"/>
    <n v="202"/>
    <n v="72.900000000000006"/>
    <x v="1"/>
    <s v="USD"/>
    <x v="571"/>
    <n v="1471496400"/>
    <b v="0"/>
    <b v="0"/>
    <s v="theater/plays"/>
    <x v="3"/>
    <x v="3"/>
  </r>
  <r>
    <x v="1"/>
    <n v="103"/>
    <n v="108.49"/>
    <x v="1"/>
    <s v="USD"/>
    <x v="650"/>
    <n v="1472878800"/>
    <b v="0"/>
    <b v="0"/>
    <s v="publishing/radio &amp; podcasts"/>
    <x v="5"/>
    <x v="15"/>
  </r>
  <r>
    <x v="1"/>
    <n v="1785"/>
    <n v="101.98"/>
    <x v="1"/>
    <s v="USD"/>
    <x v="1"/>
    <n v="1408510800"/>
    <b v="0"/>
    <b v="0"/>
    <s v="music/rock"/>
    <x v="1"/>
    <x v="1"/>
  </r>
  <r>
    <x v="0"/>
    <n v="656"/>
    <n v="44.01"/>
    <x v="1"/>
    <s v="USD"/>
    <x v="651"/>
    <n v="1281589200"/>
    <b v="0"/>
    <b v="0"/>
    <s v="games/mobile games"/>
    <x v="6"/>
    <x v="20"/>
  </r>
  <r>
    <x v="1"/>
    <n v="157"/>
    <n v="65.94"/>
    <x v="1"/>
    <s v="USD"/>
    <x v="652"/>
    <n v="1375851600"/>
    <b v="0"/>
    <b v="1"/>
    <s v="theater/plays"/>
    <x v="3"/>
    <x v="3"/>
  </r>
  <r>
    <x v="1"/>
    <n v="555"/>
    <n v="24.99"/>
    <x v="1"/>
    <s v="USD"/>
    <x v="653"/>
    <n v="1315803600"/>
    <b v="0"/>
    <b v="0"/>
    <s v="film &amp; video/documentary"/>
    <x v="4"/>
    <x v="4"/>
  </r>
  <r>
    <x v="1"/>
    <n v="297"/>
    <n v="28"/>
    <x v="1"/>
    <s v="USD"/>
    <x v="654"/>
    <n v="1373691600"/>
    <b v="0"/>
    <b v="0"/>
    <s v="technology/wearables"/>
    <x v="2"/>
    <x v="8"/>
  </r>
  <r>
    <x v="1"/>
    <n v="123"/>
    <n v="85.83"/>
    <x v="1"/>
    <s v="USD"/>
    <x v="655"/>
    <n v="1339218000"/>
    <b v="0"/>
    <b v="0"/>
    <s v="publishing/fiction"/>
    <x v="5"/>
    <x v="13"/>
  </r>
  <r>
    <x v="3"/>
    <n v="38"/>
    <n v="84.92"/>
    <x v="3"/>
    <s v="DKK"/>
    <x v="656"/>
    <n v="1520402400"/>
    <b v="0"/>
    <b v="1"/>
    <s v="theater/plays"/>
    <x v="3"/>
    <x v="3"/>
  </r>
  <r>
    <x v="3"/>
    <n v="60"/>
    <n v="90.48"/>
    <x v="1"/>
    <s v="USD"/>
    <x v="657"/>
    <n v="1523336400"/>
    <b v="0"/>
    <b v="0"/>
    <s v="music/rock"/>
    <x v="1"/>
    <x v="1"/>
  </r>
  <r>
    <x v="1"/>
    <n v="3036"/>
    <n v="25"/>
    <x v="1"/>
    <s v="USD"/>
    <x v="265"/>
    <n v="1512280800"/>
    <b v="0"/>
    <b v="0"/>
    <s v="film &amp; video/documentary"/>
    <x v="4"/>
    <x v="4"/>
  </r>
  <r>
    <x v="1"/>
    <n v="144"/>
    <n v="92.01"/>
    <x v="2"/>
    <s v="AUD"/>
    <x v="658"/>
    <n v="1458709200"/>
    <b v="0"/>
    <b v="0"/>
    <s v="theater/plays"/>
    <x v="3"/>
    <x v="3"/>
  </r>
  <r>
    <x v="1"/>
    <n v="121"/>
    <n v="93.07"/>
    <x v="4"/>
    <s v="GBP"/>
    <x v="659"/>
    <n v="1414126800"/>
    <b v="0"/>
    <b v="1"/>
    <s v="theater/plays"/>
    <x v="3"/>
    <x v="3"/>
  </r>
  <r>
    <x v="0"/>
    <n v="1596"/>
    <n v="61.01"/>
    <x v="1"/>
    <s v="USD"/>
    <x v="660"/>
    <n v="1416204000"/>
    <b v="0"/>
    <b v="0"/>
    <s v="games/mobile games"/>
    <x v="6"/>
    <x v="20"/>
  </r>
  <r>
    <x v="3"/>
    <n v="524"/>
    <n v="92.04"/>
    <x v="1"/>
    <s v="USD"/>
    <x v="661"/>
    <n v="1288501200"/>
    <b v="0"/>
    <b v="1"/>
    <s v="theater/plays"/>
    <x v="3"/>
    <x v="3"/>
  </r>
  <r>
    <x v="1"/>
    <n v="181"/>
    <n v="81.13"/>
    <x v="1"/>
    <s v="USD"/>
    <x v="4"/>
    <n v="1552971600"/>
    <b v="0"/>
    <b v="0"/>
    <s v="technology/web"/>
    <x v="2"/>
    <x v="2"/>
  </r>
  <r>
    <x v="0"/>
    <n v="10"/>
    <n v="73.5"/>
    <x v="1"/>
    <s v="USD"/>
    <x v="662"/>
    <n v="1465102800"/>
    <b v="0"/>
    <b v="0"/>
    <s v="theater/plays"/>
    <x v="3"/>
    <x v="3"/>
  </r>
  <r>
    <x v="1"/>
    <n v="122"/>
    <n v="85.22"/>
    <x v="1"/>
    <s v="USD"/>
    <x v="663"/>
    <n v="1360130400"/>
    <b v="0"/>
    <b v="0"/>
    <s v="film &amp; video/drama"/>
    <x v="4"/>
    <x v="6"/>
  </r>
  <r>
    <x v="1"/>
    <n v="1071"/>
    <n v="110.97"/>
    <x v="0"/>
    <s v="CAD"/>
    <x v="664"/>
    <n v="1432875600"/>
    <b v="0"/>
    <b v="0"/>
    <s v="technology/wearables"/>
    <x v="2"/>
    <x v="8"/>
  </r>
  <r>
    <x v="3"/>
    <n v="219"/>
    <n v="32.97"/>
    <x v="1"/>
    <s v="USD"/>
    <x v="665"/>
    <n v="1500872400"/>
    <b v="0"/>
    <b v="0"/>
    <s v="technology/web"/>
    <x v="2"/>
    <x v="2"/>
  </r>
  <r>
    <x v="0"/>
    <n v="1121"/>
    <n v="96.01"/>
    <x v="1"/>
    <s v="USD"/>
    <x v="666"/>
    <n v="1492146000"/>
    <b v="0"/>
    <b v="1"/>
    <s v="music/rock"/>
    <x v="1"/>
    <x v="1"/>
  </r>
  <r>
    <x v="1"/>
    <n v="980"/>
    <n v="84.97"/>
    <x v="1"/>
    <s v="USD"/>
    <x v="43"/>
    <n v="1407301200"/>
    <b v="0"/>
    <b v="0"/>
    <s v="music/metal"/>
    <x v="1"/>
    <x v="16"/>
  </r>
  <r>
    <x v="1"/>
    <n v="536"/>
    <n v="25.01"/>
    <x v="1"/>
    <s v="USD"/>
    <x v="667"/>
    <n v="1486620000"/>
    <b v="0"/>
    <b v="1"/>
    <s v="theater/plays"/>
    <x v="3"/>
    <x v="3"/>
  </r>
  <r>
    <x v="1"/>
    <n v="1991"/>
    <n v="66"/>
    <x v="1"/>
    <s v="USD"/>
    <x v="668"/>
    <n v="1459918800"/>
    <b v="0"/>
    <b v="0"/>
    <s v="photography/photography books"/>
    <x v="7"/>
    <x v="14"/>
  </r>
  <r>
    <x v="3"/>
    <n v="29"/>
    <n v="87.34"/>
    <x v="1"/>
    <s v="USD"/>
    <x v="669"/>
    <n v="1424757600"/>
    <b v="0"/>
    <b v="0"/>
    <s v="publishing/nonfiction"/>
    <x v="5"/>
    <x v="9"/>
  </r>
  <r>
    <x v="1"/>
    <n v="180"/>
    <n v="27.93"/>
    <x v="1"/>
    <s v="USD"/>
    <x v="670"/>
    <n v="1479880800"/>
    <b v="0"/>
    <b v="0"/>
    <s v="music/indie rock"/>
    <x v="1"/>
    <x v="7"/>
  </r>
  <r>
    <x v="0"/>
    <n v="15"/>
    <n v="103.8"/>
    <x v="1"/>
    <s v="USD"/>
    <x v="671"/>
    <n v="1418018400"/>
    <b v="0"/>
    <b v="1"/>
    <s v="theater/plays"/>
    <x v="3"/>
    <x v="3"/>
  </r>
  <r>
    <x v="0"/>
    <n v="191"/>
    <n v="31.94"/>
    <x v="1"/>
    <s v="USD"/>
    <x v="672"/>
    <n v="1341032400"/>
    <b v="0"/>
    <b v="0"/>
    <s v="music/indie rock"/>
    <x v="1"/>
    <x v="7"/>
  </r>
  <r>
    <x v="0"/>
    <n v="16"/>
    <n v="99.5"/>
    <x v="1"/>
    <s v="USD"/>
    <x v="673"/>
    <n v="1486360800"/>
    <b v="0"/>
    <b v="0"/>
    <s v="theater/plays"/>
    <x v="3"/>
    <x v="3"/>
  </r>
  <r>
    <x v="1"/>
    <n v="130"/>
    <n v="108.85"/>
    <x v="1"/>
    <s v="USD"/>
    <x v="674"/>
    <n v="1274677200"/>
    <b v="0"/>
    <b v="0"/>
    <s v="theater/plays"/>
    <x v="3"/>
    <x v="3"/>
  </r>
  <r>
    <x v="1"/>
    <n v="122"/>
    <n v="110.76"/>
    <x v="1"/>
    <s v="USD"/>
    <x v="675"/>
    <n v="1267509600"/>
    <b v="0"/>
    <b v="0"/>
    <s v="music/electric music"/>
    <x v="1"/>
    <x v="5"/>
  </r>
  <r>
    <x v="0"/>
    <n v="17"/>
    <n v="29.65"/>
    <x v="1"/>
    <s v="USD"/>
    <x v="676"/>
    <n v="1445922000"/>
    <b v="0"/>
    <b v="1"/>
    <s v="theater/plays"/>
    <x v="3"/>
    <x v="3"/>
  </r>
  <r>
    <x v="1"/>
    <n v="140"/>
    <n v="101.71"/>
    <x v="1"/>
    <s v="USD"/>
    <x v="342"/>
    <n v="1534050000"/>
    <b v="0"/>
    <b v="1"/>
    <s v="theater/plays"/>
    <x v="3"/>
    <x v="3"/>
  </r>
  <r>
    <x v="0"/>
    <n v="34"/>
    <n v="61.5"/>
    <x v="1"/>
    <s v="USD"/>
    <x v="677"/>
    <n v="1277528400"/>
    <b v="0"/>
    <b v="0"/>
    <s v="technology/wearables"/>
    <x v="2"/>
    <x v="8"/>
  </r>
  <r>
    <x v="1"/>
    <n v="3388"/>
    <n v="35"/>
    <x v="1"/>
    <s v="USD"/>
    <x v="678"/>
    <n v="1318568400"/>
    <b v="0"/>
    <b v="0"/>
    <s v="technology/web"/>
    <x v="2"/>
    <x v="2"/>
  </r>
  <r>
    <x v="1"/>
    <n v="280"/>
    <n v="40.049999999999997"/>
    <x v="1"/>
    <s v="USD"/>
    <x v="679"/>
    <n v="1284354000"/>
    <b v="0"/>
    <b v="0"/>
    <s v="theater/plays"/>
    <x v="3"/>
    <x v="3"/>
  </r>
  <r>
    <x v="3"/>
    <n v="614"/>
    <n v="110.97"/>
    <x v="1"/>
    <s v="USD"/>
    <x v="680"/>
    <n v="1269579600"/>
    <b v="0"/>
    <b v="1"/>
    <s v="film &amp; video/animation"/>
    <x v="4"/>
    <x v="10"/>
  </r>
  <r>
    <x v="1"/>
    <n v="366"/>
    <n v="36.96"/>
    <x v="6"/>
    <s v="EUR"/>
    <x v="681"/>
    <n v="1413781200"/>
    <b v="0"/>
    <b v="1"/>
    <s v="technology/wearables"/>
    <x v="2"/>
    <x v="8"/>
  </r>
  <r>
    <x v="0"/>
    <n v="1"/>
    <n v="1"/>
    <x v="4"/>
    <s v="GBP"/>
    <x v="682"/>
    <n v="1280120400"/>
    <b v="0"/>
    <b v="0"/>
    <s v="music/electric music"/>
    <x v="1"/>
    <x v="5"/>
  </r>
  <r>
    <x v="1"/>
    <n v="270"/>
    <n v="30.97"/>
    <x v="1"/>
    <s v="USD"/>
    <x v="683"/>
    <n v="1459486800"/>
    <b v="1"/>
    <b v="1"/>
    <s v="publishing/nonfiction"/>
    <x v="5"/>
    <x v="9"/>
  </r>
  <r>
    <x v="3"/>
    <n v="114"/>
    <n v="47.04"/>
    <x v="1"/>
    <s v="USD"/>
    <x v="684"/>
    <n v="1282539600"/>
    <b v="0"/>
    <b v="1"/>
    <s v="theater/plays"/>
    <x v="3"/>
    <x v="3"/>
  </r>
  <r>
    <x v="1"/>
    <n v="137"/>
    <n v="88.07"/>
    <x v="1"/>
    <s v="USD"/>
    <x v="674"/>
    <n v="1275886800"/>
    <b v="0"/>
    <b v="0"/>
    <s v="photography/photography books"/>
    <x v="7"/>
    <x v="14"/>
  </r>
  <r>
    <x v="1"/>
    <n v="3205"/>
    <n v="37.01"/>
    <x v="1"/>
    <s v="USD"/>
    <x v="685"/>
    <n v="1355983200"/>
    <b v="0"/>
    <b v="0"/>
    <s v="theater/plays"/>
    <x v="3"/>
    <x v="3"/>
  </r>
  <r>
    <x v="1"/>
    <n v="288"/>
    <n v="26.03"/>
    <x v="3"/>
    <s v="DKK"/>
    <x v="605"/>
    <n v="1515391200"/>
    <b v="0"/>
    <b v="1"/>
    <s v="theater/plays"/>
    <x v="3"/>
    <x v="3"/>
  </r>
  <r>
    <x v="1"/>
    <n v="148"/>
    <n v="67.819999999999993"/>
    <x v="1"/>
    <s v="USD"/>
    <x v="686"/>
    <n v="1422252000"/>
    <b v="0"/>
    <b v="0"/>
    <s v="theater/plays"/>
    <x v="3"/>
    <x v="3"/>
  </r>
  <r>
    <x v="1"/>
    <n v="114"/>
    <n v="49.96"/>
    <x v="1"/>
    <s v="USD"/>
    <x v="687"/>
    <n v="1305522000"/>
    <b v="0"/>
    <b v="0"/>
    <s v="film &amp; video/drama"/>
    <x v="4"/>
    <x v="6"/>
  </r>
  <r>
    <x v="1"/>
    <n v="1518"/>
    <n v="110.02"/>
    <x v="0"/>
    <s v="CAD"/>
    <x v="688"/>
    <n v="1414904400"/>
    <b v="0"/>
    <b v="0"/>
    <s v="music/rock"/>
    <x v="1"/>
    <x v="1"/>
  </r>
  <r>
    <x v="0"/>
    <n v="1274"/>
    <n v="89.96"/>
    <x v="1"/>
    <s v="USD"/>
    <x v="689"/>
    <n v="1520402400"/>
    <b v="0"/>
    <b v="0"/>
    <s v="music/electric music"/>
    <x v="1"/>
    <x v="5"/>
  </r>
  <r>
    <x v="0"/>
    <n v="210"/>
    <n v="79.010000000000005"/>
    <x v="6"/>
    <s v="EUR"/>
    <x v="690"/>
    <n v="1567141200"/>
    <b v="0"/>
    <b v="1"/>
    <s v="games/video games"/>
    <x v="6"/>
    <x v="11"/>
  </r>
  <r>
    <x v="1"/>
    <n v="166"/>
    <n v="86.87"/>
    <x v="1"/>
    <s v="USD"/>
    <x v="691"/>
    <n v="1501131600"/>
    <b v="0"/>
    <b v="0"/>
    <s v="music/rock"/>
    <x v="1"/>
    <x v="1"/>
  </r>
  <r>
    <x v="1"/>
    <n v="100"/>
    <n v="62.04"/>
    <x v="2"/>
    <s v="AUD"/>
    <x v="692"/>
    <n v="1355032800"/>
    <b v="0"/>
    <b v="0"/>
    <s v="music/jazz"/>
    <x v="1"/>
    <x v="17"/>
  </r>
  <r>
    <x v="1"/>
    <n v="235"/>
    <n v="26.97"/>
    <x v="1"/>
    <s v="USD"/>
    <x v="693"/>
    <n v="1339477200"/>
    <b v="0"/>
    <b v="1"/>
    <s v="theater/plays"/>
    <x v="3"/>
    <x v="3"/>
  </r>
  <r>
    <x v="1"/>
    <n v="148"/>
    <n v="54.12"/>
    <x v="1"/>
    <s v="USD"/>
    <x v="694"/>
    <n v="1305954000"/>
    <b v="0"/>
    <b v="0"/>
    <s v="music/rock"/>
    <x v="1"/>
    <x v="1"/>
  </r>
  <r>
    <x v="1"/>
    <n v="198"/>
    <n v="41.04"/>
    <x v="1"/>
    <s v="USD"/>
    <x v="695"/>
    <n v="1494392400"/>
    <b v="1"/>
    <b v="1"/>
    <s v="music/indie rock"/>
    <x v="1"/>
    <x v="7"/>
  </r>
  <r>
    <x v="0"/>
    <n v="248"/>
    <n v="55.05"/>
    <x v="2"/>
    <s v="AUD"/>
    <x v="123"/>
    <n v="1537419600"/>
    <b v="0"/>
    <b v="0"/>
    <s v="film &amp; video/science fiction"/>
    <x v="4"/>
    <x v="22"/>
  </r>
  <r>
    <x v="0"/>
    <n v="513"/>
    <n v="107.94"/>
    <x v="1"/>
    <s v="USD"/>
    <x v="696"/>
    <n v="1447999200"/>
    <b v="0"/>
    <b v="0"/>
    <s v="publishing/translations"/>
    <x v="5"/>
    <x v="18"/>
  </r>
  <r>
    <x v="1"/>
    <n v="150"/>
    <n v="73.92"/>
    <x v="1"/>
    <s v="USD"/>
    <x v="626"/>
    <n v="1388037600"/>
    <b v="0"/>
    <b v="0"/>
    <s v="theater/plays"/>
    <x v="3"/>
    <x v="3"/>
  </r>
  <r>
    <x v="0"/>
    <n v="3410"/>
    <n v="32"/>
    <x v="1"/>
    <s v="USD"/>
    <x v="697"/>
    <n v="1378789200"/>
    <b v="0"/>
    <b v="0"/>
    <s v="games/video games"/>
    <x v="6"/>
    <x v="11"/>
  </r>
  <r>
    <x v="1"/>
    <n v="216"/>
    <n v="53.9"/>
    <x v="6"/>
    <s v="EUR"/>
    <x v="698"/>
    <n v="1398056400"/>
    <b v="0"/>
    <b v="1"/>
    <s v="theater/plays"/>
    <x v="3"/>
    <x v="3"/>
  </r>
  <r>
    <x v="3"/>
    <n v="26"/>
    <n v="106.5"/>
    <x v="1"/>
    <s v="USD"/>
    <x v="699"/>
    <n v="1550815200"/>
    <b v="0"/>
    <b v="0"/>
    <s v="theater/plays"/>
    <x v="3"/>
    <x v="3"/>
  </r>
  <r>
    <x v="1"/>
    <n v="5139"/>
    <n v="33"/>
    <x v="1"/>
    <s v="USD"/>
    <x v="700"/>
    <n v="1550037600"/>
    <b v="0"/>
    <b v="0"/>
    <s v="music/indie rock"/>
    <x v="1"/>
    <x v="7"/>
  </r>
  <r>
    <x v="1"/>
    <n v="2353"/>
    <n v="43"/>
    <x v="1"/>
    <s v="USD"/>
    <x v="701"/>
    <n v="1492923600"/>
    <b v="0"/>
    <b v="0"/>
    <s v="theater/plays"/>
    <x v="3"/>
    <x v="3"/>
  </r>
  <r>
    <x v="1"/>
    <n v="78"/>
    <n v="86.86"/>
    <x v="6"/>
    <s v="EUR"/>
    <x v="702"/>
    <n v="1467522000"/>
    <b v="0"/>
    <b v="0"/>
    <s v="technology/web"/>
    <x v="2"/>
    <x v="2"/>
  </r>
  <r>
    <x v="0"/>
    <n v="10"/>
    <n v="96.8"/>
    <x v="1"/>
    <s v="USD"/>
    <x v="703"/>
    <n v="1416117600"/>
    <b v="0"/>
    <b v="0"/>
    <s v="music/rock"/>
    <x v="1"/>
    <x v="1"/>
  </r>
  <r>
    <x v="0"/>
    <n v="2201"/>
    <n v="33"/>
    <x v="1"/>
    <s v="USD"/>
    <x v="704"/>
    <n v="1563771600"/>
    <b v="0"/>
    <b v="0"/>
    <s v="theater/plays"/>
    <x v="3"/>
    <x v="3"/>
  </r>
  <r>
    <x v="0"/>
    <n v="676"/>
    <n v="68.03"/>
    <x v="1"/>
    <s v="USD"/>
    <x v="431"/>
    <n v="1319259600"/>
    <b v="0"/>
    <b v="0"/>
    <s v="theater/plays"/>
    <x v="3"/>
    <x v="3"/>
  </r>
  <r>
    <x v="1"/>
    <n v="174"/>
    <n v="58.87"/>
    <x v="5"/>
    <s v="CHF"/>
    <x v="705"/>
    <n v="1313643600"/>
    <b v="0"/>
    <b v="0"/>
    <s v="film &amp; video/animation"/>
    <x v="4"/>
    <x v="10"/>
  </r>
  <r>
    <x v="0"/>
    <n v="831"/>
    <n v="105.05"/>
    <x v="1"/>
    <s v="USD"/>
    <x v="706"/>
    <n v="1440306000"/>
    <b v="0"/>
    <b v="1"/>
    <s v="theater/plays"/>
    <x v="3"/>
    <x v="3"/>
  </r>
  <r>
    <x v="1"/>
    <n v="164"/>
    <n v="33.049999999999997"/>
    <x v="1"/>
    <s v="USD"/>
    <x v="707"/>
    <n v="1470805200"/>
    <b v="0"/>
    <b v="1"/>
    <s v="film &amp; video/drama"/>
    <x v="4"/>
    <x v="6"/>
  </r>
  <r>
    <x v="3"/>
    <n v="56"/>
    <n v="78.819999999999993"/>
    <x v="5"/>
    <s v="CHF"/>
    <x v="708"/>
    <n v="1292911200"/>
    <b v="0"/>
    <b v="0"/>
    <s v="theater/plays"/>
    <x v="3"/>
    <x v="3"/>
  </r>
  <r>
    <x v="1"/>
    <n v="161"/>
    <n v="68.2"/>
    <x v="1"/>
    <s v="USD"/>
    <x v="709"/>
    <n v="1301374800"/>
    <b v="0"/>
    <b v="1"/>
    <s v="film &amp; video/animation"/>
    <x v="4"/>
    <x v="10"/>
  </r>
  <r>
    <x v="1"/>
    <n v="138"/>
    <n v="75.73"/>
    <x v="1"/>
    <s v="USD"/>
    <x v="710"/>
    <n v="1387864800"/>
    <b v="0"/>
    <b v="0"/>
    <s v="music/rock"/>
    <x v="1"/>
    <x v="1"/>
  </r>
  <r>
    <x v="1"/>
    <n v="3308"/>
    <n v="31"/>
    <x v="1"/>
    <s v="USD"/>
    <x v="711"/>
    <n v="1458190800"/>
    <b v="0"/>
    <b v="0"/>
    <s v="technology/web"/>
    <x v="2"/>
    <x v="2"/>
  </r>
  <r>
    <x v="1"/>
    <n v="127"/>
    <n v="101.88"/>
    <x v="2"/>
    <s v="AUD"/>
    <x v="157"/>
    <n v="1559278800"/>
    <b v="0"/>
    <b v="1"/>
    <s v="film &amp; video/animation"/>
    <x v="4"/>
    <x v="10"/>
  </r>
  <r>
    <x v="1"/>
    <n v="207"/>
    <n v="52.88"/>
    <x v="6"/>
    <s v="EUR"/>
    <x v="630"/>
    <n v="1522731600"/>
    <b v="0"/>
    <b v="1"/>
    <s v="music/jazz"/>
    <x v="1"/>
    <x v="17"/>
  </r>
  <r>
    <x v="0"/>
    <n v="859"/>
    <n v="71.010000000000005"/>
    <x v="0"/>
    <s v="CAD"/>
    <x v="712"/>
    <n v="1306731600"/>
    <b v="0"/>
    <b v="0"/>
    <s v="music/rock"/>
    <x v="1"/>
    <x v="1"/>
  </r>
  <r>
    <x v="2"/>
    <n v="31"/>
    <n v="102.39"/>
    <x v="1"/>
    <s v="USD"/>
    <x v="93"/>
    <n v="1352527200"/>
    <b v="0"/>
    <b v="0"/>
    <s v="film &amp; video/animation"/>
    <x v="4"/>
    <x v="10"/>
  </r>
  <r>
    <x v="0"/>
    <n v="45"/>
    <n v="74.47"/>
    <x v="1"/>
    <s v="USD"/>
    <x v="713"/>
    <n v="1404363600"/>
    <b v="0"/>
    <b v="0"/>
    <s v="theater/plays"/>
    <x v="3"/>
    <x v="3"/>
  </r>
  <r>
    <x v="3"/>
    <n v="1113"/>
    <n v="51.01"/>
    <x v="1"/>
    <s v="USD"/>
    <x v="714"/>
    <n v="1266645600"/>
    <b v="0"/>
    <b v="0"/>
    <s v="theater/plays"/>
    <x v="3"/>
    <x v="3"/>
  </r>
  <r>
    <x v="0"/>
    <n v="6"/>
    <n v="90"/>
    <x v="1"/>
    <s v="USD"/>
    <x v="715"/>
    <n v="1482818400"/>
    <b v="0"/>
    <b v="0"/>
    <s v="food/food trucks"/>
    <x v="0"/>
    <x v="0"/>
  </r>
  <r>
    <x v="0"/>
    <n v="7"/>
    <n v="97.14"/>
    <x v="1"/>
    <s v="USD"/>
    <x v="716"/>
    <n v="1374642000"/>
    <b v="0"/>
    <b v="1"/>
    <s v="theater/plays"/>
    <x v="3"/>
    <x v="3"/>
  </r>
  <r>
    <x v="1"/>
    <n v="181"/>
    <n v="72.069999999999993"/>
    <x v="5"/>
    <s v="CHF"/>
    <x v="448"/>
    <n v="1372482000"/>
    <b v="0"/>
    <b v="0"/>
    <s v="publishing/nonfiction"/>
    <x v="5"/>
    <x v="9"/>
  </r>
  <r>
    <x v="1"/>
    <n v="110"/>
    <n v="75.239999999999995"/>
    <x v="1"/>
    <s v="USD"/>
    <x v="717"/>
    <n v="1514959200"/>
    <b v="0"/>
    <b v="0"/>
    <s v="music/rock"/>
    <x v="1"/>
    <x v="1"/>
  </r>
  <r>
    <x v="0"/>
    <n v="31"/>
    <n v="32.97"/>
    <x v="1"/>
    <s v="USD"/>
    <x v="718"/>
    <n v="1478235600"/>
    <b v="0"/>
    <b v="0"/>
    <s v="film &amp; video/drama"/>
    <x v="4"/>
    <x v="6"/>
  </r>
  <r>
    <x v="0"/>
    <n v="78"/>
    <n v="54.81"/>
    <x v="1"/>
    <s v="USD"/>
    <x v="719"/>
    <n v="1408078800"/>
    <b v="0"/>
    <b v="1"/>
    <s v="games/mobile games"/>
    <x v="6"/>
    <x v="20"/>
  </r>
  <r>
    <x v="1"/>
    <n v="185"/>
    <n v="45.04"/>
    <x v="1"/>
    <s v="USD"/>
    <x v="720"/>
    <n v="1548136800"/>
    <b v="0"/>
    <b v="0"/>
    <s v="technology/web"/>
    <x v="2"/>
    <x v="2"/>
  </r>
  <r>
    <x v="1"/>
    <n v="121"/>
    <n v="52.96"/>
    <x v="1"/>
    <s v="USD"/>
    <x v="721"/>
    <n v="1340859600"/>
    <b v="0"/>
    <b v="1"/>
    <s v="theater/plays"/>
    <x v="3"/>
    <x v="3"/>
  </r>
  <r>
    <x v="0"/>
    <n v="1225"/>
    <n v="60.02"/>
    <x v="4"/>
    <s v="GBP"/>
    <x v="722"/>
    <n v="1454479200"/>
    <b v="0"/>
    <b v="0"/>
    <s v="theater/plays"/>
    <x v="3"/>
    <x v="3"/>
  </r>
  <r>
    <x v="0"/>
    <n v="1"/>
    <n v="1"/>
    <x v="5"/>
    <s v="CHF"/>
    <x v="139"/>
    <n v="1434430800"/>
    <b v="0"/>
    <b v="0"/>
    <s v="music/rock"/>
    <x v="1"/>
    <x v="1"/>
  </r>
  <r>
    <x v="1"/>
    <n v="106"/>
    <n v="44.03"/>
    <x v="1"/>
    <s v="USD"/>
    <x v="723"/>
    <n v="1579672800"/>
    <b v="0"/>
    <b v="1"/>
    <s v="photography/photography books"/>
    <x v="7"/>
    <x v="14"/>
  </r>
  <r>
    <x v="1"/>
    <n v="142"/>
    <n v="86.03"/>
    <x v="1"/>
    <s v="USD"/>
    <x v="704"/>
    <n v="1562389200"/>
    <b v="0"/>
    <b v="0"/>
    <s v="photography/photography books"/>
    <x v="7"/>
    <x v="14"/>
  </r>
  <r>
    <x v="1"/>
    <n v="233"/>
    <n v="28.01"/>
    <x v="1"/>
    <s v="USD"/>
    <x v="724"/>
    <n v="1551506400"/>
    <b v="0"/>
    <b v="0"/>
    <s v="theater/plays"/>
    <x v="3"/>
    <x v="3"/>
  </r>
  <r>
    <x v="1"/>
    <n v="218"/>
    <n v="32.049999999999997"/>
    <x v="1"/>
    <s v="USD"/>
    <x v="725"/>
    <n v="1516600800"/>
    <b v="0"/>
    <b v="0"/>
    <s v="music/rock"/>
    <x v="1"/>
    <x v="1"/>
  </r>
  <r>
    <x v="0"/>
    <n v="67"/>
    <n v="73.61"/>
    <x v="2"/>
    <s v="AUD"/>
    <x v="660"/>
    <n v="1420437600"/>
    <b v="0"/>
    <b v="0"/>
    <s v="film &amp; video/documentary"/>
    <x v="4"/>
    <x v="4"/>
  </r>
  <r>
    <x v="1"/>
    <n v="76"/>
    <n v="108.71"/>
    <x v="1"/>
    <s v="USD"/>
    <x v="726"/>
    <n v="1332997200"/>
    <b v="0"/>
    <b v="1"/>
    <s v="film &amp; video/drama"/>
    <x v="4"/>
    <x v="6"/>
  </r>
  <r>
    <x v="1"/>
    <n v="43"/>
    <n v="42.98"/>
    <x v="1"/>
    <s v="USD"/>
    <x v="727"/>
    <n v="1574920800"/>
    <b v="0"/>
    <b v="1"/>
    <s v="theater/plays"/>
    <x v="3"/>
    <x v="3"/>
  </r>
  <r>
    <x v="0"/>
    <n v="19"/>
    <n v="83.32"/>
    <x v="1"/>
    <s v="USD"/>
    <x v="728"/>
    <n v="1464930000"/>
    <b v="0"/>
    <b v="0"/>
    <s v="food/food trucks"/>
    <x v="0"/>
    <x v="0"/>
  </r>
  <r>
    <x v="0"/>
    <n v="2108"/>
    <n v="42"/>
    <x v="5"/>
    <s v="CHF"/>
    <x v="729"/>
    <n v="1345006800"/>
    <b v="0"/>
    <b v="0"/>
    <s v="film &amp; video/documentary"/>
    <x v="4"/>
    <x v="4"/>
  </r>
  <r>
    <x v="1"/>
    <n v="221"/>
    <n v="55.93"/>
    <x v="1"/>
    <s v="USD"/>
    <x v="730"/>
    <n v="1512712800"/>
    <b v="0"/>
    <b v="1"/>
    <s v="theater/plays"/>
    <x v="3"/>
    <x v="3"/>
  </r>
  <r>
    <x v="0"/>
    <n v="679"/>
    <n v="105.04"/>
    <x v="1"/>
    <s v="USD"/>
    <x v="731"/>
    <n v="1452492000"/>
    <b v="0"/>
    <b v="1"/>
    <s v="games/video games"/>
    <x v="6"/>
    <x v="11"/>
  </r>
  <r>
    <x v="1"/>
    <n v="2805"/>
    <n v="48"/>
    <x v="0"/>
    <s v="CAD"/>
    <x v="78"/>
    <n v="1524286800"/>
    <b v="0"/>
    <b v="0"/>
    <s v="publishing/nonfiction"/>
    <x v="5"/>
    <x v="9"/>
  </r>
  <r>
    <x v="1"/>
    <n v="68"/>
    <n v="112.66"/>
    <x v="1"/>
    <s v="USD"/>
    <x v="732"/>
    <n v="1346907600"/>
    <b v="0"/>
    <b v="0"/>
    <s v="games/video games"/>
    <x v="6"/>
    <x v="11"/>
  </r>
  <r>
    <x v="0"/>
    <n v="36"/>
    <n v="81.94"/>
    <x v="3"/>
    <s v="DKK"/>
    <x v="733"/>
    <n v="1464498000"/>
    <b v="0"/>
    <b v="1"/>
    <s v="music/rock"/>
    <x v="1"/>
    <x v="1"/>
  </r>
  <r>
    <x v="1"/>
    <n v="183"/>
    <n v="64.05"/>
    <x v="0"/>
    <s v="CAD"/>
    <x v="734"/>
    <n v="1514181600"/>
    <b v="0"/>
    <b v="0"/>
    <s v="music/rock"/>
    <x v="1"/>
    <x v="1"/>
  </r>
  <r>
    <x v="1"/>
    <n v="133"/>
    <n v="106.39"/>
    <x v="1"/>
    <s v="USD"/>
    <x v="406"/>
    <n v="1392184800"/>
    <b v="1"/>
    <b v="1"/>
    <s v="theater/plays"/>
    <x v="3"/>
    <x v="3"/>
  </r>
  <r>
    <x v="1"/>
    <n v="2489"/>
    <n v="76.010000000000005"/>
    <x v="6"/>
    <s v="EUR"/>
    <x v="735"/>
    <n v="1559365200"/>
    <b v="0"/>
    <b v="1"/>
    <s v="publishing/nonfiction"/>
    <x v="5"/>
    <x v="9"/>
  </r>
  <r>
    <x v="1"/>
    <n v="69"/>
    <n v="111.07"/>
    <x v="1"/>
    <s v="USD"/>
    <x v="736"/>
    <n v="1549173600"/>
    <b v="0"/>
    <b v="1"/>
    <s v="theater/plays"/>
    <x v="3"/>
    <x v="3"/>
  </r>
  <r>
    <x v="0"/>
    <n v="47"/>
    <n v="95.94"/>
    <x v="1"/>
    <s v="USD"/>
    <x v="737"/>
    <n v="1355032800"/>
    <b v="1"/>
    <b v="0"/>
    <s v="games/video games"/>
    <x v="6"/>
    <x v="11"/>
  </r>
  <r>
    <x v="1"/>
    <n v="279"/>
    <n v="43.04"/>
    <x v="4"/>
    <s v="GBP"/>
    <x v="192"/>
    <n v="1533963600"/>
    <b v="0"/>
    <b v="1"/>
    <s v="music/rock"/>
    <x v="1"/>
    <x v="1"/>
  </r>
  <r>
    <x v="1"/>
    <n v="210"/>
    <n v="67.97"/>
    <x v="1"/>
    <s v="USD"/>
    <x v="738"/>
    <n v="1489381200"/>
    <b v="0"/>
    <b v="0"/>
    <s v="film &amp; video/documentary"/>
    <x v="4"/>
    <x v="4"/>
  </r>
  <r>
    <x v="1"/>
    <n v="2100"/>
    <n v="89.99"/>
    <x v="1"/>
    <s v="USD"/>
    <x v="739"/>
    <n v="1395032400"/>
    <b v="0"/>
    <b v="0"/>
    <s v="music/rock"/>
    <x v="1"/>
    <x v="1"/>
  </r>
  <r>
    <x v="1"/>
    <n v="252"/>
    <n v="58.1"/>
    <x v="1"/>
    <s v="USD"/>
    <x v="613"/>
    <n v="1412485200"/>
    <b v="1"/>
    <b v="1"/>
    <s v="music/rock"/>
    <x v="1"/>
    <x v="1"/>
  </r>
  <r>
    <x v="1"/>
    <n v="1280"/>
    <n v="84"/>
    <x v="1"/>
    <s v="USD"/>
    <x v="740"/>
    <n v="1279688400"/>
    <b v="0"/>
    <b v="1"/>
    <s v="publishing/nonfiction"/>
    <x v="5"/>
    <x v="9"/>
  </r>
  <r>
    <x v="1"/>
    <n v="157"/>
    <n v="88.85"/>
    <x v="4"/>
    <s v="GBP"/>
    <x v="145"/>
    <n v="1501995600"/>
    <b v="0"/>
    <b v="0"/>
    <s v="film &amp; video/shorts"/>
    <x v="4"/>
    <x v="12"/>
  </r>
  <r>
    <x v="1"/>
    <n v="194"/>
    <n v="65.959999999999994"/>
    <x v="1"/>
    <s v="USD"/>
    <x v="741"/>
    <n v="1294639200"/>
    <b v="0"/>
    <b v="1"/>
    <s v="theater/plays"/>
    <x v="3"/>
    <x v="3"/>
  </r>
  <r>
    <x v="1"/>
    <n v="82"/>
    <n v="74.8"/>
    <x v="2"/>
    <s v="AUD"/>
    <x v="742"/>
    <n v="1305435600"/>
    <b v="0"/>
    <b v="1"/>
    <s v="film &amp; video/drama"/>
    <x v="4"/>
    <x v="6"/>
  </r>
  <r>
    <x v="0"/>
    <n v="70"/>
    <n v="69.989999999999995"/>
    <x v="1"/>
    <s v="USD"/>
    <x v="202"/>
    <n v="1537592400"/>
    <b v="0"/>
    <b v="0"/>
    <s v="theater/plays"/>
    <x v="3"/>
    <x v="3"/>
  </r>
  <r>
    <x v="0"/>
    <n v="154"/>
    <n v="32.01"/>
    <x v="1"/>
    <s v="USD"/>
    <x v="743"/>
    <n v="1435122000"/>
    <b v="0"/>
    <b v="0"/>
    <s v="theater/plays"/>
    <x v="3"/>
    <x v="3"/>
  </r>
  <r>
    <x v="0"/>
    <n v="22"/>
    <n v="64.73"/>
    <x v="1"/>
    <s v="USD"/>
    <x v="744"/>
    <n v="1520056800"/>
    <b v="0"/>
    <b v="0"/>
    <s v="theater/plays"/>
    <x v="3"/>
    <x v="3"/>
  </r>
  <r>
    <x v="1"/>
    <n v="4233"/>
    <n v="25"/>
    <x v="1"/>
    <s v="USD"/>
    <x v="745"/>
    <n v="1335675600"/>
    <b v="0"/>
    <b v="0"/>
    <s v="photography/photography books"/>
    <x v="7"/>
    <x v="14"/>
  </r>
  <r>
    <x v="1"/>
    <n v="1297"/>
    <n v="104.98"/>
    <x v="3"/>
    <s v="DKK"/>
    <x v="746"/>
    <n v="1448431200"/>
    <b v="1"/>
    <b v="0"/>
    <s v="publishing/translations"/>
    <x v="5"/>
    <x v="18"/>
  </r>
  <r>
    <x v="1"/>
    <n v="165"/>
    <n v="64.989999999999995"/>
    <x v="3"/>
    <s v="DKK"/>
    <x v="747"/>
    <n v="1298613600"/>
    <b v="0"/>
    <b v="0"/>
    <s v="publishing/translations"/>
    <x v="5"/>
    <x v="18"/>
  </r>
  <r>
    <x v="1"/>
    <n v="119"/>
    <n v="94.35"/>
    <x v="1"/>
    <s v="USD"/>
    <x v="362"/>
    <n v="1372482000"/>
    <b v="0"/>
    <b v="0"/>
    <s v="theater/plays"/>
    <x v="3"/>
    <x v="3"/>
  </r>
  <r>
    <x v="0"/>
    <n v="1758"/>
    <n v="44"/>
    <x v="1"/>
    <s v="USD"/>
    <x v="748"/>
    <n v="1425621600"/>
    <b v="0"/>
    <b v="0"/>
    <s v="technology/web"/>
    <x v="2"/>
    <x v="2"/>
  </r>
  <r>
    <x v="0"/>
    <n v="94"/>
    <n v="64.739999999999995"/>
    <x v="1"/>
    <s v="USD"/>
    <x v="749"/>
    <n v="1266300000"/>
    <b v="0"/>
    <b v="0"/>
    <s v="music/indie rock"/>
    <x v="1"/>
    <x v="7"/>
  </r>
  <r>
    <x v="1"/>
    <n v="1797"/>
    <n v="84.01"/>
    <x v="1"/>
    <s v="USD"/>
    <x v="643"/>
    <n v="1305867600"/>
    <b v="0"/>
    <b v="0"/>
    <s v="music/jazz"/>
    <x v="1"/>
    <x v="17"/>
  </r>
  <r>
    <x v="1"/>
    <n v="261"/>
    <n v="34.06"/>
    <x v="1"/>
    <s v="USD"/>
    <x v="750"/>
    <n v="1538802000"/>
    <b v="0"/>
    <b v="0"/>
    <s v="theater/plays"/>
    <x v="3"/>
    <x v="3"/>
  </r>
  <r>
    <x v="1"/>
    <n v="157"/>
    <n v="93.27"/>
    <x v="1"/>
    <s v="USD"/>
    <x v="751"/>
    <n v="1398920400"/>
    <b v="0"/>
    <b v="1"/>
    <s v="film &amp; video/documentary"/>
    <x v="4"/>
    <x v="4"/>
  </r>
  <r>
    <x v="1"/>
    <n v="3533"/>
    <n v="33"/>
    <x v="1"/>
    <s v="USD"/>
    <x v="752"/>
    <n v="1405659600"/>
    <b v="0"/>
    <b v="1"/>
    <s v="theater/plays"/>
    <x v="3"/>
    <x v="3"/>
  </r>
  <r>
    <x v="1"/>
    <n v="155"/>
    <n v="83.81"/>
    <x v="1"/>
    <s v="USD"/>
    <x v="753"/>
    <n v="1457244000"/>
    <b v="0"/>
    <b v="0"/>
    <s v="technology/web"/>
    <x v="2"/>
    <x v="2"/>
  </r>
  <r>
    <x v="1"/>
    <n v="132"/>
    <n v="63.99"/>
    <x v="6"/>
    <s v="EUR"/>
    <x v="754"/>
    <n v="1529298000"/>
    <b v="0"/>
    <b v="0"/>
    <s v="technology/wearables"/>
    <x v="2"/>
    <x v="8"/>
  </r>
  <r>
    <x v="0"/>
    <n v="33"/>
    <n v="81.91"/>
    <x v="1"/>
    <s v="USD"/>
    <x v="755"/>
    <n v="1535778000"/>
    <b v="0"/>
    <b v="0"/>
    <s v="photography/photography books"/>
    <x v="7"/>
    <x v="14"/>
  </r>
  <r>
    <x v="3"/>
    <n v="94"/>
    <n v="93.05"/>
    <x v="1"/>
    <s v="USD"/>
    <x v="756"/>
    <n v="1327471200"/>
    <b v="0"/>
    <b v="0"/>
    <s v="film &amp; video/documentary"/>
    <x v="4"/>
    <x v="4"/>
  </r>
  <r>
    <x v="1"/>
    <n v="1354"/>
    <n v="101.98"/>
    <x v="4"/>
    <s v="GBP"/>
    <x v="757"/>
    <n v="1529557200"/>
    <b v="0"/>
    <b v="0"/>
    <s v="technology/web"/>
    <x v="2"/>
    <x v="2"/>
  </r>
  <r>
    <x v="1"/>
    <n v="48"/>
    <n v="105.94"/>
    <x v="1"/>
    <s v="USD"/>
    <x v="758"/>
    <n v="1535259600"/>
    <b v="1"/>
    <b v="1"/>
    <s v="technology/web"/>
    <x v="2"/>
    <x v="2"/>
  </r>
  <r>
    <x v="1"/>
    <n v="110"/>
    <n v="101.58"/>
    <x v="1"/>
    <s v="USD"/>
    <x v="759"/>
    <n v="1515564000"/>
    <b v="0"/>
    <b v="0"/>
    <s v="food/food trucks"/>
    <x v="0"/>
    <x v="0"/>
  </r>
  <r>
    <x v="1"/>
    <n v="172"/>
    <n v="62.97"/>
    <x v="1"/>
    <s v="USD"/>
    <x v="760"/>
    <n v="1277096400"/>
    <b v="0"/>
    <b v="0"/>
    <s v="film &amp; video/drama"/>
    <x v="4"/>
    <x v="6"/>
  </r>
  <r>
    <x v="1"/>
    <n v="307"/>
    <n v="29.05"/>
    <x v="1"/>
    <s v="USD"/>
    <x v="761"/>
    <n v="1329026400"/>
    <b v="0"/>
    <b v="1"/>
    <s v="music/indie rock"/>
    <x v="1"/>
    <x v="7"/>
  </r>
  <r>
    <x v="0"/>
    <n v="1"/>
    <n v="1"/>
    <x v="1"/>
    <s v="USD"/>
    <x v="762"/>
    <n v="1322978400"/>
    <b v="1"/>
    <b v="0"/>
    <s v="music/rock"/>
    <x v="1"/>
    <x v="1"/>
  </r>
  <r>
    <x v="1"/>
    <n v="160"/>
    <n v="77.930000000000007"/>
    <x v="1"/>
    <s v="USD"/>
    <x v="444"/>
    <n v="1338786000"/>
    <b v="0"/>
    <b v="0"/>
    <s v="music/electric music"/>
    <x v="1"/>
    <x v="5"/>
  </r>
  <r>
    <x v="0"/>
    <n v="31"/>
    <n v="80.81"/>
    <x v="1"/>
    <s v="USD"/>
    <x v="763"/>
    <n v="1311656400"/>
    <b v="0"/>
    <b v="1"/>
    <s v="games/video games"/>
    <x v="6"/>
    <x v="11"/>
  </r>
  <r>
    <x v="1"/>
    <n v="1467"/>
    <n v="76.010000000000005"/>
    <x v="0"/>
    <s v="CAD"/>
    <x v="764"/>
    <n v="1308978000"/>
    <b v="0"/>
    <b v="1"/>
    <s v="music/indie rock"/>
    <x v="1"/>
    <x v="7"/>
  </r>
  <r>
    <x v="1"/>
    <n v="2662"/>
    <n v="72.989999999999995"/>
    <x v="0"/>
    <s v="CAD"/>
    <x v="765"/>
    <n v="1576389600"/>
    <b v="0"/>
    <b v="0"/>
    <s v="publishing/fiction"/>
    <x v="5"/>
    <x v="13"/>
  </r>
  <r>
    <x v="1"/>
    <n v="452"/>
    <n v="53"/>
    <x v="2"/>
    <s v="AUD"/>
    <x v="766"/>
    <n v="1311051600"/>
    <b v="0"/>
    <b v="0"/>
    <s v="theater/plays"/>
    <x v="3"/>
    <x v="3"/>
  </r>
  <r>
    <x v="1"/>
    <n v="158"/>
    <n v="54.16"/>
    <x v="1"/>
    <s v="USD"/>
    <x v="767"/>
    <n v="1336712400"/>
    <b v="0"/>
    <b v="0"/>
    <s v="food/food trucks"/>
    <x v="0"/>
    <x v="0"/>
  </r>
  <r>
    <x v="1"/>
    <n v="225"/>
    <n v="32.950000000000003"/>
    <x v="5"/>
    <s v="CHF"/>
    <x v="768"/>
    <n v="1330408800"/>
    <b v="1"/>
    <b v="0"/>
    <s v="film &amp; video/shorts"/>
    <x v="4"/>
    <x v="12"/>
  </r>
  <r>
    <x v="0"/>
    <n v="35"/>
    <n v="79.37"/>
    <x v="1"/>
    <s v="USD"/>
    <x v="769"/>
    <n v="1524891600"/>
    <b v="1"/>
    <b v="0"/>
    <s v="food/food trucks"/>
    <x v="0"/>
    <x v="0"/>
  </r>
  <r>
    <x v="0"/>
    <n v="63"/>
    <n v="41.17"/>
    <x v="1"/>
    <s v="USD"/>
    <x v="770"/>
    <n v="1363669200"/>
    <b v="0"/>
    <b v="1"/>
    <s v="theater/plays"/>
    <x v="3"/>
    <x v="3"/>
  </r>
  <r>
    <x v="1"/>
    <n v="65"/>
    <n v="77.430000000000007"/>
    <x v="1"/>
    <s v="USD"/>
    <x v="771"/>
    <n v="1551420000"/>
    <b v="0"/>
    <b v="1"/>
    <s v="technology/wearables"/>
    <x v="2"/>
    <x v="8"/>
  </r>
  <r>
    <x v="1"/>
    <n v="163"/>
    <n v="57.16"/>
    <x v="1"/>
    <s v="USD"/>
    <x v="772"/>
    <n v="1269838800"/>
    <b v="0"/>
    <b v="0"/>
    <s v="theater/plays"/>
    <x v="3"/>
    <x v="3"/>
  </r>
  <r>
    <x v="1"/>
    <n v="85"/>
    <n v="77.180000000000007"/>
    <x v="1"/>
    <s v="USD"/>
    <x v="773"/>
    <n v="1312520400"/>
    <b v="0"/>
    <b v="0"/>
    <s v="theater/plays"/>
    <x v="3"/>
    <x v="3"/>
  </r>
  <r>
    <x v="1"/>
    <n v="217"/>
    <n v="24.95"/>
    <x v="1"/>
    <s v="USD"/>
    <x v="774"/>
    <n v="1436504400"/>
    <b v="0"/>
    <b v="1"/>
    <s v="film &amp; video/television"/>
    <x v="4"/>
    <x v="19"/>
  </r>
  <r>
    <x v="1"/>
    <n v="150"/>
    <n v="97.18"/>
    <x v="1"/>
    <s v="USD"/>
    <x v="775"/>
    <n v="1472014800"/>
    <b v="0"/>
    <b v="0"/>
    <s v="film &amp; video/shorts"/>
    <x v="4"/>
    <x v="12"/>
  </r>
  <r>
    <x v="1"/>
    <n v="3272"/>
    <n v="46"/>
    <x v="1"/>
    <s v="USD"/>
    <x v="776"/>
    <n v="1411534800"/>
    <b v="0"/>
    <b v="0"/>
    <s v="theater/plays"/>
    <x v="3"/>
    <x v="3"/>
  </r>
  <r>
    <x v="3"/>
    <n v="898"/>
    <n v="88.02"/>
    <x v="1"/>
    <s v="USD"/>
    <x v="777"/>
    <n v="1304917200"/>
    <b v="0"/>
    <b v="0"/>
    <s v="photography/photography books"/>
    <x v="7"/>
    <x v="14"/>
  </r>
  <r>
    <x v="1"/>
    <n v="300"/>
    <n v="25.99"/>
    <x v="1"/>
    <s v="USD"/>
    <x v="778"/>
    <n v="1539579600"/>
    <b v="0"/>
    <b v="0"/>
    <s v="food/food trucks"/>
    <x v="0"/>
    <x v="0"/>
  </r>
  <r>
    <x v="1"/>
    <n v="126"/>
    <n v="102.69"/>
    <x v="1"/>
    <s v="USD"/>
    <x v="779"/>
    <n v="1382504400"/>
    <b v="0"/>
    <b v="0"/>
    <s v="theater/plays"/>
    <x v="3"/>
    <x v="3"/>
  </r>
  <r>
    <x v="0"/>
    <n v="526"/>
    <n v="72.959999999999994"/>
    <x v="1"/>
    <s v="USD"/>
    <x v="780"/>
    <n v="1278306000"/>
    <b v="0"/>
    <b v="0"/>
    <s v="film &amp; video/drama"/>
    <x v="4"/>
    <x v="6"/>
  </r>
  <r>
    <x v="0"/>
    <n v="121"/>
    <n v="57.19"/>
    <x v="1"/>
    <s v="USD"/>
    <x v="335"/>
    <n v="1442552400"/>
    <b v="0"/>
    <b v="0"/>
    <s v="theater/plays"/>
    <x v="3"/>
    <x v="3"/>
  </r>
  <r>
    <x v="1"/>
    <n v="2320"/>
    <n v="84.01"/>
    <x v="1"/>
    <s v="USD"/>
    <x v="535"/>
    <n v="1511071200"/>
    <b v="0"/>
    <b v="1"/>
    <s v="theater/plays"/>
    <x v="3"/>
    <x v="3"/>
  </r>
  <r>
    <x v="1"/>
    <n v="81"/>
    <n v="98.67"/>
    <x v="2"/>
    <s v="AUD"/>
    <x v="270"/>
    <n v="1536382800"/>
    <b v="0"/>
    <b v="0"/>
    <s v="film &amp; video/science fiction"/>
    <x v="4"/>
    <x v="22"/>
  </r>
  <r>
    <x v="1"/>
    <n v="1887"/>
    <n v="42.01"/>
    <x v="1"/>
    <s v="USD"/>
    <x v="781"/>
    <n v="1389592800"/>
    <b v="0"/>
    <b v="0"/>
    <s v="photography/photography books"/>
    <x v="7"/>
    <x v="14"/>
  </r>
  <r>
    <x v="1"/>
    <n v="4358"/>
    <n v="32"/>
    <x v="1"/>
    <s v="USD"/>
    <x v="782"/>
    <n v="1275282000"/>
    <b v="0"/>
    <b v="1"/>
    <s v="photography/photography books"/>
    <x v="7"/>
    <x v="14"/>
  </r>
  <r>
    <x v="0"/>
    <n v="67"/>
    <n v="81.569999999999993"/>
    <x v="1"/>
    <s v="USD"/>
    <x v="783"/>
    <n v="1294984800"/>
    <b v="0"/>
    <b v="0"/>
    <s v="music/rock"/>
    <x v="1"/>
    <x v="1"/>
  </r>
  <r>
    <x v="0"/>
    <n v="57"/>
    <n v="37.04"/>
    <x v="0"/>
    <s v="CAD"/>
    <x v="784"/>
    <n v="1562043600"/>
    <b v="0"/>
    <b v="0"/>
    <s v="photography/photography books"/>
    <x v="7"/>
    <x v="14"/>
  </r>
  <r>
    <x v="0"/>
    <n v="1229"/>
    <n v="103.03"/>
    <x v="1"/>
    <s v="USD"/>
    <x v="785"/>
    <n v="1469595600"/>
    <b v="0"/>
    <b v="0"/>
    <s v="food/food trucks"/>
    <x v="0"/>
    <x v="0"/>
  </r>
  <r>
    <x v="0"/>
    <n v="12"/>
    <n v="84.33"/>
    <x v="6"/>
    <s v="EUR"/>
    <x v="786"/>
    <n v="1581141600"/>
    <b v="0"/>
    <b v="0"/>
    <s v="music/metal"/>
    <x v="1"/>
    <x v="16"/>
  </r>
  <r>
    <x v="1"/>
    <n v="53"/>
    <n v="102.6"/>
    <x v="1"/>
    <s v="USD"/>
    <x v="787"/>
    <n v="1488520800"/>
    <b v="0"/>
    <b v="0"/>
    <s v="publishing/nonfiction"/>
    <x v="5"/>
    <x v="9"/>
  </r>
  <r>
    <x v="1"/>
    <n v="2414"/>
    <n v="79.989999999999995"/>
    <x v="1"/>
    <s v="USD"/>
    <x v="788"/>
    <n v="1563858000"/>
    <b v="0"/>
    <b v="0"/>
    <s v="music/electric music"/>
    <x v="1"/>
    <x v="5"/>
  </r>
  <r>
    <x v="0"/>
    <n v="452"/>
    <n v="70.06"/>
    <x v="1"/>
    <s v="USD"/>
    <x v="330"/>
    <n v="1438923600"/>
    <b v="0"/>
    <b v="1"/>
    <s v="theater/plays"/>
    <x v="3"/>
    <x v="3"/>
  </r>
  <r>
    <x v="1"/>
    <n v="80"/>
    <n v="37"/>
    <x v="1"/>
    <s v="USD"/>
    <x v="789"/>
    <n v="1422165600"/>
    <b v="0"/>
    <b v="0"/>
    <s v="theater/plays"/>
    <x v="3"/>
    <x v="3"/>
  </r>
  <r>
    <x v="1"/>
    <n v="193"/>
    <n v="41.91"/>
    <x v="1"/>
    <s v="USD"/>
    <x v="790"/>
    <n v="1277874000"/>
    <b v="0"/>
    <b v="0"/>
    <s v="film &amp; video/shorts"/>
    <x v="4"/>
    <x v="12"/>
  </r>
  <r>
    <x v="0"/>
    <n v="1886"/>
    <n v="57.99"/>
    <x v="1"/>
    <s v="USD"/>
    <x v="791"/>
    <n v="1399352400"/>
    <b v="0"/>
    <b v="1"/>
    <s v="theater/plays"/>
    <x v="3"/>
    <x v="3"/>
  </r>
  <r>
    <x v="1"/>
    <n v="52"/>
    <n v="40.94"/>
    <x v="1"/>
    <s v="USD"/>
    <x v="792"/>
    <n v="1279083600"/>
    <b v="0"/>
    <b v="0"/>
    <s v="theater/plays"/>
    <x v="3"/>
    <x v="3"/>
  </r>
  <r>
    <x v="0"/>
    <n v="1825"/>
    <n v="70"/>
    <x v="1"/>
    <s v="USD"/>
    <x v="793"/>
    <n v="1284354000"/>
    <b v="0"/>
    <b v="0"/>
    <s v="music/indie rock"/>
    <x v="1"/>
    <x v="7"/>
  </r>
  <r>
    <x v="0"/>
    <n v="31"/>
    <n v="73.84"/>
    <x v="1"/>
    <s v="USD"/>
    <x v="794"/>
    <n v="1441170000"/>
    <b v="0"/>
    <b v="1"/>
    <s v="theater/plays"/>
    <x v="3"/>
    <x v="3"/>
  </r>
  <r>
    <x v="1"/>
    <n v="290"/>
    <n v="41.98"/>
    <x v="1"/>
    <s v="USD"/>
    <x v="795"/>
    <n v="1493528400"/>
    <b v="0"/>
    <b v="0"/>
    <s v="theater/plays"/>
    <x v="3"/>
    <x v="3"/>
  </r>
  <r>
    <x v="1"/>
    <n v="122"/>
    <n v="77.930000000000007"/>
    <x v="1"/>
    <s v="USD"/>
    <x v="796"/>
    <n v="1395205200"/>
    <b v="0"/>
    <b v="1"/>
    <s v="music/electric music"/>
    <x v="1"/>
    <x v="5"/>
  </r>
  <r>
    <x v="1"/>
    <n v="1470"/>
    <n v="106.02"/>
    <x v="1"/>
    <s v="USD"/>
    <x v="797"/>
    <n v="1561438800"/>
    <b v="0"/>
    <b v="0"/>
    <s v="music/indie rock"/>
    <x v="1"/>
    <x v="7"/>
  </r>
  <r>
    <x v="1"/>
    <n v="165"/>
    <n v="47.02"/>
    <x v="0"/>
    <s v="CAD"/>
    <x v="798"/>
    <n v="1326693600"/>
    <b v="0"/>
    <b v="0"/>
    <s v="film &amp; video/documentary"/>
    <x v="4"/>
    <x v="4"/>
  </r>
  <r>
    <x v="1"/>
    <n v="182"/>
    <n v="76.02"/>
    <x v="1"/>
    <s v="USD"/>
    <x v="799"/>
    <n v="1277960400"/>
    <b v="0"/>
    <b v="0"/>
    <s v="publishing/translations"/>
    <x v="5"/>
    <x v="18"/>
  </r>
  <r>
    <x v="1"/>
    <n v="199"/>
    <n v="54.12"/>
    <x v="6"/>
    <s v="EUR"/>
    <x v="800"/>
    <n v="1434690000"/>
    <b v="0"/>
    <b v="1"/>
    <s v="film &amp; video/documentary"/>
    <x v="4"/>
    <x v="4"/>
  </r>
  <r>
    <x v="1"/>
    <n v="56"/>
    <n v="57.29"/>
    <x v="4"/>
    <s v="GBP"/>
    <x v="801"/>
    <n v="1376110800"/>
    <b v="0"/>
    <b v="1"/>
    <s v="film &amp; video/television"/>
    <x v="4"/>
    <x v="19"/>
  </r>
  <r>
    <x v="0"/>
    <n v="107"/>
    <n v="103.81"/>
    <x v="1"/>
    <s v="USD"/>
    <x v="802"/>
    <n v="1518415200"/>
    <b v="0"/>
    <b v="0"/>
    <s v="theater/plays"/>
    <x v="3"/>
    <x v="3"/>
  </r>
  <r>
    <x v="1"/>
    <n v="1460"/>
    <n v="105.03"/>
    <x v="2"/>
    <s v="AUD"/>
    <x v="803"/>
    <n v="1310878800"/>
    <b v="0"/>
    <b v="1"/>
    <s v="food/food trucks"/>
    <x v="0"/>
    <x v="0"/>
  </r>
  <r>
    <x v="0"/>
    <n v="27"/>
    <n v="90.26"/>
    <x v="1"/>
    <s v="USD"/>
    <x v="212"/>
    <n v="1556600400"/>
    <b v="0"/>
    <b v="0"/>
    <s v="theater/plays"/>
    <x v="3"/>
    <x v="3"/>
  </r>
  <r>
    <x v="0"/>
    <n v="1221"/>
    <n v="76.98"/>
    <x v="1"/>
    <s v="USD"/>
    <x v="804"/>
    <n v="1576994400"/>
    <b v="0"/>
    <b v="0"/>
    <s v="film &amp; video/documentary"/>
    <x v="4"/>
    <x v="4"/>
  </r>
  <r>
    <x v="1"/>
    <n v="123"/>
    <n v="102.6"/>
    <x v="5"/>
    <s v="CHF"/>
    <x v="805"/>
    <n v="1382677200"/>
    <b v="0"/>
    <b v="0"/>
    <s v="music/jazz"/>
    <x v="1"/>
    <x v="17"/>
  </r>
  <r>
    <x v="0"/>
    <n v="1"/>
    <n v="2"/>
    <x v="1"/>
    <s v="USD"/>
    <x v="806"/>
    <n v="1411189200"/>
    <b v="0"/>
    <b v="1"/>
    <s v="technology/web"/>
    <x v="2"/>
    <x v="2"/>
  </r>
  <r>
    <x v="1"/>
    <n v="159"/>
    <n v="55.01"/>
    <x v="1"/>
    <s v="USD"/>
    <x v="807"/>
    <n v="1534654800"/>
    <b v="0"/>
    <b v="1"/>
    <s v="music/rock"/>
    <x v="1"/>
    <x v="1"/>
  </r>
  <r>
    <x v="1"/>
    <n v="110"/>
    <n v="32.130000000000003"/>
    <x v="1"/>
    <s v="USD"/>
    <x v="722"/>
    <n v="1457762400"/>
    <b v="0"/>
    <b v="0"/>
    <s v="technology/web"/>
    <x v="2"/>
    <x v="2"/>
  </r>
  <r>
    <x v="2"/>
    <n v="14"/>
    <n v="50.64"/>
    <x v="1"/>
    <s v="USD"/>
    <x v="477"/>
    <n v="1337490000"/>
    <b v="0"/>
    <b v="1"/>
    <s v="publishing/nonfiction"/>
    <x v="5"/>
    <x v="9"/>
  </r>
  <r>
    <x v="0"/>
    <n v="16"/>
    <n v="49.69"/>
    <x v="1"/>
    <s v="USD"/>
    <x v="259"/>
    <n v="1349672400"/>
    <b v="0"/>
    <b v="0"/>
    <s v="publishing/radio &amp; podcasts"/>
    <x v="5"/>
    <x v="15"/>
  </r>
  <r>
    <x v="1"/>
    <n v="236"/>
    <n v="54.89"/>
    <x v="1"/>
    <s v="USD"/>
    <x v="9"/>
    <n v="1379826000"/>
    <b v="0"/>
    <b v="0"/>
    <s v="theater/plays"/>
    <x v="3"/>
    <x v="3"/>
  </r>
  <r>
    <x v="1"/>
    <n v="191"/>
    <n v="46.93"/>
    <x v="1"/>
    <s v="USD"/>
    <x v="808"/>
    <n v="1497762000"/>
    <b v="1"/>
    <b v="1"/>
    <s v="film &amp; video/documentary"/>
    <x v="4"/>
    <x v="4"/>
  </r>
  <r>
    <x v="0"/>
    <n v="41"/>
    <n v="44.95"/>
    <x v="1"/>
    <s v="USD"/>
    <x v="809"/>
    <n v="1304485200"/>
    <b v="0"/>
    <b v="0"/>
    <s v="theater/plays"/>
    <x v="3"/>
    <x v="3"/>
  </r>
  <r>
    <x v="1"/>
    <n v="3934"/>
    <n v="31"/>
    <x v="1"/>
    <s v="USD"/>
    <x v="444"/>
    <n v="1336885200"/>
    <b v="0"/>
    <b v="0"/>
    <s v="games/video games"/>
    <x v="6"/>
    <x v="11"/>
  </r>
  <r>
    <x v="1"/>
    <n v="80"/>
    <n v="107.76"/>
    <x v="0"/>
    <s v="CAD"/>
    <x v="384"/>
    <n v="1530421200"/>
    <b v="0"/>
    <b v="1"/>
    <s v="theater/plays"/>
    <x v="3"/>
    <x v="3"/>
  </r>
  <r>
    <x v="3"/>
    <n v="296"/>
    <n v="102.08"/>
    <x v="1"/>
    <s v="USD"/>
    <x v="810"/>
    <n v="1421992800"/>
    <b v="0"/>
    <b v="0"/>
    <s v="theater/plays"/>
    <x v="3"/>
    <x v="3"/>
  </r>
  <r>
    <x v="1"/>
    <n v="462"/>
    <n v="24.98"/>
    <x v="1"/>
    <s v="USD"/>
    <x v="811"/>
    <n v="1568178000"/>
    <b v="1"/>
    <b v="0"/>
    <s v="technology/web"/>
    <x v="2"/>
    <x v="2"/>
  </r>
  <r>
    <x v="1"/>
    <n v="179"/>
    <n v="79.94"/>
    <x v="1"/>
    <s v="USD"/>
    <x v="812"/>
    <n v="1347944400"/>
    <b v="1"/>
    <b v="0"/>
    <s v="film &amp; video/drama"/>
    <x v="4"/>
    <x v="6"/>
  </r>
  <r>
    <x v="0"/>
    <n v="523"/>
    <n v="67.95"/>
    <x v="2"/>
    <s v="AUD"/>
    <x v="813"/>
    <n v="1558760400"/>
    <b v="0"/>
    <b v="0"/>
    <s v="film &amp; video/drama"/>
    <x v="4"/>
    <x v="6"/>
  </r>
  <r>
    <x v="0"/>
    <n v="141"/>
    <n v="26.07"/>
    <x v="4"/>
    <s v="GBP"/>
    <x v="814"/>
    <n v="1376629200"/>
    <b v="0"/>
    <b v="0"/>
    <s v="theater/plays"/>
    <x v="3"/>
    <x v="3"/>
  </r>
  <r>
    <x v="1"/>
    <n v="1866"/>
    <n v="105"/>
    <x v="4"/>
    <s v="GBP"/>
    <x v="80"/>
    <n v="1504760400"/>
    <b v="0"/>
    <b v="0"/>
    <s v="film &amp; video/television"/>
    <x v="4"/>
    <x v="19"/>
  </r>
  <r>
    <x v="0"/>
    <n v="52"/>
    <n v="25.83"/>
    <x v="1"/>
    <s v="USD"/>
    <x v="815"/>
    <n v="1419660000"/>
    <b v="0"/>
    <b v="0"/>
    <s v="photography/photography books"/>
    <x v="7"/>
    <x v="14"/>
  </r>
  <r>
    <x v="2"/>
    <n v="27"/>
    <n v="77.67"/>
    <x v="4"/>
    <s v="GBP"/>
    <x v="816"/>
    <n v="1311310800"/>
    <b v="0"/>
    <b v="1"/>
    <s v="film &amp; video/shorts"/>
    <x v="4"/>
    <x v="12"/>
  </r>
  <r>
    <x v="1"/>
    <n v="156"/>
    <n v="57.83"/>
    <x v="5"/>
    <s v="CHF"/>
    <x v="474"/>
    <n v="1344315600"/>
    <b v="0"/>
    <b v="0"/>
    <s v="publishing/radio &amp; podcasts"/>
    <x v="5"/>
    <x v="15"/>
  </r>
  <r>
    <x v="0"/>
    <n v="225"/>
    <n v="92.96"/>
    <x v="2"/>
    <s v="AUD"/>
    <x v="817"/>
    <n v="1510725600"/>
    <b v="0"/>
    <b v="1"/>
    <s v="theater/plays"/>
    <x v="3"/>
    <x v="3"/>
  </r>
  <r>
    <x v="1"/>
    <n v="255"/>
    <n v="37.950000000000003"/>
    <x v="1"/>
    <s v="USD"/>
    <x v="818"/>
    <n v="1551247200"/>
    <b v="1"/>
    <b v="0"/>
    <s v="film &amp; video/animation"/>
    <x v="4"/>
    <x v="10"/>
  </r>
  <r>
    <x v="0"/>
    <n v="38"/>
    <n v="31.84"/>
    <x v="1"/>
    <s v="USD"/>
    <x v="819"/>
    <n v="1330236000"/>
    <b v="0"/>
    <b v="0"/>
    <s v="technology/web"/>
    <x v="2"/>
    <x v="2"/>
  </r>
  <r>
    <x v="1"/>
    <n v="2261"/>
    <n v="40"/>
    <x v="1"/>
    <s v="USD"/>
    <x v="609"/>
    <n v="1545112800"/>
    <b v="0"/>
    <b v="1"/>
    <s v="music/world music"/>
    <x v="1"/>
    <x v="21"/>
  </r>
  <r>
    <x v="1"/>
    <n v="40"/>
    <n v="101.1"/>
    <x v="1"/>
    <s v="USD"/>
    <x v="547"/>
    <n v="1279170000"/>
    <b v="0"/>
    <b v="0"/>
    <s v="theater/plays"/>
    <x v="3"/>
    <x v="3"/>
  </r>
  <r>
    <x v="1"/>
    <n v="2289"/>
    <n v="84.01"/>
    <x v="6"/>
    <s v="EUR"/>
    <x v="820"/>
    <n v="1573452000"/>
    <b v="0"/>
    <b v="0"/>
    <s v="theater/plays"/>
    <x v="3"/>
    <x v="3"/>
  </r>
  <r>
    <x v="1"/>
    <n v="65"/>
    <n v="103.42"/>
    <x v="1"/>
    <s v="USD"/>
    <x v="821"/>
    <n v="1507093200"/>
    <b v="0"/>
    <b v="0"/>
    <s v="theater/plays"/>
    <x v="3"/>
    <x v="3"/>
  </r>
  <r>
    <x v="0"/>
    <n v="15"/>
    <n v="105.13"/>
    <x v="1"/>
    <s v="USD"/>
    <x v="151"/>
    <n v="1463374800"/>
    <b v="0"/>
    <b v="0"/>
    <s v="food/food trucks"/>
    <x v="0"/>
    <x v="0"/>
  </r>
  <r>
    <x v="0"/>
    <n v="37"/>
    <n v="89.22"/>
    <x v="1"/>
    <s v="USD"/>
    <x v="822"/>
    <n v="1344574800"/>
    <b v="0"/>
    <b v="0"/>
    <s v="theater/plays"/>
    <x v="3"/>
    <x v="3"/>
  </r>
  <r>
    <x v="1"/>
    <n v="3777"/>
    <n v="52"/>
    <x v="6"/>
    <s v="EUR"/>
    <x v="823"/>
    <n v="1389074400"/>
    <b v="0"/>
    <b v="0"/>
    <s v="technology/web"/>
    <x v="2"/>
    <x v="2"/>
  </r>
  <r>
    <x v="1"/>
    <n v="184"/>
    <n v="64.959999999999994"/>
    <x v="4"/>
    <s v="GBP"/>
    <x v="824"/>
    <n v="1494997200"/>
    <b v="0"/>
    <b v="0"/>
    <s v="theater/plays"/>
    <x v="3"/>
    <x v="3"/>
  </r>
  <r>
    <x v="1"/>
    <n v="85"/>
    <n v="46.24"/>
    <x v="1"/>
    <s v="USD"/>
    <x v="825"/>
    <n v="1425448800"/>
    <b v="0"/>
    <b v="1"/>
    <s v="theater/plays"/>
    <x v="3"/>
    <x v="3"/>
  </r>
  <r>
    <x v="0"/>
    <n v="112"/>
    <n v="51.15"/>
    <x v="1"/>
    <s v="USD"/>
    <x v="826"/>
    <n v="1404104400"/>
    <b v="0"/>
    <b v="1"/>
    <s v="theater/plays"/>
    <x v="3"/>
    <x v="3"/>
  </r>
  <r>
    <x v="1"/>
    <n v="144"/>
    <n v="33.909999999999997"/>
    <x v="1"/>
    <s v="USD"/>
    <x v="827"/>
    <n v="1394773200"/>
    <b v="0"/>
    <b v="0"/>
    <s v="music/rock"/>
    <x v="1"/>
    <x v="1"/>
  </r>
  <r>
    <x v="1"/>
    <n v="1902"/>
    <n v="92.02"/>
    <x v="1"/>
    <s v="USD"/>
    <x v="828"/>
    <n v="1366520400"/>
    <b v="0"/>
    <b v="0"/>
    <s v="theater/plays"/>
    <x v="3"/>
    <x v="3"/>
  </r>
  <r>
    <x v="1"/>
    <n v="105"/>
    <n v="107.43"/>
    <x v="1"/>
    <s v="USD"/>
    <x v="829"/>
    <n v="1456639200"/>
    <b v="0"/>
    <b v="0"/>
    <s v="theater/plays"/>
    <x v="3"/>
    <x v="3"/>
  </r>
  <r>
    <x v="1"/>
    <n v="132"/>
    <n v="75.849999999999994"/>
    <x v="1"/>
    <s v="USD"/>
    <x v="830"/>
    <n v="1438318800"/>
    <b v="0"/>
    <b v="0"/>
    <s v="theater/plays"/>
    <x v="3"/>
    <x v="3"/>
  </r>
  <r>
    <x v="0"/>
    <n v="21"/>
    <n v="80.48"/>
    <x v="1"/>
    <s v="USD"/>
    <x v="831"/>
    <n v="1564030800"/>
    <b v="1"/>
    <b v="0"/>
    <s v="theater/plays"/>
    <x v="3"/>
    <x v="3"/>
  </r>
  <r>
    <x v="3"/>
    <n v="976"/>
    <n v="86.98"/>
    <x v="1"/>
    <s v="USD"/>
    <x v="832"/>
    <n v="1449295200"/>
    <b v="0"/>
    <b v="0"/>
    <s v="film &amp; video/documentary"/>
    <x v="4"/>
    <x v="4"/>
  </r>
  <r>
    <x v="1"/>
    <n v="96"/>
    <n v="105.14"/>
    <x v="1"/>
    <s v="USD"/>
    <x v="833"/>
    <n v="1531890000"/>
    <b v="0"/>
    <b v="1"/>
    <s v="publishing/fiction"/>
    <x v="5"/>
    <x v="13"/>
  </r>
  <r>
    <x v="0"/>
    <n v="67"/>
    <n v="57.3"/>
    <x v="1"/>
    <s v="USD"/>
    <x v="834"/>
    <n v="1306213200"/>
    <b v="0"/>
    <b v="1"/>
    <s v="games/video games"/>
    <x v="6"/>
    <x v="11"/>
  </r>
  <r>
    <x v="2"/>
    <n v="66"/>
    <n v="93.35"/>
    <x v="0"/>
    <s v="CAD"/>
    <x v="835"/>
    <n v="1356242400"/>
    <b v="0"/>
    <b v="0"/>
    <s v="technology/web"/>
    <x v="2"/>
    <x v="2"/>
  </r>
  <r>
    <x v="0"/>
    <n v="78"/>
    <n v="71.989999999999995"/>
    <x v="1"/>
    <s v="USD"/>
    <x v="836"/>
    <n v="1297576800"/>
    <b v="1"/>
    <b v="0"/>
    <s v="theater/plays"/>
    <x v="3"/>
    <x v="3"/>
  </r>
  <r>
    <x v="0"/>
    <n v="67"/>
    <n v="92.61"/>
    <x v="2"/>
    <s v="AUD"/>
    <x v="837"/>
    <n v="1296194400"/>
    <b v="0"/>
    <b v="0"/>
    <s v="theater/plays"/>
    <x v="3"/>
    <x v="3"/>
  </r>
  <r>
    <x v="1"/>
    <n v="114"/>
    <n v="104.99"/>
    <x v="1"/>
    <s v="USD"/>
    <x v="219"/>
    <n v="1414558800"/>
    <b v="0"/>
    <b v="0"/>
    <s v="food/food trucks"/>
    <x v="0"/>
    <x v="0"/>
  </r>
  <r>
    <x v="0"/>
    <n v="263"/>
    <n v="30.96"/>
    <x v="2"/>
    <s v="AUD"/>
    <x v="365"/>
    <n v="1488348000"/>
    <b v="0"/>
    <b v="0"/>
    <s v="photography/photography books"/>
    <x v="7"/>
    <x v="14"/>
  </r>
  <r>
    <x v="0"/>
    <n v="1691"/>
    <n v="33"/>
    <x v="1"/>
    <s v="USD"/>
    <x v="838"/>
    <n v="1334898000"/>
    <b v="1"/>
    <b v="0"/>
    <s v="photography/photography books"/>
    <x v="7"/>
    <x v="14"/>
  </r>
  <r>
    <x v="0"/>
    <n v="181"/>
    <n v="84.19"/>
    <x v="1"/>
    <s v="USD"/>
    <x v="839"/>
    <n v="1308373200"/>
    <b v="0"/>
    <b v="0"/>
    <s v="theater/plays"/>
    <x v="3"/>
    <x v="3"/>
  </r>
  <r>
    <x v="0"/>
    <n v="13"/>
    <n v="73.92"/>
    <x v="1"/>
    <s v="USD"/>
    <x v="840"/>
    <n v="1412312400"/>
    <b v="0"/>
    <b v="0"/>
    <s v="theater/plays"/>
    <x v="3"/>
    <x v="3"/>
  </r>
  <r>
    <x v="3"/>
    <n v="160"/>
    <n v="36.99"/>
    <x v="1"/>
    <s v="USD"/>
    <x v="841"/>
    <n v="1419228000"/>
    <b v="1"/>
    <b v="1"/>
    <s v="film &amp; video/documentary"/>
    <x v="4"/>
    <x v="4"/>
  </r>
  <r>
    <x v="1"/>
    <n v="203"/>
    <n v="46.9"/>
    <x v="1"/>
    <s v="USD"/>
    <x v="842"/>
    <n v="1430974800"/>
    <b v="0"/>
    <b v="0"/>
    <s v="technology/web"/>
    <x v="2"/>
    <x v="2"/>
  </r>
  <r>
    <x v="0"/>
    <n v="1"/>
    <n v="5"/>
    <x v="1"/>
    <s v="USD"/>
    <x v="843"/>
    <n v="1555822800"/>
    <b v="0"/>
    <b v="1"/>
    <s v="theater/plays"/>
    <x v="3"/>
    <x v="3"/>
  </r>
  <r>
    <x v="1"/>
    <n v="1559"/>
    <n v="102.02"/>
    <x v="1"/>
    <s v="USD"/>
    <x v="844"/>
    <n v="1482818400"/>
    <b v="0"/>
    <b v="1"/>
    <s v="music/rock"/>
    <x v="1"/>
    <x v="1"/>
  </r>
  <r>
    <x v="3"/>
    <n v="2266"/>
    <n v="45.01"/>
    <x v="1"/>
    <s v="USD"/>
    <x v="845"/>
    <n v="1471928400"/>
    <b v="0"/>
    <b v="0"/>
    <s v="film &amp; video/documentary"/>
    <x v="4"/>
    <x v="4"/>
  </r>
  <r>
    <x v="0"/>
    <n v="21"/>
    <n v="94.29"/>
    <x v="1"/>
    <s v="USD"/>
    <x v="846"/>
    <n v="1453701600"/>
    <b v="0"/>
    <b v="1"/>
    <s v="film &amp; video/science fiction"/>
    <x v="4"/>
    <x v="22"/>
  </r>
  <r>
    <x v="1"/>
    <n v="1548"/>
    <n v="101.02"/>
    <x v="2"/>
    <s v="AUD"/>
    <x v="110"/>
    <n v="1350363600"/>
    <b v="0"/>
    <b v="0"/>
    <s v="technology/web"/>
    <x v="2"/>
    <x v="2"/>
  </r>
  <r>
    <x v="1"/>
    <n v="80"/>
    <n v="97.04"/>
    <x v="1"/>
    <s v="USD"/>
    <x v="847"/>
    <n v="1353996000"/>
    <b v="0"/>
    <b v="0"/>
    <s v="theater/plays"/>
    <x v="3"/>
    <x v="3"/>
  </r>
  <r>
    <x v="0"/>
    <n v="830"/>
    <n v="43.01"/>
    <x v="1"/>
    <s v="USD"/>
    <x v="848"/>
    <n v="1451109600"/>
    <b v="0"/>
    <b v="0"/>
    <s v="film &amp; video/science fiction"/>
    <x v="4"/>
    <x v="22"/>
  </r>
  <r>
    <x v="1"/>
    <n v="131"/>
    <n v="94.92"/>
    <x v="1"/>
    <s v="USD"/>
    <x v="849"/>
    <n v="1329631200"/>
    <b v="0"/>
    <b v="0"/>
    <s v="theater/plays"/>
    <x v="3"/>
    <x v="3"/>
  </r>
  <r>
    <x v="1"/>
    <n v="112"/>
    <n v="72.150000000000006"/>
    <x v="1"/>
    <s v="USD"/>
    <x v="780"/>
    <n v="1278997200"/>
    <b v="0"/>
    <b v="0"/>
    <s v="film &amp; video/animation"/>
    <x v="4"/>
    <x v="10"/>
  </r>
  <r>
    <x v="0"/>
    <n v="130"/>
    <n v="51.01"/>
    <x v="1"/>
    <s v="USD"/>
    <x v="140"/>
    <n v="1280120400"/>
    <b v="0"/>
    <b v="0"/>
    <s v="publishing/translations"/>
    <x v="5"/>
    <x v="18"/>
  </r>
  <r>
    <x v="0"/>
    <n v="55"/>
    <n v="85.05"/>
    <x v="1"/>
    <s v="USD"/>
    <x v="850"/>
    <n v="1458104400"/>
    <b v="0"/>
    <b v="0"/>
    <s v="technology/web"/>
    <x v="2"/>
    <x v="2"/>
  </r>
  <r>
    <x v="1"/>
    <n v="155"/>
    <n v="43.87"/>
    <x v="1"/>
    <s v="USD"/>
    <x v="851"/>
    <n v="1298268000"/>
    <b v="0"/>
    <b v="0"/>
    <s v="publishing/translations"/>
    <x v="5"/>
    <x v="18"/>
  </r>
  <r>
    <x v="1"/>
    <n v="266"/>
    <n v="40.06"/>
    <x v="1"/>
    <s v="USD"/>
    <x v="852"/>
    <n v="1386223200"/>
    <b v="0"/>
    <b v="0"/>
    <s v="food/food trucks"/>
    <x v="0"/>
    <x v="0"/>
  </r>
  <r>
    <x v="0"/>
    <n v="114"/>
    <n v="43.83"/>
    <x v="6"/>
    <s v="EUR"/>
    <x v="853"/>
    <n v="1299823200"/>
    <b v="0"/>
    <b v="1"/>
    <s v="photography/photography books"/>
    <x v="7"/>
    <x v="14"/>
  </r>
  <r>
    <x v="1"/>
    <n v="155"/>
    <n v="84.93"/>
    <x v="1"/>
    <s v="USD"/>
    <x v="854"/>
    <n v="1431752400"/>
    <b v="0"/>
    <b v="0"/>
    <s v="theater/plays"/>
    <x v="3"/>
    <x v="3"/>
  </r>
  <r>
    <x v="1"/>
    <n v="207"/>
    <n v="41.07"/>
    <x v="4"/>
    <s v="GBP"/>
    <x v="67"/>
    <n v="1267855200"/>
    <b v="0"/>
    <b v="0"/>
    <s v="music/rock"/>
    <x v="1"/>
    <x v="1"/>
  </r>
  <r>
    <x v="1"/>
    <n v="245"/>
    <n v="54.97"/>
    <x v="1"/>
    <s v="USD"/>
    <x v="855"/>
    <n v="1497675600"/>
    <b v="0"/>
    <b v="0"/>
    <s v="theater/plays"/>
    <x v="3"/>
    <x v="3"/>
  </r>
  <r>
    <x v="1"/>
    <n v="1573"/>
    <n v="77.010000000000005"/>
    <x v="1"/>
    <s v="USD"/>
    <x v="107"/>
    <n v="1336885200"/>
    <b v="0"/>
    <b v="0"/>
    <s v="music/world music"/>
    <x v="1"/>
    <x v="21"/>
  </r>
  <r>
    <x v="1"/>
    <n v="114"/>
    <n v="71.2"/>
    <x v="1"/>
    <s v="USD"/>
    <x v="344"/>
    <n v="1295157600"/>
    <b v="0"/>
    <b v="0"/>
    <s v="food/food trucks"/>
    <x v="0"/>
    <x v="0"/>
  </r>
  <r>
    <x v="1"/>
    <n v="93"/>
    <n v="91.94"/>
    <x v="1"/>
    <s v="USD"/>
    <x v="856"/>
    <n v="1577599200"/>
    <b v="0"/>
    <b v="0"/>
    <s v="theater/plays"/>
    <x v="3"/>
    <x v="3"/>
  </r>
  <r>
    <x v="0"/>
    <n v="594"/>
    <n v="97.07"/>
    <x v="1"/>
    <s v="USD"/>
    <x v="857"/>
    <n v="1305003600"/>
    <b v="0"/>
    <b v="0"/>
    <s v="theater/plays"/>
    <x v="3"/>
    <x v="3"/>
  </r>
  <r>
    <x v="0"/>
    <n v="24"/>
    <n v="58.92"/>
    <x v="1"/>
    <s v="USD"/>
    <x v="858"/>
    <n v="1381726800"/>
    <b v="0"/>
    <b v="0"/>
    <s v="film &amp; video/television"/>
    <x v="4"/>
    <x v="19"/>
  </r>
  <r>
    <x v="1"/>
    <n v="1681"/>
    <n v="58.02"/>
    <x v="1"/>
    <s v="USD"/>
    <x v="859"/>
    <n v="1402462800"/>
    <b v="0"/>
    <b v="1"/>
    <s v="technology/web"/>
    <x v="2"/>
    <x v="2"/>
  </r>
  <r>
    <x v="0"/>
    <n v="252"/>
    <n v="103.87"/>
    <x v="1"/>
    <s v="USD"/>
    <x v="860"/>
    <n v="1292133600"/>
    <b v="0"/>
    <b v="1"/>
    <s v="theater/plays"/>
    <x v="3"/>
    <x v="3"/>
  </r>
  <r>
    <x v="1"/>
    <n v="32"/>
    <n v="93.47"/>
    <x v="1"/>
    <s v="USD"/>
    <x v="170"/>
    <n v="1368939600"/>
    <b v="0"/>
    <b v="0"/>
    <s v="music/indie rock"/>
    <x v="1"/>
    <x v="7"/>
  </r>
  <r>
    <x v="1"/>
    <n v="135"/>
    <n v="61.97"/>
    <x v="1"/>
    <s v="USD"/>
    <x v="861"/>
    <n v="1452146400"/>
    <b v="0"/>
    <b v="1"/>
    <s v="theater/plays"/>
    <x v="3"/>
    <x v="3"/>
  </r>
  <r>
    <x v="1"/>
    <n v="140"/>
    <n v="92.04"/>
    <x v="1"/>
    <s v="USD"/>
    <x v="862"/>
    <n v="1296712800"/>
    <b v="0"/>
    <b v="1"/>
    <s v="theater/plays"/>
    <x v="3"/>
    <x v="3"/>
  </r>
  <r>
    <x v="0"/>
    <n v="67"/>
    <n v="77.27"/>
    <x v="1"/>
    <s v="USD"/>
    <x v="863"/>
    <n v="1520748000"/>
    <b v="0"/>
    <b v="0"/>
    <s v="food/food trucks"/>
    <x v="0"/>
    <x v="0"/>
  </r>
  <r>
    <x v="1"/>
    <n v="92"/>
    <n v="93.92"/>
    <x v="1"/>
    <s v="USD"/>
    <x v="864"/>
    <n v="1480831200"/>
    <b v="0"/>
    <b v="0"/>
    <s v="games/video games"/>
    <x v="6"/>
    <x v="11"/>
  </r>
  <r>
    <x v="1"/>
    <n v="1015"/>
    <n v="84.97"/>
    <x v="4"/>
    <s v="GBP"/>
    <x v="527"/>
    <n v="1426914000"/>
    <b v="0"/>
    <b v="0"/>
    <s v="theater/plays"/>
    <x v="3"/>
    <x v="3"/>
  </r>
  <r>
    <x v="0"/>
    <n v="742"/>
    <n v="105.97"/>
    <x v="1"/>
    <s v="USD"/>
    <x v="865"/>
    <n v="1446616800"/>
    <b v="1"/>
    <b v="0"/>
    <s v="publishing/nonfiction"/>
    <x v="5"/>
    <x v="9"/>
  </r>
  <r>
    <x v="1"/>
    <n v="323"/>
    <n v="36.97"/>
    <x v="1"/>
    <s v="USD"/>
    <x v="866"/>
    <n v="1517032800"/>
    <b v="0"/>
    <b v="0"/>
    <s v="technology/web"/>
    <x v="2"/>
    <x v="2"/>
  </r>
  <r>
    <x v="0"/>
    <n v="75"/>
    <n v="81.53"/>
    <x v="1"/>
    <s v="USD"/>
    <x v="867"/>
    <n v="1311224400"/>
    <b v="0"/>
    <b v="1"/>
    <s v="film &amp; video/documentary"/>
    <x v="4"/>
    <x v="4"/>
  </r>
  <r>
    <x v="1"/>
    <n v="2326"/>
    <n v="81"/>
    <x v="1"/>
    <s v="USD"/>
    <x v="868"/>
    <n v="1566190800"/>
    <b v="0"/>
    <b v="0"/>
    <s v="film &amp; video/documentary"/>
    <x v="4"/>
    <x v="4"/>
  </r>
  <r>
    <x v="1"/>
    <n v="381"/>
    <n v="26.01"/>
    <x v="1"/>
    <s v="USD"/>
    <x v="105"/>
    <n v="1570165200"/>
    <b v="0"/>
    <b v="0"/>
    <s v="theater/plays"/>
    <x v="3"/>
    <x v="3"/>
  </r>
  <r>
    <x v="0"/>
    <n v="4405"/>
    <n v="26"/>
    <x v="1"/>
    <s v="USD"/>
    <x v="481"/>
    <n v="1388556000"/>
    <b v="0"/>
    <b v="1"/>
    <s v="music/rock"/>
    <x v="1"/>
    <x v="1"/>
  </r>
  <r>
    <x v="0"/>
    <n v="92"/>
    <n v="34.17"/>
    <x v="1"/>
    <s v="USD"/>
    <x v="253"/>
    <n v="1303189200"/>
    <b v="0"/>
    <b v="0"/>
    <s v="music/rock"/>
    <x v="1"/>
    <x v="1"/>
  </r>
  <r>
    <x v="1"/>
    <n v="480"/>
    <n v="28"/>
    <x v="1"/>
    <s v="USD"/>
    <x v="869"/>
    <n v="1494478800"/>
    <b v="0"/>
    <b v="0"/>
    <s v="film &amp; video/documentary"/>
    <x v="4"/>
    <x v="4"/>
  </r>
  <r>
    <x v="0"/>
    <n v="64"/>
    <n v="76.55"/>
    <x v="1"/>
    <s v="USD"/>
    <x v="864"/>
    <n v="1480744800"/>
    <b v="0"/>
    <b v="0"/>
    <s v="publishing/radio &amp; podcasts"/>
    <x v="5"/>
    <x v="15"/>
  </r>
  <r>
    <x v="1"/>
    <n v="226"/>
    <n v="53.05"/>
    <x v="1"/>
    <s v="USD"/>
    <x v="843"/>
    <n v="1555822800"/>
    <b v="0"/>
    <b v="0"/>
    <s v="publishing/translations"/>
    <x v="5"/>
    <x v="18"/>
  </r>
  <r>
    <x v="0"/>
    <n v="64"/>
    <n v="106.86"/>
    <x v="1"/>
    <s v="USD"/>
    <x v="289"/>
    <n v="1458882000"/>
    <b v="0"/>
    <b v="1"/>
    <s v="film &amp; video/drama"/>
    <x v="4"/>
    <x v="6"/>
  </r>
  <r>
    <x v="1"/>
    <n v="241"/>
    <n v="46.02"/>
    <x v="1"/>
    <s v="USD"/>
    <x v="870"/>
    <n v="1411966800"/>
    <b v="0"/>
    <b v="1"/>
    <s v="music/rock"/>
    <x v="1"/>
    <x v="1"/>
  </r>
  <r>
    <x v="1"/>
    <n v="132"/>
    <n v="100.17"/>
    <x v="1"/>
    <s v="USD"/>
    <x v="871"/>
    <n v="1526878800"/>
    <b v="0"/>
    <b v="1"/>
    <s v="film &amp; video/drama"/>
    <x v="4"/>
    <x v="6"/>
  </r>
  <r>
    <x v="3"/>
    <n v="75"/>
    <n v="101.44"/>
    <x v="6"/>
    <s v="EUR"/>
    <x v="872"/>
    <n v="1452405600"/>
    <b v="0"/>
    <b v="1"/>
    <s v="photography/photography books"/>
    <x v="7"/>
    <x v="14"/>
  </r>
  <r>
    <x v="0"/>
    <n v="842"/>
    <n v="87.97"/>
    <x v="1"/>
    <s v="USD"/>
    <x v="873"/>
    <n v="1414040400"/>
    <b v="0"/>
    <b v="1"/>
    <s v="publishing/translations"/>
    <x v="5"/>
    <x v="18"/>
  </r>
  <r>
    <x v="1"/>
    <n v="2043"/>
    <n v="75"/>
    <x v="1"/>
    <s v="USD"/>
    <x v="874"/>
    <n v="1543816800"/>
    <b v="0"/>
    <b v="1"/>
    <s v="food/food trucks"/>
    <x v="0"/>
    <x v="0"/>
  </r>
  <r>
    <x v="0"/>
    <n v="112"/>
    <n v="42.98"/>
    <x v="1"/>
    <s v="USD"/>
    <x v="875"/>
    <n v="1359698400"/>
    <b v="0"/>
    <b v="0"/>
    <s v="theater/plays"/>
    <x v="3"/>
    <x v="3"/>
  </r>
  <r>
    <x v="3"/>
    <n v="139"/>
    <n v="33.119999999999997"/>
    <x v="6"/>
    <s v="EUR"/>
    <x v="876"/>
    <n v="1390629600"/>
    <b v="0"/>
    <b v="0"/>
    <s v="theater/plays"/>
    <x v="3"/>
    <x v="3"/>
  </r>
  <r>
    <x v="0"/>
    <n v="374"/>
    <n v="101.13"/>
    <x v="1"/>
    <s v="USD"/>
    <x v="877"/>
    <n v="1267077600"/>
    <b v="0"/>
    <b v="1"/>
    <s v="music/indie rock"/>
    <x v="1"/>
    <x v="7"/>
  </r>
  <r>
    <x v="3"/>
    <n v="1122"/>
    <n v="55.99"/>
    <x v="1"/>
    <s v="USD"/>
    <x v="878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32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70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67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49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90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46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48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50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60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13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29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33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17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49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06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51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58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26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70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76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35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41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16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28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76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45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37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46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63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25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09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71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23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79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38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26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98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33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32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49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18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22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44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60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87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96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60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28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88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50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20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65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52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61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4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56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17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72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4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24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31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30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18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13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22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65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24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66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01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63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79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54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01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38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32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25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64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27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17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97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09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23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70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94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3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64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99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82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35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4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02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22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68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96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24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56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33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9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61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21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72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10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60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23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46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10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12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74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55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27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90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21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24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69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32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14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24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28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2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05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38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33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67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82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09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84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07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18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85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55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17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95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52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47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87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33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75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76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21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04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11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96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20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95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25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65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47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15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98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80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95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3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54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27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61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17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34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93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74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60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31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14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62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11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41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61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26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73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47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77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40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12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23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8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70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31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68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31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87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83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47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37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63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12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56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58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24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29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28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41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47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93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55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53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24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56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77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12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83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25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51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64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57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45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19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05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52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91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42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09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34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76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85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40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79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66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55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37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82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17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61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21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06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48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35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49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71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81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93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8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13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20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25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40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40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23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8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33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01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85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81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12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60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16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83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18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25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17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85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200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38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95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39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45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87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38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95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55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70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02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65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53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23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80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83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8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63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29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88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89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32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21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20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40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56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71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29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69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4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80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78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07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95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11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84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15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80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12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57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46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22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49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42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64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49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89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09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92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3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9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61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48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55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78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34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65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77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21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23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98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87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51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59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30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43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85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60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85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76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55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100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08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43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21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25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01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38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5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71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35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51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91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28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20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55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3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31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80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27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31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58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33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93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69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73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65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69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35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56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78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14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29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09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32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50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14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1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50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81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07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16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42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16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94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89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38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26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15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89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88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8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81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31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94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78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40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93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31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16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92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58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27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58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52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2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16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76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91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01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64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100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39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34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52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53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03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70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88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48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44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3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71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89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70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26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78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38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65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19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30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29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75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53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08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57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53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13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21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20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58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37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59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38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89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25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19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18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18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13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13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65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50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63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14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82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3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62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71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8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20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86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20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97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87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93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38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39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09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29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23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65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44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41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79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53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68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41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53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14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53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58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FA0AD-0C49-43FE-9203-19EE4F2E9D6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1"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launched_at" fld="5" subtotal="count" baseField="1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A36D9-9F13-45DB-AC32-AF8EA55591D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2"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0" hier="-1"/>
  </pageFields>
  <dataFields count="1">
    <dataField name="Count of launched_at" fld="5" subtotal="count" baseField="1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5B6D9-2F07-4EBD-B6F6-9F331D11960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5" subtotal="count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U15" sqref="U1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9140625" bestFit="1" customWidth="1"/>
    <col min="8" max="8" width="13" customWidth="1"/>
    <col min="9" max="9" width="15.83203125" customWidth="1"/>
    <col min="10" max="11" width="10.6640625" customWidth="1"/>
    <col min="12" max="13" width="11.1640625" customWidth="1"/>
    <col min="14" max="14" width="21.75" bestFit="1" customWidth="1"/>
    <col min="15" max="15" width="20.33203125" bestFit="1" customWidth="1"/>
    <col min="16" max="17" width="10.6640625" customWidth="1"/>
    <col min="18" max="18" width="28" customWidth="1"/>
    <col min="19" max="19" width="14.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ROUNDUP((E2/D2)*100,0)</f>
        <v>0</v>
      </c>
      <c r="G2" t="s">
        <v>14</v>
      </c>
      <c r="H2">
        <v>0</v>
      </c>
      <c r="I2">
        <f>ROUND(IF(H2=0,0,E2/H2),2)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ROUNDUP((E3/D3)*100,0)</f>
        <v>1040</v>
      </c>
      <c r="G3" t="s">
        <v>20</v>
      </c>
      <c r="H3">
        <v>158</v>
      </c>
      <c r="I3">
        <f t="shared" ref="I3:I66" si="0">ROUND(IF(H3=0,0,E3/H3),2)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(((L3/60)/60)/24)+DATE(1970,1,1)</f>
        <v>41870.208333333336</v>
      </c>
      <c r="O3" s="6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_xlfn.TEXTBEFORE(R3,"/")</f>
        <v>music</v>
      </c>
      <c r="T3" t="str">
        <f t="shared" ref="T3:T66" si="4">_xlfn.TEXTAFTER(R3,"/")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5">ROUNDUP((E4/D4)*100,0)</f>
        <v>132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5"/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5"/>
        <v>70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5"/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5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5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5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5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5"/>
        <v>267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5"/>
        <v>49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5"/>
        <v>90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5"/>
        <v>246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5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5"/>
        <v>48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5"/>
        <v>650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5"/>
        <v>160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5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5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5"/>
        <v>113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5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5"/>
        <v>129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5"/>
        <v>333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5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5"/>
        <v>217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5"/>
        <v>49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5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5"/>
        <v>106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5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5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5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5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5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5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5"/>
        <v>151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5"/>
        <v>158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5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5"/>
        <v>326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5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5"/>
        <v>170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5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5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5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5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5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5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5"/>
        <v>476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5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5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5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5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5"/>
        <v>35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5"/>
        <v>141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5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5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5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5"/>
        <v>216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5"/>
        <v>228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5"/>
        <v>276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5"/>
        <v>145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5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5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5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5"/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5"/>
        <v>237</v>
      </c>
      <c r="G67" t="s">
        <v>20</v>
      </c>
      <c r="H67">
        <v>236</v>
      </c>
      <c r="I67">
        <f t="shared" ref="I67:I130" si="6">ROUND(IF(H67=0,0,E67/H67),2)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7">(((L67/60)/60)/24)+DATE(1970,1,1)</f>
        <v>40570.25</v>
      </c>
      <c r="O67" s="6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_xlfn.TEXTBEFORE(R67,"/")</f>
        <v>theater</v>
      </c>
      <c r="T67" t="str">
        <f t="shared" ref="T67:T130" si="10">_xlfn.TEXTAFTER(R67,"/")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11">ROUNDUP((E68/D68)*100,0)</f>
        <v>46</v>
      </c>
      <c r="G68" t="s">
        <v>14</v>
      </c>
      <c r="H68">
        <v>12</v>
      </c>
      <c r="I68">
        <f t="shared" si="6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7"/>
        <v>42102.208333333328</v>
      </c>
      <c r="O68" s="6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1"/>
        <v>163</v>
      </c>
      <c r="G69" t="s">
        <v>20</v>
      </c>
      <c r="H69">
        <v>4065</v>
      </c>
      <c r="I69">
        <f t="shared" si="6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7"/>
        <v>40203.25</v>
      </c>
      <c r="O69" s="6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1"/>
        <v>255</v>
      </c>
      <c r="G70" t="s">
        <v>20</v>
      </c>
      <c r="H70">
        <v>246</v>
      </c>
      <c r="I70">
        <f t="shared" si="6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7"/>
        <v>42943.208333333328</v>
      </c>
      <c r="O70" s="6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1"/>
        <v>25</v>
      </c>
      <c r="G71" t="s">
        <v>74</v>
      </c>
      <c r="H71">
        <v>17</v>
      </c>
      <c r="I71">
        <f t="shared" si="6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7"/>
        <v>40531.25</v>
      </c>
      <c r="O71" s="6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1"/>
        <v>124</v>
      </c>
      <c r="G72" t="s">
        <v>20</v>
      </c>
      <c r="H72">
        <v>2475</v>
      </c>
      <c r="I72">
        <f t="shared" si="6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7"/>
        <v>40484.208333333336</v>
      </c>
      <c r="O72" s="6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1"/>
        <v>109</v>
      </c>
      <c r="G73" t="s">
        <v>20</v>
      </c>
      <c r="H73">
        <v>76</v>
      </c>
      <c r="I73">
        <f t="shared" si="6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7"/>
        <v>43799.25</v>
      </c>
      <c r="O73" s="6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1"/>
        <v>671</v>
      </c>
      <c r="G74" t="s">
        <v>20</v>
      </c>
      <c r="H74">
        <v>54</v>
      </c>
      <c r="I74">
        <f t="shared" si="6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7"/>
        <v>42186.208333333328</v>
      </c>
      <c r="O74" s="6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1"/>
        <v>661</v>
      </c>
      <c r="G75" t="s">
        <v>20</v>
      </c>
      <c r="H75">
        <v>88</v>
      </c>
      <c r="I75">
        <f t="shared" si="6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7"/>
        <v>42701.25</v>
      </c>
      <c r="O75" s="6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1"/>
        <v>123</v>
      </c>
      <c r="G76" t="s">
        <v>20</v>
      </c>
      <c r="H76">
        <v>85</v>
      </c>
      <c r="I76">
        <f t="shared" si="6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7"/>
        <v>42456.208333333328</v>
      </c>
      <c r="O76" s="6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1"/>
        <v>151</v>
      </c>
      <c r="G77" t="s">
        <v>20</v>
      </c>
      <c r="H77">
        <v>170</v>
      </c>
      <c r="I77">
        <f t="shared" si="6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7"/>
        <v>43296.208333333328</v>
      </c>
      <c r="O77" s="6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1"/>
        <v>79</v>
      </c>
      <c r="G78" t="s">
        <v>14</v>
      </c>
      <c r="H78">
        <v>1684</v>
      </c>
      <c r="I78">
        <f t="shared" si="6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7"/>
        <v>42027.25</v>
      </c>
      <c r="O78" s="6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1"/>
        <v>47</v>
      </c>
      <c r="G79" t="s">
        <v>14</v>
      </c>
      <c r="H79">
        <v>56</v>
      </c>
      <c r="I79">
        <f t="shared" si="6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7"/>
        <v>40448.208333333336</v>
      </c>
      <c r="O79" s="6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1"/>
        <v>301</v>
      </c>
      <c r="G80" t="s">
        <v>20</v>
      </c>
      <c r="H80">
        <v>330</v>
      </c>
      <c r="I80">
        <f t="shared" si="6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7"/>
        <v>43206.208333333328</v>
      </c>
      <c r="O80" s="6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1"/>
        <v>70</v>
      </c>
      <c r="G81" t="s">
        <v>14</v>
      </c>
      <c r="H81">
        <v>838</v>
      </c>
      <c r="I81">
        <f t="shared" si="6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7"/>
        <v>43267.208333333328</v>
      </c>
      <c r="O81" s="6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1"/>
        <v>638</v>
      </c>
      <c r="G82" t="s">
        <v>20</v>
      </c>
      <c r="H82">
        <v>127</v>
      </c>
      <c r="I82">
        <f t="shared" si="6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7"/>
        <v>42976.208333333328</v>
      </c>
      <c r="O82" s="6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1"/>
        <v>226</v>
      </c>
      <c r="G83" t="s">
        <v>20</v>
      </c>
      <c r="H83">
        <v>411</v>
      </c>
      <c r="I83">
        <f t="shared" si="6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7"/>
        <v>43062.25</v>
      </c>
      <c r="O83" s="6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1"/>
        <v>1498</v>
      </c>
      <c r="G84" t="s">
        <v>20</v>
      </c>
      <c r="H84">
        <v>180</v>
      </c>
      <c r="I84">
        <f t="shared" si="6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7"/>
        <v>43482.25</v>
      </c>
      <c r="O84" s="6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1"/>
        <v>38</v>
      </c>
      <c r="G85" t="s">
        <v>14</v>
      </c>
      <c r="H85">
        <v>1000</v>
      </c>
      <c r="I85">
        <f t="shared" si="6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7"/>
        <v>42579.208333333328</v>
      </c>
      <c r="O85" s="6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1"/>
        <v>133</v>
      </c>
      <c r="G86" t="s">
        <v>20</v>
      </c>
      <c r="H86">
        <v>374</v>
      </c>
      <c r="I86">
        <f t="shared" si="6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7"/>
        <v>41118.208333333336</v>
      </c>
      <c r="O86" s="6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1"/>
        <v>132</v>
      </c>
      <c r="G87" t="s">
        <v>20</v>
      </c>
      <c r="H87">
        <v>71</v>
      </c>
      <c r="I87">
        <f t="shared" si="6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7"/>
        <v>40797.208333333336</v>
      </c>
      <c r="O87" s="6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1"/>
        <v>168</v>
      </c>
      <c r="G88" t="s">
        <v>20</v>
      </c>
      <c r="H88">
        <v>203</v>
      </c>
      <c r="I88">
        <f t="shared" si="6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7"/>
        <v>42128.208333333328</v>
      </c>
      <c r="O88" s="6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1"/>
        <v>62</v>
      </c>
      <c r="G89" t="s">
        <v>14</v>
      </c>
      <c r="H89">
        <v>1482</v>
      </c>
      <c r="I89">
        <f t="shared" si="6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7"/>
        <v>40610.25</v>
      </c>
      <c r="O89" s="6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1"/>
        <v>261</v>
      </c>
      <c r="G90" t="s">
        <v>20</v>
      </c>
      <c r="H90">
        <v>113</v>
      </c>
      <c r="I90">
        <f t="shared" si="6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7"/>
        <v>42110.208333333328</v>
      </c>
      <c r="O90" s="6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1"/>
        <v>253</v>
      </c>
      <c r="G91" t="s">
        <v>20</v>
      </c>
      <c r="H91">
        <v>96</v>
      </c>
      <c r="I91">
        <f t="shared" si="6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7"/>
        <v>40283.208333333336</v>
      </c>
      <c r="O91" s="6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1"/>
        <v>79</v>
      </c>
      <c r="G92" t="s">
        <v>14</v>
      </c>
      <c r="H92">
        <v>106</v>
      </c>
      <c r="I92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7"/>
        <v>42425.25</v>
      </c>
      <c r="O92" s="6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1"/>
        <v>49</v>
      </c>
      <c r="G93" t="s">
        <v>14</v>
      </c>
      <c r="H93">
        <v>679</v>
      </c>
      <c r="I93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7"/>
        <v>42588.208333333328</v>
      </c>
      <c r="O93" s="6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1"/>
        <v>259</v>
      </c>
      <c r="G94" t="s">
        <v>20</v>
      </c>
      <c r="H94">
        <v>498</v>
      </c>
      <c r="I94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7"/>
        <v>40352.208333333336</v>
      </c>
      <c r="O94" s="6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1"/>
        <v>61</v>
      </c>
      <c r="G95" t="s">
        <v>74</v>
      </c>
      <c r="H95">
        <v>610</v>
      </c>
      <c r="I95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7"/>
        <v>41202.208333333336</v>
      </c>
      <c r="O95" s="6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1"/>
        <v>304</v>
      </c>
      <c r="G96" t="s">
        <v>20</v>
      </c>
      <c r="H96">
        <v>180</v>
      </c>
      <c r="I96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7"/>
        <v>43562.208333333328</v>
      </c>
      <c r="O96" s="6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1"/>
        <v>113</v>
      </c>
      <c r="G97" t="s">
        <v>20</v>
      </c>
      <c r="H97">
        <v>27</v>
      </c>
      <c r="I97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7"/>
        <v>43752.208333333328</v>
      </c>
      <c r="O97" s="6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1"/>
        <v>218</v>
      </c>
      <c r="G98" t="s">
        <v>20</v>
      </c>
      <c r="H98">
        <v>2331</v>
      </c>
      <c r="I98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7"/>
        <v>40612.25</v>
      </c>
      <c r="O98" s="6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1"/>
        <v>927</v>
      </c>
      <c r="G99" t="s">
        <v>20</v>
      </c>
      <c r="H99">
        <v>113</v>
      </c>
      <c r="I99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7"/>
        <v>42180.208333333328</v>
      </c>
      <c r="O99" s="6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1"/>
        <v>34</v>
      </c>
      <c r="G100" t="s">
        <v>14</v>
      </c>
      <c r="H100">
        <v>1220</v>
      </c>
      <c r="I100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7"/>
        <v>42212.208333333328</v>
      </c>
      <c r="O100" s="6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1"/>
        <v>197</v>
      </c>
      <c r="G101" t="s">
        <v>20</v>
      </c>
      <c r="H101">
        <v>164</v>
      </c>
      <c r="I101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7"/>
        <v>41968.25</v>
      </c>
      <c r="O101" s="6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1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7"/>
        <v>40835.208333333336</v>
      </c>
      <c r="O102" s="6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1"/>
        <v>1022</v>
      </c>
      <c r="G103" t="s">
        <v>20</v>
      </c>
      <c r="H103">
        <v>164</v>
      </c>
      <c r="I103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7"/>
        <v>42056.25</v>
      </c>
      <c r="O103" s="6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1"/>
        <v>282</v>
      </c>
      <c r="G104" t="s">
        <v>20</v>
      </c>
      <c r="H104">
        <v>336</v>
      </c>
      <c r="I104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7"/>
        <v>43234.208333333328</v>
      </c>
      <c r="O104" s="6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1"/>
        <v>25</v>
      </c>
      <c r="G105" t="s">
        <v>14</v>
      </c>
      <c r="H105">
        <v>37</v>
      </c>
      <c r="I105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7"/>
        <v>40475.208333333336</v>
      </c>
      <c r="O105" s="6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1"/>
        <v>144</v>
      </c>
      <c r="G106" t="s">
        <v>20</v>
      </c>
      <c r="H106">
        <v>1917</v>
      </c>
      <c r="I106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7"/>
        <v>42878.208333333328</v>
      </c>
      <c r="O106" s="6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1"/>
        <v>145</v>
      </c>
      <c r="G107" t="s">
        <v>20</v>
      </c>
      <c r="H107">
        <v>95</v>
      </c>
      <c r="I107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7"/>
        <v>41366.208333333336</v>
      </c>
      <c r="O107" s="6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1"/>
        <v>360</v>
      </c>
      <c r="G108" t="s">
        <v>20</v>
      </c>
      <c r="H108">
        <v>147</v>
      </c>
      <c r="I108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7"/>
        <v>43716.208333333328</v>
      </c>
      <c r="O108" s="6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1"/>
        <v>187</v>
      </c>
      <c r="G109" t="s">
        <v>20</v>
      </c>
      <c r="H109">
        <v>86</v>
      </c>
      <c r="I109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7"/>
        <v>43213.208333333328</v>
      </c>
      <c r="O109" s="6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1"/>
        <v>596</v>
      </c>
      <c r="G110" t="s">
        <v>20</v>
      </c>
      <c r="H110">
        <v>83</v>
      </c>
      <c r="I110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7"/>
        <v>41005.208333333336</v>
      </c>
      <c r="O110" s="6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1"/>
        <v>60</v>
      </c>
      <c r="G111" t="s">
        <v>14</v>
      </c>
      <c r="H111">
        <v>60</v>
      </c>
      <c r="I111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7"/>
        <v>41651.25</v>
      </c>
      <c r="O111" s="6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1"/>
        <v>15</v>
      </c>
      <c r="G112" t="s">
        <v>14</v>
      </c>
      <c r="H112">
        <v>296</v>
      </c>
      <c r="I112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7"/>
        <v>43354.208333333328</v>
      </c>
      <c r="O112" s="6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1"/>
        <v>120</v>
      </c>
      <c r="G113" t="s">
        <v>20</v>
      </c>
      <c r="H113">
        <v>676</v>
      </c>
      <c r="I113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7"/>
        <v>41174.208333333336</v>
      </c>
      <c r="O113" s="6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1"/>
        <v>269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7"/>
        <v>41875.208333333336</v>
      </c>
      <c r="O114" s="6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1"/>
        <v>377</v>
      </c>
      <c r="G115" t="s">
        <v>20</v>
      </c>
      <c r="H115">
        <v>131</v>
      </c>
      <c r="I115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7"/>
        <v>42990.208333333328</v>
      </c>
      <c r="O115" s="6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1"/>
        <v>728</v>
      </c>
      <c r="G116" t="s">
        <v>20</v>
      </c>
      <c r="H116">
        <v>126</v>
      </c>
      <c r="I116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7"/>
        <v>43564.208333333328</v>
      </c>
      <c r="O116" s="6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1"/>
        <v>88</v>
      </c>
      <c r="G117" t="s">
        <v>14</v>
      </c>
      <c r="H117">
        <v>3304</v>
      </c>
      <c r="I117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7"/>
        <v>43056.25</v>
      </c>
      <c r="O117" s="6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1"/>
        <v>88</v>
      </c>
      <c r="G118" t="s">
        <v>14</v>
      </c>
      <c r="H118">
        <v>73</v>
      </c>
      <c r="I118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7"/>
        <v>42265.208333333328</v>
      </c>
      <c r="O118" s="6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1"/>
        <v>174</v>
      </c>
      <c r="G119" t="s">
        <v>20</v>
      </c>
      <c r="H119">
        <v>275</v>
      </c>
      <c r="I119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7"/>
        <v>40808.208333333336</v>
      </c>
      <c r="O119" s="6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1"/>
        <v>118</v>
      </c>
      <c r="G120" t="s">
        <v>20</v>
      </c>
      <c r="H120">
        <v>67</v>
      </c>
      <c r="I120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7"/>
        <v>41665.25</v>
      </c>
      <c r="O120" s="6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1"/>
        <v>215</v>
      </c>
      <c r="G121" t="s">
        <v>20</v>
      </c>
      <c r="H121">
        <v>154</v>
      </c>
      <c r="I121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7"/>
        <v>41806.208333333336</v>
      </c>
      <c r="O121" s="6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1"/>
        <v>150</v>
      </c>
      <c r="G122" t="s">
        <v>20</v>
      </c>
      <c r="H122">
        <v>1782</v>
      </c>
      <c r="I122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7"/>
        <v>42111.208333333328</v>
      </c>
      <c r="O122" s="6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1"/>
        <v>220</v>
      </c>
      <c r="G123" t="s">
        <v>20</v>
      </c>
      <c r="H123">
        <v>903</v>
      </c>
      <c r="I123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7"/>
        <v>41917.208333333336</v>
      </c>
      <c r="O123" s="6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1"/>
        <v>65</v>
      </c>
      <c r="G124" t="s">
        <v>14</v>
      </c>
      <c r="H124">
        <v>3387</v>
      </c>
      <c r="I124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7"/>
        <v>41970.25</v>
      </c>
      <c r="O124" s="6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1"/>
        <v>19</v>
      </c>
      <c r="G125" t="s">
        <v>14</v>
      </c>
      <c r="H125">
        <v>662</v>
      </c>
      <c r="I125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7"/>
        <v>42332.25</v>
      </c>
      <c r="O125" s="6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1"/>
        <v>368</v>
      </c>
      <c r="G126" t="s">
        <v>20</v>
      </c>
      <c r="H126">
        <v>94</v>
      </c>
      <c r="I126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7"/>
        <v>43598.208333333328</v>
      </c>
      <c r="O126" s="6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1"/>
        <v>160</v>
      </c>
      <c r="G127" t="s">
        <v>20</v>
      </c>
      <c r="H127">
        <v>180</v>
      </c>
      <c r="I127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7"/>
        <v>43362.208333333328</v>
      </c>
      <c r="O127" s="6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1"/>
        <v>39</v>
      </c>
      <c r="G128" t="s">
        <v>14</v>
      </c>
      <c r="H128">
        <v>774</v>
      </c>
      <c r="I128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7"/>
        <v>42596.208333333328</v>
      </c>
      <c r="O128" s="6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1"/>
        <v>52</v>
      </c>
      <c r="G129" t="s">
        <v>14</v>
      </c>
      <c r="H129">
        <v>672</v>
      </c>
      <c r="I129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7"/>
        <v>40310.208333333336</v>
      </c>
      <c r="O129" s="6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1"/>
        <v>61</v>
      </c>
      <c r="G130" t="s">
        <v>74</v>
      </c>
      <c r="H130">
        <v>532</v>
      </c>
      <c r="I130">
        <f t="shared" si="6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7"/>
        <v>40417.208333333336</v>
      </c>
      <c r="O130" s="6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1"/>
        <v>4</v>
      </c>
      <c r="G131" t="s">
        <v>74</v>
      </c>
      <c r="H131">
        <v>55</v>
      </c>
      <c r="I131">
        <f t="shared" ref="I131:I194" si="12">ROUND(IF(H131=0,0,E131/H131),2)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3">(((L131/60)/60)/24)+DATE(1970,1,1)</f>
        <v>42038.25</v>
      </c>
      <c r="O131" s="6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_xlfn.TEXTBEFORE(R131,"/")</f>
        <v>food</v>
      </c>
      <c r="T131" t="str">
        <f t="shared" ref="T131:T194" si="16">_xlfn.TEXTAFTER(R131,"/")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7">ROUNDUP((E132/D132)*100,0)</f>
        <v>156</v>
      </c>
      <c r="G132" t="s">
        <v>20</v>
      </c>
      <c r="H132">
        <v>533</v>
      </c>
      <c r="I132">
        <f t="shared" si="12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3"/>
        <v>40842.208333333336</v>
      </c>
      <c r="O132" s="6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7"/>
        <v>101</v>
      </c>
      <c r="G133" t="s">
        <v>20</v>
      </c>
      <c r="H133">
        <v>2443</v>
      </c>
      <c r="I133">
        <f t="shared" si="12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3"/>
        <v>41607.25</v>
      </c>
      <c r="O133" s="6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7"/>
        <v>117</v>
      </c>
      <c r="G134" t="s">
        <v>20</v>
      </c>
      <c r="H134">
        <v>89</v>
      </c>
      <c r="I134">
        <f t="shared" si="12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3"/>
        <v>43112.25</v>
      </c>
      <c r="O134" s="6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7"/>
        <v>311</v>
      </c>
      <c r="G135" t="s">
        <v>20</v>
      </c>
      <c r="H135">
        <v>159</v>
      </c>
      <c r="I135">
        <f t="shared" si="12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3"/>
        <v>40767.208333333336</v>
      </c>
      <c r="O135" s="6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7"/>
        <v>90</v>
      </c>
      <c r="G136" t="s">
        <v>14</v>
      </c>
      <c r="H136">
        <v>940</v>
      </c>
      <c r="I136">
        <f t="shared" si="12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3"/>
        <v>40713.208333333336</v>
      </c>
      <c r="O136" s="6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7"/>
        <v>72</v>
      </c>
      <c r="G137" t="s">
        <v>14</v>
      </c>
      <c r="H137">
        <v>117</v>
      </c>
      <c r="I137">
        <f t="shared" si="12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3"/>
        <v>41340.25</v>
      </c>
      <c r="O137" s="6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7"/>
        <v>4</v>
      </c>
      <c r="G138" t="s">
        <v>74</v>
      </c>
      <c r="H138">
        <v>58</v>
      </c>
      <c r="I138">
        <f t="shared" si="12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3"/>
        <v>41797.208333333336</v>
      </c>
      <c r="O138" s="6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7"/>
        <v>262</v>
      </c>
      <c r="G139" t="s">
        <v>20</v>
      </c>
      <c r="H139">
        <v>50</v>
      </c>
      <c r="I139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3"/>
        <v>40457.208333333336</v>
      </c>
      <c r="O139" s="6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7"/>
        <v>96</v>
      </c>
      <c r="G140" t="s">
        <v>14</v>
      </c>
      <c r="H140">
        <v>115</v>
      </c>
      <c r="I140">
        <f t="shared" si="12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3"/>
        <v>41180.208333333336</v>
      </c>
      <c r="O140" s="6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7"/>
        <v>21</v>
      </c>
      <c r="G141" t="s">
        <v>14</v>
      </c>
      <c r="H141">
        <v>326</v>
      </c>
      <c r="I141">
        <f t="shared" si="12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3"/>
        <v>42115.208333333328</v>
      </c>
      <c r="O141" s="6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7"/>
        <v>224</v>
      </c>
      <c r="G142" t="s">
        <v>20</v>
      </c>
      <c r="H142">
        <v>186</v>
      </c>
      <c r="I142">
        <f t="shared" si="12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3"/>
        <v>43156.25</v>
      </c>
      <c r="O142" s="6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7"/>
        <v>102</v>
      </c>
      <c r="G143" t="s">
        <v>20</v>
      </c>
      <c r="H143">
        <v>1071</v>
      </c>
      <c r="I143">
        <f t="shared" si="12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3"/>
        <v>42167.208333333328</v>
      </c>
      <c r="O143" s="6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7"/>
        <v>231</v>
      </c>
      <c r="G144" t="s">
        <v>20</v>
      </c>
      <c r="H144">
        <v>117</v>
      </c>
      <c r="I144">
        <f t="shared" si="12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3"/>
        <v>41005.208333333336</v>
      </c>
      <c r="O144" s="6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7"/>
        <v>136</v>
      </c>
      <c r="G145" t="s">
        <v>20</v>
      </c>
      <c r="H145">
        <v>70</v>
      </c>
      <c r="I14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3"/>
        <v>40357.208333333336</v>
      </c>
      <c r="O145" s="6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7"/>
        <v>130</v>
      </c>
      <c r="G146" t="s">
        <v>20</v>
      </c>
      <c r="H146">
        <v>135</v>
      </c>
      <c r="I146">
        <f t="shared" si="12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3"/>
        <v>43633.208333333328</v>
      </c>
      <c r="O146" s="6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7"/>
        <v>237</v>
      </c>
      <c r="G147" t="s">
        <v>20</v>
      </c>
      <c r="H147">
        <v>768</v>
      </c>
      <c r="I147">
        <f t="shared" si="12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3"/>
        <v>41889.208333333336</v>
      </c>
      <c r="O147" s="6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7"/>
        <v>18</v>
      </c>
      <c r="G148" t="s">
        <v>74</v>
      </c>
      <c r="H148">
        <v>51</v>
      </c>
      <c r="I148">
        <f t="shared" si="12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3"/>
        <v>40855.25</v>
      </c>
      <c r="O148" s="6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7"/>
        <v>113</v>
      </c>
      <c r="G149" t="s">
        <v>20</v>
      </c>
      <c r="H149">
        <v>199</v>
      </c>
      <c r="I149">
        <f t="shared" si="12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3"/>
        <v>42534.208333333328</v>
      </c>
      <c r="O149" s="6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7"/>
        <v>122</v>
      </c>
      <c r="G150" t="s">
        <v>20</v>
      </c>
      <c r="H150">
        <v>107</v>
      </c>
      <c r="I150">
        <f t="shared" si="12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3"/>
        <v>42941.208333333328</v>
      </c>
      <c r="O150" s="6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7"/>
        <v>220</v>
      </c>
      <c r="G151" t="s">
        <v>20</v>
      </c>
      <c r="H151">
        <v>195</v>
      </c>
      <c r="I151">
        <f t="shared" si="12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3"/>
        <v>41275.25</v>
      </c>
      <c r="O151" s="6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7"/>
        <v>1</v>
      </c>
      <c r="G152" t="s">
        <v>14</v>
      </c>
      <c r="H152">
        <v>1</v>
      </c>
      <c r="I152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3"/>
        <v>43450.25</v>
      </c>
      <c r="O152" s="6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7"/>
        <v>65</v>
      </c>
      <c r="G153" t="s">
        <v>14</v>
      </c>
      <c r="H153">
        <v>1467</v>
      </c>
      <c r="I153">
        <f t="shared" si="12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3"/>
        <v>41799.208333333336</v>
      </c>
      <c r="O153" s="6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7"/>
        <v>424</v>
      </c>
      <c r="G154" t="s">
        <v>20</v>
      </c>
      <c r="H154">
        <v>3376</v>
      </c>
      <c r="I154">
        <f t="shared" si="12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3"/>
        <v>42783.25</v>
      </c>
      <c r="O154" s="6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7"/>
        <v>93</v>
      </c>
      <c r="G155" t="s">
        <v>14</v>
      </c>
      <c r="H155">
        <v>5681</v>
      </c>
      <c r="I155">
        <f t="shared" si="12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3"/>
        <v>41201.208333333336</v>
      </c>
      <c r="O155" s="6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7"/>
        <v>59</v>
      </c>
      <c r="G156" t="s">
        <v>14</v>
      </c>
      <c r="H156">
        <v>1059</v>
      </c>
      <c r="I156">
        <f t="shared" si="12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3"/>
        <v>42502.208333333328</v>
      </c>
      <c r="O156" s="6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7"/>
        <v>66</v>
      </c>
      <c r="G157" t="s">
        <v>14</v>
      </c>
      <c r="H157">
        <v>1194</v>
      </c>
      <c r="I157">
        <f t="shared" si="12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3"/>
        <v>40262.208333333336</v>
      </c>
      <c r="O157" s="6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7"/>
        <v>74</v>
      </c>
      <c r="G158" t="s">
        <v>74</v>
      </c>
      <c r="H158">
        <v>379</v>
      </c>
      <c r="I158">
        <f t="shared" si="12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3"/>
        <v>43743.208333333328</v>
      </c>
      <c r="O158" s="6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7"/>
        <v>53</v>
      </c>
      <c r="G159" t="s">
        <v>14</v>
      </c>
      <c r="H159">
        <v>30</v>
      </c>
      <c r="I159">
        <f t="shared" si="12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3"/>
        <v>41638.25</v>
      </c>
      <c r="O159" s="6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7"/>
        <v>221</v>
      </c>
      <c r="G160" t="s">
        <v>20</v>
      </c>
      <c r="H160">
        <v>41</v>
      </c>
      <c r="I160">
        <f t="shared" si="12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3"/>
        <v>42346.25</v>
      </c>
      <c r="O160" s="6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7"/>
        <v>101</v>
      </c>
      <c r="G161" t="s">
        <v>20</v>
      </c>
      <c r="H161">
        <v>1821</v>
      </c>
      <c r="I161">
        <f t="shared" si="12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3"/>
        <v>43551.208333333328</v>
      </c>
      <c r="O161" s="6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7"/>
        <v>163</v>
      </c>
      <c r="G162" t="s">
        <v>20</v>
      </c>
      <c r="H162">
        <v>164</v>
      </c>
      <c r="I162">
        <f t="shared" si="12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3"/>
        <v>43582.208333333328</v>
      </c>
      <c r="O162" s="6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7"/>
        <v>79</v>
      </c>
      <c r="G163" t="s">
        <v>14</v>
      </c>
      <c r="H163">
        <v>75</v>
      </c>
      <c r="I163">
        <f t="shared" si="12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3"/>
        <v>42270.208333333328</v>
      </c>
      <c r="O163" s="6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7"/>
        <v>150</v>
      </c>
      <c r="G164" t="s">
        <v>20</v>
      </c>
      <c r="H164">
        <v>157</v>
      </c>
      <c r="I164">
        <f t="shared" si="12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3"/>
        <v>43442.25</v>
      </c>
      <c r="O164" s="6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7"/>
        <v>254</v>
      </c>
      <c r="G165" t="s">
        <v>20</v>
      </c>
      <c r="H165">
        <v>246</v>
      </c>
      <c r="I165">
        <f t="shared" si="12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3"/>
        <v>43028.208333333328</v>
      </c>
      <c r="O165" s="6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7"/>
        <v>101</v>
      </c>
      <c r="G166" t="s">
        <v>20</v>
      </c>
      <c r="H166">
        <v>1396</v>
      </c>
      <c r="I166">
        <f t="shared" si="12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3"/>
        <v>43016.208333333328</v>
      </c>
      <c r="O166" s="6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7"/>
        <v>122</v>
      </c>
      <c r="G167" t="s">
        <v>20</v>
      </c>
      <c r="H167">
        <v>2506</v>
      </c>
      <c r="I167">
        <f t="shared" si="12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3"/>
        <v>42948.208333333328</v>
      </c>
      <c r="O167" s="6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7"/>
        <v>138</v>
      </c>
      <c r="G168" t="s">
        <v>20</v>
      </c>
      <c r="H168">
        <v>244</v>
      </c>
      <c r="I168">
        <f t="shared" si="12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3"/>
        <v>40534.25</v>
      </c>
      <c r="O168" s="6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7"/>
        <v>416</v>
      </c>
      <c r="G169" t="s">
        <v>20</v>
      </c>
      <c r="H169">
        <v>146</v>
      </c>
      <c r="I169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3"/>
        <v>41435.208333333336</v>
      </c>
      <c r="O169" s="6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7"/>
        <v>32</v>
      </c>
      <c r="G170" t="s">
        <v>14</v>
      </c>
      <c r="H170">
        <v>955</v>
      </c>
      <c r="I170">
        <f t="shared" si="12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3"/>
        <v>43518.25</v>
      </c>
      <c r="O170" s="6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7"/>
        <v>425</v>
      </c>
      <c r="G171" t="s">
        <v>20</v>
      </c>
      <c r="H171">
        <v>1267</v>
      </c>
      <c r="I171">
        <f t="shared" si="12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3"/>
        <v>41077.208333333336</v>
      </c>
      <c r="O171" s="6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7"/>
        <v>3</v>
      </c>
      <c r="G172" t="s">
        <v>14</v>
      </c>
      <c r="H172">
        <v>67</v>
      </c>
      <c r="I172">
        <f t="shared" si="12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3"/>
        <v>42950.208333333328</v>
      </c>
      <c r="O172" s="6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7"/>
        <v>11</v>
      </c>
      <c r="G173" t="s">
        <v>14</v>
      </c>
      <c r="H173">
        <v>5</v>
      </c>
      <c r="I173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3"/>
        <v>41718.208333333336</v>
      </c>
      <c r="O173" s="6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7"/>
        <v>83</v>
      </c>
      <c r="G174" t="s">
        <v>14</v>
      </c>
      <c r="H174">
        <v>26</v>
      </c>
      <c r="I174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3"/>
        <v>41839.208333333336</v>
      </c>
      <c r="O174" s="6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7"/>
        <v>164</v>
      </c>
      <c r="G175" t="s">
        <v>20</v>
      </c>
      <c r="H175">
        <v>1561</v>
      </c>
      <c r="I175">
        <f t="shared" si="12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3"/>
        <v>41412.208333333336</v>
      </c>
      <c r="O175" s="6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7"/>
        <v>895</v>
      </c>
      <c r="G176" t="s">
        <v>20</v>
      </c>
      <c r="H176">
        <v>48</v>
      </c>
      <c r="I176">
        <f t="shared" si="12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3"/>
        <v>42282.208333333328</v>
      </c>
      <c r="O176" s="6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7"/>
        <v>27</v>
      </c>
      <c r="G177" t="s">
        <v>14</v>
      </c>
      <c r="H177">
        <v>1130</v>
      </c>
      <c r="I177">
        <f t="shared" si="12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3"/>
        <v>42613.208333333328</v>
      </c>
      <c r="O177" s="6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7"/>
        <v>75</v>
      </c>
      <c r="G178" t="s">
        <v>14</v>
      </c>
      <c r="H178">
        <v>782</v>
      </c>
      <c r="I178">
        <f t="shared" si="12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3"/>
        <v>42616.208333333328</v>
      </c>
      <c r="O178" s="6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7"/>
        <v>417</v>
      </c>
      <c r="G179" t="s">
        <v>20</v>
      </c>
      <c r="H179">
        <v>2739</v>
      </c>
      <c r="I179">
        <f t="shared" si="12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3"/>
        <v>40497.25</v>
      </c>
      <c r="O179" s="6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7"/>
        <v>97</v>
      </c>
      <c r="G180" t="s">
        <v>14</v>
      </c>
      <c r="H180">
        <v>210</v>
      </c>
      <c r="I180">
        <f t="shared" si="12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3"/>
        <v>42999.208333333328</v>
      </c>
      <c r="O180" s="6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7"/>
        <v>358</v>
      </c>
      <c r="G181" t="s">
        <v>20</v>
      </c>
      <c r="H181">
        <v>3537</v>
      </c>
      <c r="I181">
        <f t="shared" si="12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3"/>
        <v>41350.208333333336</v>
      </c>
      <c r="O181" s="6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7"/>
        <v>309</v>
      </c>
      <c r="G182" t="s">
        <v>20</v>
      </c>
      <c r="H182">
        <v>2107</v>
      </c>
      <c r="I182">
        <f t="shared" si="12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3"/>
        <v>40259.208333333336</v>
      </c>
      <c r="O182" s="6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7"/>
        <v>62</v>
      </c>
      <c r="G183" t="s">
        <v>14</v>
      </c>
      <c r="H183">
        <v>136</v>
      </c>
      <c r="I183">
        <f t="shared" si="12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3"/>
        <v>43012.208333333328</v>
      </c>
      <c r="O183" s="6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7"/>
        <v>723</v>
      </c>
      <c r="G184" t="s">
        <v>20</v>
      </c>
      <c r="H184">
        <v>3318</v>
      </c>
      <c r="I184">
        <f t="shared" si="12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3"/>
        <v>43631.208333333328</v>
      </c>
      <c r="O184" s="6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7"/>
        <v>70</v>
      </c>
      <c r="G185" t="s">
        <v>14</v>
      </c>
      <c r="H185">
        <v>86</v>
      </c>
      <c r="I185">
        <f t="shared" si="12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3"/>
        <v>40430.208333333336</v>
      </c>
      <c r="O185" s="6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7"/>
        <v>294</v>
      </c>
      <c r="G186" t="s">
        <v>20</v>
      </c>
      <c r="H186">
        <v>340</v>
      </c>
      <c r="I186">
        <f t="shared" si="12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3"/>
        <v>43588.208333333328</v>
      </c>
      <c r="O186" s="6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7"/>
        <v>72</v>
      </c>
      <c r="G187" t="s">
        <v>14</v>
      </c>
      <c r="H187">
        <v>19</v>
      </c>
      <c r="I187">
        <f t="shared" si="12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3"/>
        <v>43233.208333333328</v>
      </c>
      <c r="O187" s="6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7"/>
        <v>32</v>
      </c>
      <c r="G188" t="s">
        <v>14</v>
      </c>
      <c r="H188">
        <v>886</v>
      </c>
      <c r="I188">
        <f t="shared" si="12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3"/>
        <v>41782.208333333336</v>
      </c>
      <c r="O188" s="6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7"/>
        <v>230</v>
      </c>
      <c r="G189" t="s">
        <v>20</v>
      </c>
      <c r="H189">
        <v>1442</v>
      </c>
      <c r="I189">
        <f t="shared" si="12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3"/>
        <v>41328.25</v>
      </c>
      <c r="O189" s="6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7"/>
        <v>33</v>
      </c>
      <c r="G190" t="s">
        <v>14</v>
      </c>
      <c r="H190">
        <v>35</v>
      </c>
      <c r="I190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3"/>
        <v>41975.25</v>
      </c>
      <c r="O190" s="6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7"/>
        <v>24</v>
      </c>
      <c r="G191" t="s">
        <v>74</v>
      </c>
      <c r="H191">
        <v>441</v>
      </c>
      <c r="I191">
        <f t="shared" si="12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3"/>
        <v>42433.25</v>
      </c>
      <c r="O191" s="6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7"/>
        <v>69</v>
      </c>
      <c r="G192" t="s">
        <v>14</v>
      </c>
      <c r="H192">
        <v>24</v>
      </c>
      <c r="I192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3"/>
        <v>41429.208333333336</v>
      </c>
      <c r="O192" s="6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7"/>
        <v>38</v>
      </c>
      <c r="G193" t="s">
        <v>14</v>
      </c>
      <c r="H193">
        <v>86</v>
      </c>
      <c r="I193">
        <f t="shared" si="12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3"/>
        <v>43536.208333333328</v>
      </c>
      <c r="O193" s="6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7"/>
        <v>20</v>
      </c>
      <c r="G194" t="s">
        <v>14</v>
      </c>
      <c r="H194">
        <v>243</v>
      </c>
      <c r="I194">
        <f t="shared" si="12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3"/>
        <v>41817.208333333336</v>
      </c>
      <c r="O194" s="6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7"/>
        <v>46</v>
      </c>
      <c r="G195" t="s">
        <v>14</v>
      </c>
      <c r="H195">
        <v>65</v>
      </c>
      <c r="I195">
        <f t="shared" ref="I195:I258" si="18">ROUND(IF(H195=0,0,E195/H195),2)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9">(((L195/60)/60)/24)+DATE(1970,1,1)</f>
        <v>43198.208333333328</v>
      </c>
      <c r="O195" s="6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_xlfn.TEXTBEFORE(R195,"/")</f>
        <v>music</v>
      </c>
      <c r="T195" t="str">
        <f t="shared" ref="T195:T258" si="22">_xlfn.TEXTAFTER(R195,"/")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23">ROUNDUP((E196/D196)*100,0)</f>
        <v>123</v>
      </c>
      <c r="G196" t="s">
        <v>20</v>
      </c>
      <c r="H196">
        <v>126</v>
      </c>
      <c r="I196">
        <f t="shared" si="18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9"/>
        <v>42261.208333333328</v>
      </c>
      <c r="O196" s="6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3"/>
        <v>362</v>
      </c>
      <c r="G197" t="s">
        <v>20</v>
      </c>
      <c r="H197">
        <v>524</v>
      </c>
      <c r="I197">
        <f t="shared" si="18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9"/>
        <v>43310.208333333328</v>
      </c>
      <c r="O197" s="6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3"/>
        <v>64</v>
      </c>
      <c r="G198" t="s">
        <v>14</v>
      </c>
      <c r="H198">
        <v>100</v>
      </c>
      <c r="I198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9"/>
        <v>42616.208333333328</v>
      </c>
      <c r="O198" s="6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3"/>
        <v>299</v>
      </c>
      <c r="G199" t="s">
        <v>20</v>
      </c>
      <c r="H199">
        <v>1989</v>
      </c>
      <c r="I199">
        <f t="shared" si="18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9"/>
        <v>42909.208333333328</v>
      </c>
      <c r="O199" s="6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3"/>
        <v>10</v>
      </c>
      <c r="G200" t="s">
        <v>14</v>
      </c>
      <c r="H200">
        <v>168</v>
      </c>
      <c r="I200">
        <f t="shared" si="18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9"/>
        <v>40396.208333333336</v>
      </c>
      <c r="O200" s="6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3"/>
        <v>54</v>
      </c>
      <c r="G201" t="s">
        <v>14</v>
      </c>
      <c r="H201">
        <v>13</v>
      </c>
      <c r="I201">
        <f t="shared" si="18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9"/>
        <v>42192.208333333328</v>
      </c>
      <c r="O201" s="6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3"/>
        <v>2</v>
      </c>
      <c r="G202" t="s">
        <v>14</v>
      </c>
      <c r="H202">
        <v>1</v>
      </c>
      <c r="I202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9"/>
        <v>40262.208333333336</v>
      </c>
      <c r="O202" s="6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3"/>
        <v>682</v>
      </c>
      <c r="G203" t="s">
        <v>20</v>
      </c>
      <c r="H203">
        <v>157</v>
      </c>
      <c r="I203">
        <f t="shared" si="18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9"/>
        <v>41845.208333333336</v>
      </c>
      <c r="O203" s="6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3"/>
        <v>79</v>
      </c>
      <c r="G204" t="s">
        <v>74</v>
      </c>
      <c r="H204">
        <v>82</v>
      </c>
      <c r="I204">
        <f t="shared" si="18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9"/>
        <v>40818.208333333336</v>
      </c>
      <c r="O204" s="6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3"/>
        <v>135</v>
      </c>
      <c r="G205" t="s">
        <v>20</v>
      </c>
      <c r="H205">
        <v>4498</v>
      </c>
      <c r="I205">
        <f t="shared" si="18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9"/>
        <v>42752.25</v>
      </c>
      <c r="O205" s="6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3"/>
        <v>4</v>
      </c>
      <c r="G206" t="s">
        <v>14</v>
      </c>
      <c r="H206">
        <v>40</v>
      </c>
      <c r="I206">
        <f t="shared" si="18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9"/>
        <v>40636.208333333336</v>
      </c>
      <c r="O206" s="6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3"/>
        <v>432</v>
      </c>
      <c r="G207" t="s">
        <v>20</v>
      </c>
      <c r="H207">
        <v>80</v>
      </c>
      <c r="I207">
        <f t="shared" si="18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9"/>
        <v>43390.208333333328</v>
      </c>
      <c r="O207" s="6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3"/>
        <v>39</v>
      </c>
      <c r="G208" t="s">
        <v>74</v>
      </c>
      <c r="H208">
        <v>57</v>
      </c>
      <c r="I208">
        <f t="shared" si="18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9"/>
        <v>40236.25</v>
      </c>
      <c r="O208" s="6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3"/>
        <v>426</v>
      </c>
      <c r="G209" t="s">
        <v>20</v>
      </c>
      <c r="H209">
        <v>43</v>
      </c>
      <c r="I209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9"/>
        <v>43340.208333333328</v>
      </c>
      <c r="O209" s="6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3"/>
        <v>102</v>
      </c>
      <c r="G210" t="s">
        <v>20</v>
      </c>
      <c r="H210">
        <v>2053</v>
      </c>
      <c r="I210">
        <f t="shared" si="18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9"/>
        <v>43048.25</v>
      </c>
      <c r="O210" s="6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3"/>
        <v>22</v>
      </c>
      <c r="G211" t="s">
        <v>47</v>
      </c>
      <c r="H211">
        <v>808</v>
      </c>
      <c r="I211">
        <f t="shared" si="18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9"/>
        <v>42496.208333333328</v>
      </c>
      <c r="O211" s="6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3"/>
        <v>68</v>
      </c>
      <c r="G212" t="s">
        <v>14</v>
      </c>
      <c r="H212">
        <v>226</v>
      </c>
      <c r="I212">
        <f t="shared" si="18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9"/>
        <v>42797.25</v>
      </c>
      <c r="O212" s="6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3"/>
        <v>95</v>
      </c>
      <c r="G213" t="s">
        <v>14</v>
      </c>
      <c r="H213">
        <v>1625</v>
      </c>
      <c r="I213">
        <f t="shared" si="18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9"/>
        <v>41513.208333333336</v>
      </c>
      <c r="O213" s="6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3"/>
        <v>152</v>
      </c>
      <c r="G214" t="s">
        <v>20</v>
      </c>
      <c r="H214">
        <v>168</v>
      </c>
      <c r="I214">
        <f t="shared" si="18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9"/>
        <v>43814.25</v>
      </c>
      <c r="O214" s="6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3"/>
        <v>196</v>
      </c>
      <c r="G215" t="s">
        <v>20</v>
      </c>
      <c r="H215">
        <v>4289</v>
      </c>
      <c r="I215">
        <f t="shared" si="18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9"/>
        <v>40488.208333333336</v>
      </c>
      <c r="O215" s="6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3"/>
        <v>1024</v>
      </c>
      <c r="G216" t="s">
        <v>20</v>
      </c>
      <c r="H216">
        <v>165</v>
      </c>
      <c r="I216">
        <f t="shared" si="18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9"/>
        <v>40409.208333333336</v>
      </c>
      <c r="O216" s="6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3"/>
        <v>4</v>
      </c>
      <c r="G217" t="s">
        <v>14</v>
      </c>
      <c r="H217">
        <v>143</v>
      </c>
      <c r="I217">
        <f t="shared" si="18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9"/>
        <v>43509.25</v>
      </c>
      <c r="O217" s="6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3"/>
        <v>156</v>
      </c>
      <c r="G218" t="s">
        <v>20</v>
      </c>
      <c r="H218">
        <v>1815</v>
      </c>
      <c r="I218">
        <f t="shared" si="18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9"/>
        <v>40869.25</v>
      </c>
      <c r="O218" s="6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3"/>
        <v>45</v>
      </c>
      <c r="G219" t="s">
        <v>14</v>
      </c>
      <c r="H219">
        <v>934</v>
      </c>
      <c r="I219">
        <f t="shared" si="18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9"/>
        <v>43583.208333333328</v>
      </c>
      <c r="O219" s="6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3"/>
        <v>216</v>
      </c>
      <c r="G220" t="s">
        <v>20</v>
      </c>
      <c r="H220">
        <v>397</v>
      </c>
      <c r="I220">
        <f t="shared" si="18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9"/>
        <v>40858.25</v>
      </c>
      <c r="O220" s="6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3"/>
        <v>333</v>
      </c>
      <c r="G221" t="s">
        <v>20</v>
      </c>
      <c r="H221">
        <v>1539</v>
      </c>
      <c r="I221">
        <f t="shared" si="18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9"/>
        <v>41137.208333333336</v>
      </c>
      <c r="O221" s="6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3"/>
        <v>9</v>
      </c>
      <c r="G222" t="s">
        <v>14</v>
      </c>
      <c r="H222">
        <v>17</v>
      </c>
      <c r="I222">
        <f t="shared" si="18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9"/>
        <v>40725.208333333336</v>
      </c>
      <c r="O222" s="6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3"/>
        <v>99</v>
      </c>
      <c r="G223" t="s">
        <v>14</v>
      </c>
      <c r="H223">
        <v>2179</v>
      </c>
      <c r="I223">
        <f t="shared" si="18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9"/>
        <v>41081.208333333336</v>
      </c>
      <c r="O223" s="6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3"/>
        <v>138</v>
      </c>
      <c r="G224" t="s">
        <v>20</v>
      </c>
      <c r="H224">
        <v>138</v>
      </c>
      <c r="I224">
        <f t="shared" si="18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9"/>
        <v>41914.208333333336</v>
      </c>
      <c r="O224" s="6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3"/>
        <v>94</v>
      </c>
      <c r="G225" t="s">
        <v>14</v>
      </c>
      <c r="H225">
        <v>931</v>
      </c>
      <c r="I225">
        <f t="shared" si="18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9"/>
        <v>42445.208333333328</v>
      </c>
      <c r="O225" s="6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3"/>
        <v>404</v>
      </c>
      <c r="G226" t="s">
        <v>20</v>
      </c>
      <c r="H226">
        <v>3594</v>
      </c>
      <c r="I226">
        <f t="shared" si="18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9"/>
        <v>41906.208333333336</v>
      </c>
      <c r="O226" s="6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3"/>
        <v>261</v>
      </c>
      <c r="G227" t="s">
        <v>20</v>
      </c>
      <c r="H227">
        <v>5880</v>
      </c>
      <c r="I227">
        <f t="shared" si="18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9"/>
        <v>41762.208333333336</v>
      </c>
      <c r="O227" s="6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3"/>
        <v>367</v>
      </c>
      <c r="G228" t="s">
        <v>20</v>
      </c>
      <c r="H228">
        <v>112</v>
      </c>
      <c r="I228">
        <f t="shared" si="18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9"/>
        <v>40276.208333333336</v>
      </c>
      <c r="O228" s="6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3"/>
        <v>169</v>
      </c>
      <c r="G229" t="s">
        <v>20</v>
      </c>
      <c r="H229">
        <v>943</v>
      </c>
      <c r="I229">
        <f t="shared" si="18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9"/>
        <v>42139.208333333328</v>
      </c>
      <c r="O229" s="6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3"/>
        <v>120</v>
      </c>
      <c r="G230" t="s">
        <v>20</v>
      </c>
      <c r="H230">
        <v>2468</v>
      </c>
      <c r="I230">
        <f t="shared" si="18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9"/>
        <v>42613.208333333328</v>
      </c>
      <c r="O230" s="6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3"/>
        <v>194</v>
      </c>
      <c r="G231" t="s">
        <v>20</v>
      </c>
      <c r="H231">
        <v>2551</v>
      </c>
      <c r="I231">
        <f t="shared" si="18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9"/>
        <v>42887.208333333328</v>
      </c>
      <c r="O231" s="6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3"/>
        <v>421</v>
      </c>
      <c r="G232" t="s">
        <v>20</v>
      </c>
      <c r="H232">
        <v>101</v>
      </c>
      <c r="I232">
        <f t="shared" si="18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9"/>
        <v>43805.25</v>
      </c>
      <c r="O232" s="6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3"/>
        <v>77</v>
      </c>
      <c r="G233" t="s">
        <v>74</v>
      </c>
      <c r="H233">
        <v>67</v>
      </c>
      <c r="I233">
        <f t="shared" si="18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9"/>
        <v>41415.208333333336</v>
      </c>
      <c r="O233" s="6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3"/>
        <v>172</v>
      </c>
      <c r="G234" t="s">
        <v>20</v>
      </c>
      <c r="H234">
        <v>92</v>
      </c>
      <c r="I234">
        <f t="shared" si="18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9"/>
        <v>42576.208333333328</v>
      </c>
      <c r="O234" s="6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3"/>
        <v>158</v>
      </c>
      <c r="G235" t="s">
        <v>20</v>
      </c>
      <c r="H235">
        <v>62</v>
      </c>
      <c r="I235">
        <f t="shared" si="18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9"/>
        <v>40706.208333333336</v>
      </c>
      <c r="O235" s="6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3"/>
        <v>110</v>
      </c>
      <c r="G236" t="s">
        <v>20</v>
      </c>
      <c r="H236">
        <v>149</v>
      </c>
      <c r="I236">
        <f t="shared" si="18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9"/>
        <v>42969.208333333328</v>
      </c>
      <c r="O236" s="6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3"/>
        <v>42</v>
      </c>
      <c r="G237" t="s">
        <v>14</v>
      </c>
      <c r="H237">
        <v>92</v>
      </c>
      <c r="I237">
        <f t="shared" si="18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9"/>
        <v>42779.25</v>
      </c>
      <c r="O237" s="6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3"/>
        <v>11</v>
      </c>
      <c r="G238" t="s">
        <v>14</v>
      </c>
      <c r="H238">
        <v>57</v>
      </c>
      <c r="I238">
        <f t="shared" si="18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9"/>
        <v>43641.208333333328</v>
      </c>
      <c r="O238" s="6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3"/>
        <v>160</v>
      </c>
      <c r="G239" t="s">
        <v>20</v>
      </c>
      <c r="H239">
        <v>329</v>
      </c>
      <c r="I239">
        <f t="shared" si="18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9"/>
        <v>41754.208333333336</v>
      </c>
      <c r="O239" s="6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3"/>
        <v>423</v>
      </c>
      <c r="G240" t="s">
        <v>20</v>
      </c>
      <c r="H240">
        <v>97</v>
      </c>
      <c r="I240">
        <f t="shared" si="18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9"/>
        <v>43083.25</v>
      </c>
      <c r="O240" s="6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3"/>
        <v>98</v>
      </c>
      <c r="G241" t="s">
        <v>14</v>
      </c>
      <c r="H241">
        <v>41</v>
      </c>
      <c r="I241">
        <f t="shared" si="18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9"/>
        <v>42245.208333333328</v>
      </c>
      <c r="O241" s="6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3"/>
        <v>419</v>
      </c>
      <c r="G242" t="s">
        <v>20</v>
      </c>
      <c r="H242">
        <v>1784</v>
      </c>
      <c r="I242">
        <f t="shared" si="18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9"/>
        <v>40396.208333333336</v>
      </c>
      <c r="O242" s="6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3"/>
        <v>102</v>
      </c>
      <c r="G243" t="s">
        <v>20</v>
      </c>
      <c r="H243">
        <v>1684</v>
      </c>
      <c r="I243">
        <f t="shared" si="18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9"/>
        <v>41742.208333333336</v>
      </c>
      <c r="O243" s="6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3"/>
        <v>128</v>
      </c>
      <c r="G244" t="s">
        <v>20</v>
      </c>
      <c r="H244">
        <v>250</v>
      </c>
      <c r="I244">
        <f t="shared" si="18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9"/>
        <v>42865.208333333328</v>
      </c>
      <c r="O244" s="6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3"/>
        <v>446</v>
      </c>
      <c r="G245" t="s">
        <v>20</v>
      </c>
      <c r="H245">
        <v>238</v>
      </c>
      <c r="I245">
        <f t="shared" si="18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9"/>
        <v>43163.25</v>
      </c>
      <c r="O245" s="6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3"/>
        <v>570</v>
      </c>
      <c r="G246" t="s">
        <v>20</v>
      </c>
      <c r="H246">
        <v>53</v>
      </c>
      <c r="I246">
        <f t="shared" si="18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9"/>
        <v>41834.208333333336</v>
      </c>
      <c r="O246" s="6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3"/>
        <v>510</v>
      </c>
      <c r="G247" t="s">
        <v>20</v>
      </c>
      <c r="H247">
        <v>214</v>
      </c>
      <c r="I247">
        <f t="shared" si="18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9"/>
        <v>41736.208333333336</v>
      </c>
      <c r="O247" s="6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3"/>
        <v>326</v>
      </c>
      <c r="G248" t="s">
        <v>20</v>
      </c>
      <c r="H248">
        <v>222</v>
      </c>
      <c r="I248">
        <f t="shared" si="18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9"/>
        <v>41491.208333333336</v>
      </c>
      <c r="O248" s="6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3"/>
        <v>933</v>
      </c>
      <c r="G249" t="s">
        <v>20</v>
      </c>
      <c r="H249">
        <v>1884</v>
      </c>
      <c r="I249">
        <f t="shared" si="18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9"/>
        <v>42726.25</v>
      </c>
      <c r="O249" s="6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3"/>
        <v>212</v>
      </c>
      <c r="G250" t="s">
        <v>20</v>
      </c>
      <c r="H250">
        <v>218</v>
      </c>
      <c r="I250">
        <f t="shared" si="18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9"/>
        <v>42004.25</v>
      </c>
      <c r="O250" s="6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3"/>
        <v>274</v>
      </c>
      <c r="G251" t="s">
        <v>20</v>
      </c>
      <c r="H251">
        <v>6465</v>
      </c>
      <c r="I251">
        <f t="shared" si="18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9"/>
        <v>42006.25</v>
      </c>
      <c r="O251" s="6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3"/>
        <v>3</v>
      </c>
      <c r="G252" t="s">
        <v>14</v>
      </c>
      <c r="H252">
        <v>1</v>
      </c>
      <c r="I252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9"/>
        <v>40203.25</v>
      </c>
      <c r="O252" s="6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3"/>
        <v>55</v>
      </c>
      <c r="G253" t="s">
        <v>14</v>
      </c>
      <c r="H253">
        <v>101</v>
      </c>
      <c r="I253">
        <f t="shared" si="18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9"/>
        <v>41252.25</v>
      </c>
      <c r="O253" s="6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3"/>
        <v>627</v>
      </c>
      <c r="G254" t="s">
        <v>20</v>
      </c>
      <c r="H254">
        <v>59</v>
      </c>
      <c r="I254">
        <f t="shared" si="18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9"/>
        <v>41572.208333333336</v>
      </c>
      <c r="O254" s="6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3"/>
        <v>90</v>
      </c>
      <c r="G255" t="s">
        <v>14</v>
      </c>
      <c r="H255">
        <v>1335</v>
      </c>
      <c r="I255">
        <f t="shared" si="18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9"/>
        <v>40641.208333333336</v>
      </c>
      <c r="O255" s="6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3"/>
        <v>185</v>
      </c>
      <c r="G256" t="s">
        <v>20</v>
      </c>
      <c r="H256">
        <v>88</v>
      </c>
      <c r="I256">
        <f t="shared" si="18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9"/>
        <v>42787.25</v>
      </c>
      <c r="O256" s="6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3"/>
        <v>121</v>
      </c>
      <c r="G257" t="s">
        <v>20</v>
      </c>
      <c r="H257">
        <v>1697</v>
      </c>
      <c r="I257">
        <f t="shared" si="18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9"/>
        <v>40590.25</v>
      </c>
      <c r="O257" s="6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3"/>
        <v>24</v>
      </c>
      <c r="G258" t="s">
        <v>14</v>
      </c>
      <c r="H258">
        <v>15</v>
      </c>
      <c r="I258">
        <f t="shared" si="18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9"/>
        <v>42393.25</v>
      </c>
      <c r="O258" s="6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3"/>
        <v>146</v>
      </c>
      <c r="G259" t="s">
        <v>20</v>
      </c>
      <c r="H259">
        <v>92</v>
      </c>
      <c r="I259">
        <f t="shared" ref="I259:I322" si="24">ROUND(IF(H259=0,0,E259/H259),2)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5">(((L259/60)/60)/24)+DATE(1970,1,1)</f>
        <v>41338.25</v>
      </c>
      <c r="O259" s="6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_xlfn.TEXTBEFORE(R259,"/")</f>
        <v>theater</v>
      </c>
      <c r="T259" t="str">
        <f t="shared" ref="T259:T322" si="28">_xlfn.TEXTAFTER(R259,"/")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29">ROUNDUP((E260/D260)*100,0)</f>
        <v>269</v>
      </c>
      <c r="G260" t="s">
        <v>20</v>
      </c>
      <c r="H260">
        <v>186</v>
      </c>
      <c r="I260">
        <f t="shared" si="24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5"/>
        <v>42712.25</v>
      </c>
      <c r="O260" s="6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9"/>
        <v>598</v>
      </c>
      <c r="G261" t="s">
        <v>20</v>
      </c>
      <c r="H261">
        <v>138</v>
      </c>
      <c r="I261">
        <f t="shared" si="24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5"/>
        <v>41251.25</v>
      </c>
      <c r="O261" s="6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9"/>
        <v>158</v>
      </c>
      <c r="G262" t="s">
        <v>20</v>
      </c>
      <c r="H262">
        <v>261</v>
      </c>
      <c r="I262">
        <f t="shared" si="24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5"/>
        <v>41180.208333333336</v>
      </c>
      <c r="O262" s="6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9"/>
        <v>32</v>
      </c>
      <c r="G263" t="s">
        <v>14</v>
      </c>
      <c r="H263">
        <v>454</v>
      </c>
      <c r="I263">
        <f t="shared" si="24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5"/>
        <v>40415.208333333336</v>
      </c>
      <c r="O263" s="6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9"/>
        <v>314</v>
      </c>
      <c r="G264" t="s">
        <v>20</v>
      </c>
      <c r="H264">
        <v>107</v>
      </c>
      <c r="I264">
        <f t="shared" si="24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5"/>
        <v>40638.208333333336</v>
      </c>
      <c r="O264" s="6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9"/>
        <v>371</v>
      </c>
      <c r="G265" t="s">
        <v>20</v>
      </c>
      <c r="H265">
        <v>199</v>
      </c>
      <c r="I265">
        <f t="shared" si="24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5"/>
        <v>40187.25</v>
      </c>
      <c r="O265" s="6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9"/>
        <v>363</v>
      </c>
      <c r="G266" t="s">
        <v>20</v>
      </c>
      <c r="H266">
        <v>5512</v>
      </c>
      <c r="I266">
        <f t="shared" si="24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5"/>
        <v>41317.25</v>
      </c>
      <c r="O266" s="6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9"/>
        <v>124</v>
      </c>
      <c r="G267" t="s">
        <v>20</v>
      </c>
      <c r="H267">
        <v>86</v>
      </c>
      <c r="I267">
        <f t="shared" si="24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5"/>
        <v>42372.25</v>
      </c>
      <c r="O267" s="6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9"/>
        <v>77</v>
      </c>
      <c r="G268" t="s">
        <v>14</v>
      </c>
      <c r="H268">
        <v>3182</v>
      </c>
      <c r="I268">
        <f t="shared" si="24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5"/>
        <v>41950.25</v>
      </c>
      <c r="O268" s="6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9"/>
        <v>234</v>
      </c>
      <c r="G269" t="s">
        <v>20</v>
      </c>
      <c r="H269">
        <v>2768</v>
      </c>
      <c r="I269">
        <f t="shared" si="24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5"/>
        <v>41206.208333333336</v>
      </c>
      <c r="O269" s="6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9"/>
        <v>181</v>
      </c>
      <c r="G270" t="s">
        <v>20</v>
      </c>
      <c r="H270">
        <v>48</v>
      </c>
      <c r="I270">
        <f t="shared" si="24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5"/>
        <v>41186.208333333336</v>
      </c>
      <c r="O270" s="6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9"/>
        <v>253</v>
      </c>
      <c r="G271" t="s">
        <v>20</v>
      </c>
      <c r="H271">
        <v>87</v>
      </c>
      <c r="I271">
        <f t="shared" si="24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5"/>
        <v>43496.25</v>
      </c>
      <c r="O271" s="6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9"/>
        <v>28</v>
      </c>
      <c r="G272" t="s">
        <v>74</v>
      </c>
      <c r="H272">
        <v>1890</v>
      </c>
      <c r="I272">
        <f t="shared" si="24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5"/>
        <v>40514.25</v>
      </c>
      <c r="O272" s="6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9"/>
        <v>2</v>
      </c>
      <c r="G273" t="s">
        <v>47</v>
      </c>
      <c r="H273">
        <v>61</v>
      </c>
      <c r="I273">
        <f t="shared" si="24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5"/>
        <v>42345.25</v>
      </c>
      <c r="O273" s="6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9"/>
        <v>305</v>
      </c>
      <c r="G274" t="s">
        <v>20</v>
      </c>
      <c r="H274">
        <v>1894</v>
      </c>
      <c r="I274">
        <f t="shared" si="24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5"/>
        <v>43656.208333333328</v>
      </c>
      <c r="O274" s="6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9"/>
        <v>138</v>
      </c>
      <c r="G275" t="s">
        <v>20</v>
      </c>
      <c r="H275">
        <v>282</v>
      </c>
      <c r="I275">
        <f t="shared" si="24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5"/>
        <v>42995.208333333328</v>
      </c>
      <c r="O275" s="6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9"/>
        <v>33</v>
      </c>
      <c r="G276" t="s">
        <v>14</v>
      </c>
      <c r="H276">
        <v>15</v>
      </c>
      <c r="I276">
        <f t="shared" si="24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5"/>
        <v>43045.25</v>
      </c>
      <c r="O276" s="6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9"/>
        <v>242</v>
      </c>
      <c r="G277" t="s">
        <v>20</v>
      </c>
      <c r="H277">
        <v>116</v>
      </c>
      <c r="I277">
        <f t="shared" si="24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5"/>
        <v>43561.208333333328</v>
      </c>
      <c r="O277" s="6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9"/>
        <v>97</v>
      </c>
      <c r="G278" t="s">
        <v>14</v>
      </c>
      <c r="H278">
        <v>133</v>
      </c>
      <c r="I278">
        <f t="shared" si="24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5"/>
        <v>41018.208333333336</v>
      </c>
      <c r="O278" s="6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9"/>
        <v>1067</v>
      </c>
      <c r="G279" t="s">
        <v>20</v>
      </c>
      <c r="H279">
        <v>83</v>
      </c>
      <c r="I279">
        <f t="shared" si="24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5"/>
        <v>40378.208333333336</v>
      </c>
      <c r="O279" s="6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9"/>
        <v>326</v>
      </c>
      <c r="G280" t="s">
        <v>20</v>
      </c>
      <c r="H280">
        <v>91</v>
      </c>
      <c r="I280">
        <f t="shared" si="24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5"/>
        <v>41239.25</v>
      </c>
      <c r="O280" s="6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9"/>
        <v>171</v>
      </c>
      <c r="G281" t="s">
        <v>20</v>
      </c>
      <c r="H281">
        <v>546</v>
      </c>
      <c r="I281">
        <f t="shared" si="24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5"/>
        <v>43346.208333333328</v>
      </c>
      <c r="O281" s="6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9"/>
        <v>582</v>
      </c>
      <c r="G282" t="s">
        <v>20</v>
      </c>
      <c r="H282">
        <v>393</v>
      </c>
      <c r="I282">
        <f t="shared" si="24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5"/>
        <v>43060.25</v>
      </c>
      <c r="O282" s="6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9"/>
        <v>92</v>
      </c>
      <c r="G283" t="s">
        <v>14</v>
      </c>
      <c r="H283">
        <v>2062</v>
      </c>
      <c r="I283">
        <f t="shared" si="24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5"/>
        <v>40979.25</v>
      </c>
      <c r="O283" s="6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9"/>
        <v>109</v>
      </c>
      <c r="G284" t="s">
        <v>20</v>
      </c>
      <c r="H284">
        <v>133</v>
      </c>
      <c r="I284">
        <f t="shared" si="24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5"/>
        <v>42701.25</v>
      </c>
      <c r="O284" s="6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9"/>
        <v>19</v>
      </c>
      <c r="G285" t="s">
        <v>14</v>
      </c>
      <c r="H285">
        <v>29</v>
      </c>
      <c r="I285">
        <f t="shared" si="24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5"/>
        <v>42520.208333333328</v>
      </c>
      <c r="O285" s="6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9"/>
        <v>84</v>
      </c>
      <c r="G286" t="s">
        <v>14</v>
      </c>
      <c r="H286">
        <v>132</v>
      </c>
      <c r="I286">
        <f t="shared" si="24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5"/>
        <v>41030.208333333336</v>
      </c>
      <c r="O286" s="6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9"/>
        <v>707</v>
      </c>
      <c r="G287" t="s">
        <v>20</v>
      </c>
      <c r="H287">
        <v>254</v>
      </c>
      <c r="I287">
        <f t="shared" si="24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5"/>
        <v>42623.208333333328</v>
      </c>
      <c r="O287" s="6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9"/>
        <v>18</v>
      </c>
      <c r="G288" t="s">
        <v>74</v>
      </c>
      <c r="H288">
        <v>184</v>
      </c>
      <c r="I288">
        <f t="shared" si="24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5"/>
        <v>42697.25</v>
      </c>
      <c r="O288" s="6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9"/>
        <v>210</v>
      </c>
      <c r="G289" t="s">
        <v>20</v>
      </c>
      <c r="H289">
        <v>176</v>
      </c>
      <c r="I289">
        <f t="shared" si="24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5"/>
        <v>42122.208333333328</v>
      </c>
      <c r="O289" s="6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9"/>
        <v>98</v>
      </c>
      <c r="G290" t="s">
        <v>14</v>
      </c>
      <c r="H290">
        <v>137</v>
      </c>
      <c r="I290">
        <f t="shared" si="24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5"/>
        <v>40982.208333333336</v>
      </c>
      <c r="O290" s="6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9"/>
        <v>1685</v>
      </c>
      <c r="G291" t="s">
        <v>20</v>
      </c>
      <c r="H291">
        <v>337</v>
      </c>
      <c r="I291">
        <f t="shared" si="24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5"/>
        <v>42219.208333333328</v>
      </c>
      <c r="O291" s="6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9"/>
        <v>55</v>
      </c>
      <c r="G292" t="s">
        <v>14</v>
      </c>
      <c r="H292">
        <v>908</v>
      </c>
      <c r="I292">
        <f t="shared" si="24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5"/>
        <v>41404.208333333336</v>
      </c>
      <c r="O292" s="6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9"/>
        <v>457</v>
      </c>
      <c r="G293" t="s">
        <v>20</v>
      </c>
      <c r="H293">
        <v>107</v>
      </c>
      <c r="I293">
        <f t="shared" si="24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5"/>
        <v>40831.208333333336</v>
      </c>
      <c r="O293" s="6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9"/>
        <v>10</v>
      </c>
      <c r="G294" t="s">
        <v>14</v>
      </c>
      <c r="H294">
        <v>10</v>
      </c>
      <c r="I294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5"/>
        <v>40984.208333333336</v>
      </c>
      <c r="O294" s="6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9"/>
        <v>17</v>
      </c>
      <c r="G295" t="s">
        <v>74</v>
      </c>
      <c r="H295">
        <v>32</v>
      </c>
      <c r="I295">
        <f t="shared" si="24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5"/>
        <v>40456.208333333336</v>
      </c>
      <c r="O295" s="6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9"/>
        <v>1340</v>
      </c>
      <c r="G296" t="s">
        <v>20</v>
      </c>
      <c r="H296">
        <v>183</v>
      </c>
      <c r="I296">
        <f t="shared" si="24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5"/>
        <v>43399.208333333328</v>
      </c>
      <c r="O296" s="6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9"/>
        <v>36</v>
      </c>
      <c r="G297" t="s">
        <v>14</v>
      </c>
      <c r="H297">
        <v>1910</v>
      </c>
      <c r="I297">
        <f t="shared" si="24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5"/>
        <v>41562.208333333336</v>
      </c>
      <c r="O297" s="6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9"/>
        <v>55</v>
      </c>
      <c r="G298" t="s">
        <v>14</v>
      </c>
      <c r="H298">
        <v>38</v>
      </c>
      <c r="I298">
        <f t="shared" si="24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5"/>
        <v>43493.25</v>
      </c>
      <c r="O298" s="6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9"/>
        <v>95</v>
      </c>
      <c r="G299" t="s">
        <v>14</v>
      </c>
      <c r="H299">
        <v>104</v>
      </c>
      <c r="I299">
        <f t="shared" si="24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5"/>
        <v>41653.25</v>
      </c>
      <c r="O299" s="6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9"/>
        <v>144</v>
      </c>
      <c r="G300" t="s">
        <v>20</v>
      </c>
      <c r="H300">
        <v>72</v>
      </c>
      <c r="I300">
        <f t="shared" si="24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5"/>
        <v>42426.25</v>
      </c>
      <c r="O300" s="6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9"/>
        <v>52</v>
      </c>
      <c r="G301" t="s">
        <v>14</v>
      </c>
      <c r="H301">
        <v>49</v>
      </c>
      <c r="I301">
        <f t="shared" si="24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5"/>
        <v>42432.25</v>
      </c>
      <c r="O301" s="6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9"/>
        <v>5</v>
      </c>
      <c r="G302" t="s">
        <v>14</v>
      </c>
      <c r="H302">
        <v>1</v>
      </c>
      <c r="I302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5"/>
        <v>42977.208333333328</v>
      </c>
      <c r="O302" s="6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9"/>
        <v>1345</v>
      </c>
      <c r="G303" t="s">
        <v>20</v>
      </c>
      <c r="H303">
        <v>295</v>
      </c>
      <c r="I303">
        <f t="shared" si="24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5"/>
        <v>42061.25</v>
      </c>
      <c r="O303" s="6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9"/>
        <v>32</v>
      </c>
      <c r="G304" t="s">
        <v>14</v>
      </c>
      <c r="H304">
        <v>245</v>
      </c>
      <c r="I304">
        <f t="shared" si="24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5"/>
        <v>43345.208333333328</v>
      </c>
      <c r="O304" s="6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9"/>
        <v>83</v>
      </c>
      <c r="G305" t="s">
        <v>14</v>
      </c>
      <c r="H305">
        <v>32</v>
      </c>
      <c r="I305">
        <f t="shared" si="24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5"/>
        <v>42376.25</v>
      </c>
      <c r="O305" s="6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9"/>
        <v>547</v>
      </c>
      <c r="G306" t="s">
        <v>20</v>
      </c>
      <c r="H306">
        <v>142</v>
      </c>
      <c r="I306">
        <f t="shared" si="24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5"/>
        <v>42589.208333333328</v>
      </c>
      <c r="O306" s="6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9"/>
        <v>287</v>
      </c>
      <c r="G307" t="s">
        <v>20</v>
      </c>
      <c r="H307">
        <v>85</v>
      </c>
      <c r="I307">
        <f t="shared" si="24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5"/>
        <v>42448.208333333328</v>
      </c>
      <c r="O307" s="6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9"/>
        <v>8</v>
      </c>
      <c r="G308" t="s">
        <v>14</v>
      </c>
      <c r="H308">
        <v>7</v>
      </c>
      <c r="I308">
        <f t="shared" si="24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5"/>
        <v>42930.208333333328</v>
      </c>
      <c r="O308" s="6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9"/>
        <v>133</v>
      </c>
      <c r="G309" t="s">
        <v>20</v>
      </c>
      <c r="H309">
        <v>659</v>
      </c>
      <c r="I309">
        <f t="shared" si="24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5"/>
        <v>41066.208333333336</v>
      </c>
      <c r="O309" s="6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9"/>
        <v>75</v>
      </c>
      <c r="G310" t="s">
        <v>14</v>
      </c>
      <c r="H310">
        <v>803</v>
      </c>
      <c r="I310">
        <f t="shared" si="24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5"/>
        <v>40651.208333333336</v>
      </c>
      <c r="O310" s="6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9"/>
        <v>76</v>
      </c>
      <c r="G311" t="s">
        <v>74</v>
      </c>
      <c r="H311">
        <v>75</v>
      </c>
      <c r="I311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5"/>
        <v>40807.208333333336</v>
      </c>
      <c r="O311" s="6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9"/>
        <v>21</v>
      </c>
      <c r="G312" t="s">
        <v>14</v>
      </c>
      <c r="H312">
        <v>16</v>
      </c>
      <c r="I312">
        <f t="shared" si="24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5"/>
        <v>40277.208333333336</v>
      </c>
      <c r="O312" s="6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9"/>
        <v>204</v>
      </c>
      <c r="G313" t="s">
        <v>20</v>
      </c>
      <c r="H313">
        <v>121</v>
      </c>
      <c r="I313">
        <f t="shared" si="24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5"/>
        <v>40590.25</v>
      </c>
      <c r="O313" s="6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9"/>
        <v>311</v>
      </c>
      <c r="G314" t="s">
        <v>20</v>
      </c>
      <c r="H314">
        <v>3742</v>
      </c>
      <c r="I314">
        <f t="shared" si="24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5"/>
        <v>41572.208333333336</v>
      </c>
      <c r="O314" s="6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9"/>
        <v>396</v>
      </c>
      <c r="G315" t="s">
        <v>20</v>
      </c>
      <c r="H315">
        <v>223</v>
      </c>
      <c r="I31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5"/>
        <v>40966.25</v>
      </c>
      <c r="O315" s="6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9"/>
        <v>295</v>
      </c>
      <c r="G316" t="s">
        <v>20</v>
      </c>
      <c r="H316">
        <v>133</v>
      </c>
      <c r="I316">
        <f t="shared" si="24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5"/>
        <v>43536.208333333328</v>
      </c>
      <c r="O316" s="6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9"/>
        <v>34</v>
      </c>
      <c r="G317" t="s">
        <v>14</v>
      </c>
      <c r="H317">
        <v>31</v>
      </c>
      <c r="I317">
        <f t="shared" si="24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5"/>
        <v>41783.208333333336</v>
      </c>
      <c r="O317" s="6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9"/>
        <v>67</v>
      </c>
      <c r="G318" t="s">
        <v>14</v>
      </c>
      <c r="H318">
        <v>108</v>
      </c>
      <c r="I318">
        <f t="shared" si="24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5"/>
        <v>43788.25</v>
      </c>
      <c r="O318" s="6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9"/>
        <v>20</v>
      </c>
      <c r="G319" t="s">
        <v>14</v>
      </c>
      <c r="H319">
        <v>30</v>
      </c>
      <c r="I319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5"/>
        <v>42869.208333333328</v>
      </c>
      <c r="O319" s="6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9"/>
        <v>16</v>
      </c>
      <c r="G320" t="s">
        <v>14</v>
      </c>
      <c r="H320">
        <v>17</v>
      </c>
      <c r="I320">
        <f t="shared" si="24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5"/>
        <v>41684.25</v>
      </c>
      <c r="O320" s="6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9"/>
        <v>39</v>
      </c>
      <c r="G321" t="s">
        <v>74</v>
      </c>
      <c r="H321">
        <v>64</v>
      </c>
      <c r="I321">
        <f t="shared" si="24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5"/>
        <v>40402.208333333336</v>
      </c>
      <c r="O321" s="6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9"/>
        <v>10</v>
      </c>
      <c r="G322" t="s">
        <v>14</v>
      </c>
      <c r="H322">
        <v>80</v>
      </c>
      <c r="I322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5"/>
        <v>40673.208333333336</v>
      </c>
      <c r="O322" s="6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9"/>
        <v>95</v>
      </c>
      <c r="G323" t="s">
        <v>14</v>
      </c>
      <c r="H323">
        <v>2468</v>
      </c>
      <c r="I323">
        <f t="shared" ref="I323:I386" si="30">ROUND(IF(H323=0,0,E323/H323),2)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1">(((L323/60)/60)/24)+DATE(1970,1,1)</f>
        <v>40634.208333333336</v>
      </c>
      <c r="O323" s="6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_xlfn.TEXTBEFORE(R323,"/")</f>
        <v>film &amp; video</v>
      </c>
      <c r="T323" t="str">
        <f t="shared" ref="T323:T386" si="34">_xlfn.TEXTAFTER(R323,"/")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35">ROUNDUP((E324/D324)*100,0)</f>
        <v>167</v>
      </c>
      <c r="G324" t="s">
        <v>20</v>
      </c>
      <c r="H324">
        <v>5168</v>
      </c>
      <c r="I324">
        <f t="shared" si="30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1"/>
        <v>40507.25</v>
      </c>
      <c r="O324" s="6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25</v>
      </c>
      <c r="G325" t="s">
        <v>14</v>
      </c>
      <c r="H325">
        <v>26</v>
      </c>
      <c r="I325">
        <f t="shared" si="30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1"/>
        <v>41725.208333333336</v>
      </c>
      <c r="O325" s="6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165</v>
      </c>
      <c r="G326" t="s">
        <v>20</v>
      </c>
      <c r="H326">
        <v>307</v>
      </c>
      <c r="I326">
        <f t="shared" si="30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1"/>
        <v>42176.208333333328</v>
      </c>
      <c r="O326" s="6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0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1"/>
        <v>43267.208333333328</v>
      </c>
      <c r="O327" s="6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47</v>
      </c>
      <c r="G328" t="s">
        <v>14</v>
      </c>
      <c r="H328">
        <v>128</v>
      </c>
      <c r="I328">
        <f t="shared" si="30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1"/>
        <v>42364.25</v>
      </c>
      <c r="O328" s="6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0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1"/>
        <v>43705.208333333328</v>
      </c>
      <c r="O329" s="6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0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1"/>
        <v>43434.25</v>
      </c>
      <c r="O330" s="6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0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1"/>
        <v>42716.25</v>
      </c>
      <c r="O331" s="6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0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1"/>
        <v>43077.25</v>
      </c>
      <c r="O332" s="6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1"/>
        <v>40896.25</v>
      </c>
      <c r="O333" s="6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0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1"/>
        <v>41361.208333333336</v>
      </c>
      <c r="O334" s="6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0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1"/>
        <v>43424.25</v>
      </c>
      <c r="O335" s="6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0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1"/>
        <v>43110.25</v>
      </c>
      <c r="O336" s="6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115</v>
      </c>
      <c r="G337" t="s">
        <v>20</v>
      </c>
      <c r="H337">
        <v>2283</v>
      </c>
      <c r="I337">
        <f t="shared" si="30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1"/>
        <v>43784.25</v>
      </c>
      <c r="O337" s="6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98</v>
      </c>
      <c r="G338" t="s">
        <v>14</v>
      </c>
      <c r="H338">
        <v>1072</v>
      </c>
      <c r="I338">
        <f t="shared" si="30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1"/>
        <v>40527.25</v>
      </c>
      <c r="O338" s="6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0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1"/>
        <v>43780.25</v>
      </c>
      <c r="O339" s="6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180</v>
      </c>
      <c r="G340" t="s">
        <v>20</v>
      </c>
      <c r="H340">
        <v>1690</v>
      </c>
      <c r="I340">
        <f t="shared" si="3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1"/>
        <v>40821.208333333336</v>
      </c>
      <c r="O340" s="6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0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1"/>
        <v>42949.208333333328</v>
      </c>
      <c r="O341" s="6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95</v>
      </c>
      <c r="G342" t="s">
        <v>14</v>
      </c>
      <c r="H342">
        <v>393</v>
      </c>
      <c r="I342">
        <f t="shared" si="30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1"/>
        <v>40889.25</v>
      </c>
      <c r="O342" s="6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1"/>
        <v>42244.208333333328</v>
      </c>
      <c r="O343" s="6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0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1"/>
        <v>41475.208333333336</v>
      </c>
      <c r="O344" s="6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0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1"/>
        <v>41597.25</v>
      </c>
      <c r="O345" s="6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0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1"/>
        <v>43122.25</v>
      </c>
      <c r="O346" s="6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0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1"/>
        <v>42194.208333333328</v>
      </c>
      <c r="O347" s="6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35</v>
      </c>
      <c r="G348" t="s">
        <v>14</v>
      </c>
      <c r="H348">
        <v>25</v>
      </c>
      <c r="I348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1"/>
        <v>42971.208333333328</v>
      </c>
      <c r="O348" s="6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1"/>
        <v>42046.25</v>
      </c>
      <c r="O349" s="6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0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1"/>
        <v>42782.25</v>
      </c>
      <c r="O350" s="6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54</v>
      </c>
      <c r="G351" t="s">
        <v>14</v>
      </c>
      <c r="H351">
        <v>923</v>
      </c>
      <c r="I351">
        <f t="shared" si="30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1"/>
        <v>42930.208333333328</v>
      </c>
      <c r="O351" s="6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1"/>
        <v>42144.208333333328</v>
      </c>
      <c r="O352" s="6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0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1"/>
        <v>42240.208333333328</v>
      </c>
      <c r="O353" s="6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0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1"/>
        <v>42315.25</v>
      </c>
      <c r="O354" s="6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1"/>
        <v>43651.208333333328</v>
      </c>
      <c r="O355" s="6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1"/>
        <v>41520.208333333336</v>
      </c>
      <c r="O356" s="6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0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1"/>
        <v>42757.25</v>
      </c>
      <c r="O357" s="6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0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1"/>
        <v>40922.25</v>
      </c>
      <c r="O358" s="6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0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1"/>
        <v>42250.208333333328</v>
      </c>
      <c r="O359" s="6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0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1"/>
        <v>43322.208333333328</v>
      </c>
      <c r="O360" s="6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0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1"/>
        <v>40782.208333333336</v>
      </c>
      <c r="O361" s="6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227</v>
      </c>
      <c r="G362" t="s">
        <v>20</v>
      </c>
      <c r="H362">
        <v>2875</v>
      </c>
      <c r="I362">
        <f t="shared" si="30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1"/>
        <v>40544.25</v>
      </c>
      <c r="O362" s="6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0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1"/>
        <v>43015.208333333328</v>
      </c>
      <c r="O363" s="6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0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1"/>
        <v>40570.25</v>
      </c>
      <c r="O364" s="6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161</v>
      </c>
      <c r="G365" t="s">
        <v>20</v>
      </c>
      <c r="H365">
        <v>139</v>
      </c>
      <c r="I365">
        <f t="shared" si="30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1"/>
        <v>40904.25</v>
      </c>
      <c r="O365" s="6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1617</v>
      </c>
      <c r="G366" t="s">
        <v>20</v>
      </c>
      <c r="H366">
        <v>186</v>
      </c>
      <c r="I366">
        <f t="shared" si="3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1"/>
        <v>43164.25</v>
      </c>
      <c r="O366" s="6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734</v>
      </c>
      <c r="G367" t="s">
        <v>20</v>
      </c>
      <c r="H367">
        <v>112</v>
      </c>
      <c r="I367">
        <f t="shared" si="30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1"/>
        <v>42733.25</v>
      </c>
      <c r="O367" s="6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593</v>
      </c>
      <c r="G368" t="s">
        <v>20</v>
      </c>
      <c r="H368">
        <v>101</v>
      </c>
      <c r="I368">
        <f t="shared" si="30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1"/>
        <v>40546.25</v>
      </c>
      <c r="O368" s="6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0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1"/>
        <v>41930.208333333336</v>
      </c>
      <c r="O369" s="6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0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1"/>
        <v>40464.208333333336</v>
      </c>
      <c r="O370" s="6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274</v>
      </c>
      <c r="G371" t="s">
        <v>20</v>
      </c>
      <c r="H371">
        <v>154</v>
      </c>
      <c r="I371">
        <f t="shared" si="30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1"/>
        <v>41308.25</v>
      </c>
      <c r="O371" s="6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160</v>
      </c>
      <c r="G372" t="s">
        <v>20</v>
      </c>
      <c r="H372">
        <v>5966</v>
      </c>
      <c r="I372">
        <f t="shared" si="30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1"/>
        <v>43570.208333333328</v>
      </c>
      <c r="O372" s="6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0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1"/>
        <v>42043.25</v>
      </c>
      <c r="O373" s="6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0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1"/>
        <v>42012.25</v>
      </c>
      <c r="O374" s="6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731</v>
      </c>
      <c r="G375" t="s">
        <v>20</v>
      </c>
      <c r="H375">
        <v>2106</v>
      </c>
      <c r="I375">
        <f t="shared" si="3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1"/>
        <v>42964.208333333328</v>
      </c>
      <c r="O375" s="6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14</v>
      </c>
      <c r="G376" t="s">
        <v>14</v>
      </c>
      <c r="H376">
        <v>441</v>
      </c>
      <c r="I376">
        <f t="shared" si="30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1"/>
        <v>43476.25</v>
      </c>
      <c r="O376" s="6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1"/>
        <v>42293.208333333328</v>
      </c>
      <c r="O377" s="6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362</v>
      </c>
      <c r="G378" t="s">
        <v>20</v>
      </c>
      <c r="H378">
        <v>131</v>
      </c>
      <c r="I378">
        <f t="shared" si="30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1"/>
        <v>41826.208333333336</v>
      </c>
      <c r="O378" s="6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11</v>
      </c>
      <c r="G379" t="s">
        <v>14</v>
      </c>
      <c r="H379">
        <v>127</v>
      </c>
      <c r="I379">
        <f t="shared" si="30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1"/>
        <v>43760.208333333328</v>
      </c>
      <c r="O379" s="6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0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1"/>
        <v>43241.208333333328</v>
      </c>
      <c r="O380" s="6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41</v>
      </c>
      <c r="G381" t="s">
        <v>14</v>
      </c>
      <c r="H381">
        <v>44</v>
      </c>
      <c r="I381">
        <f t="shared" si="3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1"/>
        <v>40843.208333333336</v>
      </c>
      <c r="O381" s="6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161</v>
      </c>
      <c r="G382" t="s">
        <v>20</v>
      </c>
      <c r="H382">
        <v>84</v>
      </c>
      <c r="I382">
        <f t="shared" si="30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1"/>
        <v>41448.208333333336</v>
      </c>
      <c r="O382" s="6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0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1"/>
        <v>42163.208333333328</v>
      </c>
      <c r="O383" s="6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0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1"/>
        <v>43024.208333333328</v>
      </c>
      <c r="O384" s="6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226</v>
      </c>
      <c r="G385" t="s">
        <v>20</v>
      </c>
      <c r="H385">
        <v>189</v>
      </c>
      <c r="I385">
        <f t="shared" si="30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1"/>
        <v>43509.25</v>
      </c>
      <c r="O385" s="6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173</v>
      </c>
      <c r="G386" t="s">
        <v>20</v>
      </c>
      <c r="H386">
        <v>4799</v>
      </c>
      <c r="I386">
        <f t="shared" si="30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1"/>
        <v>42776.25</v>
      </c>
      <c r="O386" s="6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5"/>
        <v>147</v>
      </c>
      <c r="G387" t="s">
        <v>20</v>
      </c>
      <c r="H387">
        <v>1137</v>
      </c>
      <c r="I387">
        <f t="shared" ref="I387:I450" si="36">ROUND(IF(H387=0,0,E387/H387),2)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7">(((L387/60)/60)/24)+DATE(1970,1,1)</f>
        <v>43553.208333333328</v>
      </c>
      <c r="O387" s="6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_xlfn.TEXTBEFORE(R387,"/")</f>
        <v>publishing</v>
      </c>
      <c r="T387" t="str">
        <f t="shared" ref="T387:T450" si="40">_xlfn.TEXTAFTER(R387,"/")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41">ROUNDUP((E388/D388)*100,0)</f>
        <v>77</v>
      </c>
      <c r="G388" t="s">
        <v>14</v>
      </c>
      <c r="H388">
        <v>1068</v>
      </c>
      <c r="I388">
        <f t="shared" si="36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7"/>
        <v>40355.208333333336</v>
      </c>
      <c r="O388" s="6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1"/>
        <v>40</v>
      </c>
      <c r="G389" t="s">
        <v>14</v>
      </c>
      <c r="H389">
        <v>424</v>
      </c>
      <c r="I389">
        <f t="shared" si="36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7"/>
        <v>41072.208333333336</v>
      </c>
      <c r="O389" s="6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1"/>
        <v>12</v>
      </c>
      <c r="G390" t="s">
        <v>74</v>
      </c>
      <c r="H390">
        <v>145</v>
      </c>
      <c r="I390">
        <f t="shared" si="36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7"/>
        <v>40912.25</v>
      </c>
      <c r="O390" s="6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1"/>
        <v>123</v>
      </c>
      <c r="G391" t="s">
        <v>20</v>
      </c>
      <c r="H391">
        <v>1152</v>
      </c>
      <c r="I391">
        <f t="shared" si="36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7"/>
        <v>40479.208333333336</v>
      </c>
      <c r="O391" s="6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1"/>
        <v>187</v>
      </c>
      <c r="G392" t="s">
        <v>20</v>
      </c>
      <c r="H392">
        <v>50</v>
      </c>
      <c r="I392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7"/>
        <v>41530.208333333336</v>
      </c>
      <c r="O392" s="6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1"/>
        <v>8</v>
      </c>
      <c r="G393" t="s">
        <v>14</v>
      </c>
      <c r="H393">
        <v>151</v>
      </c>
      <c r="I393">
        <f t="shared" si="36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7"/>
        <v>41653.25</v>
      </c>
      <c r="O393" s="6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1"/>
        <v>66</v>
      </c>
      <c r="G394" t="s">
        <v>14</v>
      </c>
      <c r="H394">
        <v>1608</v>
      </c>
      <c r="I394">
        <f t="shared" si="36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7"/>
        <v>40549.25</v>
      </c>
      <c r="O394" s="6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1"/>
        <v>229</v>
      </c>
      <c r="G395" t="s">
        <v>20</v>
      </c>
      <c r="H395">
        <v>3059</v>
      </c>
      <c r="I395">
        <f t="shared" si="36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7"/>
        <v>42933.208333333328</v>
      </c>
      <c r="O395" s="6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1"/>
        <v>470</v>
      </c>
      <c r="G396" t="s">
        <v>20</v>
      </c>
      <c r="H396">
        <v>34</v>
      </c>
      <c r="I396">
        <f t="shared" si="36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7"/>
        <v>41484.208333333336</v>
      </c>
      <c r="O396" s="6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1"/>
        <v>131</v>
      </c>
      <c r="G397" t="s">
        <v>20</v>
      </c>
      <c r="H397">
        <v>220</v>
      </c>
      <c r="I397">
        <f t="shared" si="36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7"/>
        <v>40885.25</v>
      </c>
      <c r="O397" s="6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1"/>
        <v>168</v>
      </c>
      <c r="G398" t="s">
        <v>20</v>
      </c>
      <c r="H398">
        <v>1604</v>
      </c>
      <c r="I398">
        <f t="shared" si="36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7"/>
        <v>43378.208333333328</v>
      </c>
      <c r="O398" s="6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1"/>
        <v>174</v>
      </c>
      <c r="G399" t="s">
        <v>20</v>
      </c>
      <c r="H399">
        <v>454</v>
      </c>
      <c r="I399">
        <f t="shared" si="36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7"/>
        <v>41417.208333333336</v>
      </c>
      <c r="O399" s="6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1"/>
        <v>718</v>
      </c>
      <c r="G400" t="s">
        <v>20</v>
      </c>
      <c r="H400">
        <v>123</v>
      </c>
      <c r="I400">
        <f t="shared" si="36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7"/>
        <v>43228.208333333328</v>
      </c>
      <c r="O400" s="6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1"/>
        <v>64</v>
      </c>
      <c r="G401" t="s">
        <v>14</v>
      </c>
      <c r="H401">
        <v>941</v>
      </c>
      <c r="I401">
        <f t="shared" si="36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7"/>
        <v>40576.25</v>
      </c>
      <c r="O401" s="6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1"/>
        <v>2</v>
      </c>
      <c r="G402" t="s">
        <v>14</v>
      </c>
      <c r="H402">
        <v>1</v>
      </c>
      <c r="I402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7"/>
        <v>41502.208333333336</v>
      </c>
      <c r="O402" s="6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1"/>
        <v>1531</v>
      </c>
      <c r="G403" t="s">
        <v>20</v>
      </c>
      <c r="H403">
        <v>299</v>
      </c>
      <c r="I403">
        <f t="shared" si="36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7"/>
        <v>43765.208333333328</v>
      </c>
      <c r="O403" s="6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1"/>
        <v>41</v>
      </c>
      <c r="G404" t="s">
        <v>14</v>
      </c>
      <c r="H404">
        <v>40</v>
      </c>
      <c r="I404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7"/>
        <v>40914.25</v>
      </c>
      <c r="O404" s="6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1"/>
        <v>87</v>
      </c>
      <c r="G405" t="s">
        <v>14</v>
      </c>
      <c r="H405">
        <v>3015</v>
      </c>
      <c r="I405">
        <f t="shared" si="36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7"/>
        <v>40310.208333333336</v>
      </c>
      <c r="O405" s="6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1"/>
        <v>316</v>
      </c>
      <c r="G406" t="s">
        <v>20</v>
      </c>
      <c r="H406">
        <v>2237</v>
      </c>
      <c r="I406">
        <f t="shared" si="36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7"/>
        <v>43053.25</v>
      </c>
      <c r="O406" s="6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1"/>
        <v>90</v>
      </c>
      <c r="G407" t="s">
        <v>14</v>
      </c>
      <c r="H407">
        <v>435</v>
      </c>
      <c r="I407">
        <f t="shared" si="36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7"/>
        <v>43255.208333333328</v>
      </c>
      <c r="O407" s="6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1"/>
        <v>183</v>
      </c>
      <c r="G408" t="s">
        <v>20</v>
      </c>
      <c r="H408">
        <v>645</v>
      </c>
      <c r="I408">
        <f t="shared" si="36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7"/>
        <v>41304.25</v>
      </c>
      <c r="O408" s="6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1"/>
        <v>356</v>
      </c>
      <c r="G409" t="s">
        <v>20</v>
      </c>
      <c r="H409">
        <v>484</v>
      </c>
      <c r="I409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7"/>
        <v>43751.208333333328</v>
      </c>
      <c r="O409" s="6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1"/>
        <v>132</v>
      </c>
      <c r="G410" t="s">
        <v>20</v>
      </c>
      <c r="H410">
        <v>154</v>
      </c>
      <c r="I410">
        <f t="shared" si="36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7"/>
        <v>42541.208333333328</v>
      </c>
      <c r="O410" s="6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1"/>
        <v>47</v>
      </c>
      <c r="G411" t="s">
        <v>14</v>
      </c>
      <c r="H411">
        <v>714</v>
      </c>
      <c r="I411">
        <f t="shared" si="36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7"/>
        <v>42843.208333333328</v>
      </c>
      <c r="O411" s="6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1"/>
        <v>37</v>
      </c>
      <c r="G412" t="s">
        <v>47</v>
      </c>
      <c r="H412">
        <v>1111</v>
      </c>
      <c r="I412">
        <f t="shared" si="36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7"/>
        <v>42122.208333333328</v>
      </c>
      <c r="O412" s="6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1"/>
        <v>105</v>
      </c>
      <c r="G413" t="s">
        <v>20</v>
      </c>
      <c r="H413">
        <v>82</v>
      </c>
      <c r="I413">
        <f t="shared" si="36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7"/>
        <v>42884.208333333328</v>
      </c>
      <c r="O413" s="6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1"/>
        <v>669</v>
      </c>
      <c r="G414" t="s">
        <v>20</v>
      </c>
      <c r="H414">
        <v>134</v>
      </c>
      <c r="I414">
        <f t="shared" si="36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7"/>
        <v>41642.25</v>
      </c>
      <c r="O414" s="6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1"/>
        <v>63</v>
      </c>
      <c r="G415" t="s">
        <v>47</v>
      </c>
      <c r="H415">
        <v>1089</v>
      </c>
      <c r="I415">
        <f t="shared" si="36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7"/>
        <v>43431.25</v>
      </c>
      <c r="O415" s="6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1"/>
        <v>85</v>
      </c>
      <c r="G416" t="s">
        <v>14</v>
      </c>
      <c r="H416">
        <v>5497</v>
      </c>
      <c r="I416">
        <f t="shared" si="36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7"/>
        <v>40288.208333333336</v>
      </c>
      <c r="O416" s="6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1"/>
        <v>12</v>
      </c>
      <c r="G417" t="s">
        <v>14</v>
      </c>
      <c r="H417">
        <v>418</v>
      </c>
      <c r="I417">
        <f t="shared" si="36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7"/>
        <v>40921.25</v>
      </c>
      <c r="O417" s="6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1"/>
        <v>44</v>
      </c>
      <c r="G418" t="s">
        <v>14</v>
      </c>
      <c r="H418">
        <v>1439</v>
      </c>
      <c r="I418">
        <f t="shared" si="36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7"/>
        <v>40560.25</v>
      </c>
      <c r="O418" s="6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1"/>
        <v>56</v>
      </c>
      <c r="G419" t="s">
        <v>14</v>
      </c>
      <c r="H419">
        <v>15</v>
      </c>
      <c r="I419">
        <f t="shared" si="36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7"/>
        <v>43407.208333333328</v>
      </c>
      <c r="O419" s="6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1"/>
        <v>58</v>
      </c>
      <c r="G420" t="s">
        <v>14</v>
      </c>
      <c r="H420">
        <v>1999</v>
      </c>
      <c r="I420">
        <f t="shared" si="36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7"/>
        <v>41035.208333333336</v>
      </c>
      <c r="O420" s="6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1"/>
        <v>124</v>
      </c>
      <c r="G421" t="s">
        <v>20</v>
      </c>
      <c r="H421">
        <v>5203</v>
      </c>
      <c r="I421">
        <f t="shared" si="36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7"/>
        <v>40899.25</v>
      </c>
      <c r="O421" s="6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1"/>
        <v>129</v>
      </c>
      <c r="G422" t="s">
        <v>20</v>
      </c>
      <c r="H422">
        <v>94</v>
      </c>
      <c r="I422">
        <f t="shared" si="36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7"/>
        <v>42911.208333333328</v>
      </c>
      <c r="O422" s="6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1"/>
        <v>64</v>
      </c>
      <c r="G423" t="s">
        <v>14</v>
      </c>
      <c r="H423">
        <v>118</v>
      </c>
      <c r="I423">
        <f t="shared" si="36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7"/>
        <v>42915.208333333328</v>
      </c>
      <c r="O423" s="6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1"/>
        <v>128</v>
      </c>
      <c r="G424" t="s">
        <v>20</v>
      </c>
      <c r="H424">
        <v>205</v>
      </c>
      <c r="I424">
        <f t="shared" si="36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7"/>
        <v>40285.208333333336</v>
      </c>
      <c r="O424" s="6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1"/>
        <v>11</v>
      </c>
      <c r="G425" t="s">
        <v>14</v>
      </c>
      <c r="H425">
        <v>162</v>
      </c>
      <c r="I425">
        <f t="shared" si="36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7"/>
        <v>40808.208333333336</v>
      </c>
      <c r="O425" s="6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1"/>
        <v>41</v>
      </c>
      <c r="G426" t="s">
        <v>14</v>
      </c>
      <c r="H426">
        <v>83</v>
      </c>
      <c r="I426">
        <f t="shared" si="36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7"/>
        <v>43208.208333333328</v>
      </c>
      <c r="O426" s="6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1"/>
        <v>288</v>
      </c>
      <c r="G427" t="s">
        <v>20</v>
      </c>
      <c r="H427">
        <v>92</v>
      </c>
      <c r="I427">
        <f t="shared" si="36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7"/>
        <v>42213.208333333328</v>
      </c>
      <c r="O427" s="6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1"/>
        <v>573</v>
      </c>
      <c r="G428" t="s">
        <v>20</v>
      </c>
      <c r="H428">
        <v>219</v>
      </c>
      <c r="I428">
        <f t="shared" si="36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7"/>
        <v>41332.25</v>
      </c>
      <c r="O428" s="6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1"/>
        <v>113</v>
      </c>
      <c r="G429" t="s">
        <v>20</v>
      </c>
      <c r="H429">
        <v>2526</v>
      </c>
      <c r="I429">
        <f t="shared" si="36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7"/>
        <v>41895.208333333336</v>
      </c>
      <c r="O429" s="6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1"/>
        <v>47</v>
      </c>
      <c r="G430" t="s">
        <v>14</v>
      </c>
      <c r="H430">
        <v>747</v>
      </c>
      <c r="I430">
        <f t="shared" si="36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7"/>
        <v>40585.25</v>
      </c>
      <c r="O430" s="6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1"/>
        <v>91</v>
      </c>
      <c r="G431" t="s">
        <v>74</v>
      </c>
      <c r="H431">
        <v>2138</v>
      </c>
      <c r="I431">
        <f t="shared" si="36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7"/>
        <v>41680.25</v>
      </c>
      <c r="O431" s="6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1"/>
        <v>68</v>
      </c>
      <c r="G432" t="s">
        <v>14</v>
      </c>
      <c r="H432">
        <v>84</v>
      </c>
      <c r="I432">
        <f t="shared" si="36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7"/>
        <v>43737.208333333328</v>
      </c>
      <c r="O432" s="6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1"/>
        <v>193</v>
      </c>
      <c r="G433" t="s">
        <v>20</v>
      </c>
      <c r="H433">
        <v>94</v>
      </c>
      <c r="I433">
        <f t="shared" si="36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7"/>
        <v>43273.208333333328</v>
      </c>
      <c r="O433" s="6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1"/>
        <v>83</v>
      </c>
      <c r="G434" t="s">
        <v>14</v>
      </c>
      <c r="H434">
        <v>91</v>
      </c>
      <c r="I434">
        <f t="shared" si="36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7"/>
        <v>41761.208333333336</v>
      </c>
      <c r="O434" s="6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1"/>
        <v>55</v>
      </c>
      <c r="G435" t="s">
        <v>14</v>
      </c>
      <c r="H435">
        <v>792</v>
      </c>
      <c r="I435">
        <f t="shared" si="36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7"/>
        <v>41603.25</v>
      </c>
      <c r="O435" s="6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1"/>
        <v>17</v>
      </c>
      <c r="G436" t="s">
        <v>74</v>
      </c>
      <c r="H436">
        <v>10</v>
      </c>
      <c r="I436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7"/>
        <v>42705.25</v>
      </c>
      <c r="O436" s="6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1"/>
        <v>117</v>
      </c>
      <c r="G437" t="s">
        <v>20</v>
      </c>
      <c r="H437">
        <v>1713</v>
      </c>
      <c r="I437">
        <f t="shared" si="36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7"/>
        <v>41988.25</v>
      </c>
      <c r="O437" s="6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1"/>
        <v>1053</v>
      </c>
      <c r="G438" t="s">
        <v>20</v>
      </c>
      <c r="H438">
        <v>249</v>
      </c>
      <c r="I438">
        <f t="shared" si="36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7"/>
        <v>43575.208333333328</v>
      </c>
      <c r="O438" s="6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1"/>
        <v>124</v>
      </c>
      <c r="G439" t="s">
        <v>20</v>
      </c>
      <c r="H439">
        <v>192</v>
      </c>
      <c r="I439">
        <f t="shared" si="36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7"/>
        <v>42260.208333333328</v>
      </c>
      <c r="O439" s="6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1"/>
        <v>179</v>
      </c>
      <c r="G440" t="s">
        <v>20</v>
      </c>
      <c r="H440">
        <v>247</v>
      </c>
      <c r="I440">
        <f t="shared" si="36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7"/>
        <v>41337.25</v>
      </c>
      <c r="O440" s="6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1"/>
        <v>356</v>
      </c>
      <c r="G441" t="s">
        <v>20</v>
      </c>
      <c r="H441">
        <v>2293</v>
      </c>
      <c r="I441">
        <f t="shared" si="36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7"/>
        <v>42680.208333333328</v>
      </c>
      <c r="O441" s="6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1"/>
        <v>162</v>
      </c>
      <c r="G442" t="s">
        <v>20</v>
      </c>
      <c r="H442">
        <v>3131</v>
      </c>
      <c r="I442">
        <f t="shared" si="36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7"/>
        <v>42916.208333333328</v>
      </c>
      <c r="O442" s="6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1"/>
        <v>25</v>
      </c>
      <c r="G443" t="s">
        <v>14</v>
      </c>
      <c r="H443">
        <v>32</v>
      </c>
      <c r="I443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7"/>
        <v>41025.208333333336</v>
      </c>
      <c r="O443" s="6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1"/>
        <v>199</v>
      </c>
      <c r="G444" t="s">
        <v>20</v>
      </c>
      <c r="H444">
        <v>143</v>
      </c>
      <c r="I444">
        <f t="shared" si="36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7"/>
        <v>42980.208333333328</v>
      </c>
      <c r="O444" s="6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1"/>
        <v>35</v>
      </c>
      <c r="G445" t="s">
        <v>74</v>
      </c>
      <c r="H445">
        <v>90</v>
      </c>
      <c r="I445">
        <f t="shared" si="36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7"/>
        <v>40451.208333333336</v>
      </c>
      <c r="O445" s="6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1"/>
        <v>177</v>
      </c>
      <c r="G446" t="s">
        <v>20</v>
      </c>
      <c r="H446">
        <v>296</v>
      </c>
      <c r="I446">
        <f t="shared" si="36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7"/>
        <v>40748.208333333336</v>
      </c>
      <c r="O446" s="6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1"/>
        <v>512</v>
      </c>
      <c r="G447" t="s">
        <v>20</v>
      </c>
      <c r="H447">
        <v>170</v>
      </c>
      <c r="I447">
        <f t="shared" si="36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7"/>
        <v>40515.25</v>
      </c>
      <c r="O447" s="6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1"/>
        <v>83</v>
      </c>
      <c r="G448" t="s">
        <v>14</v>
      </c>
      <c r="H448">
        <v>186</v>
      </c>
      <c r="I448">
        <f t="shared" si="36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7"/>
        <v>41261.25</v>
      </c>
      <c r="O448" s="6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1"/>
        <v>25</v>
      </c>
      <c r="G449" t="s">
        <v>74</v>
      </c>
      <c r="H449">
        <v>439</v>
      </c>
      <c r="I449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7"/>
        <v>43088.25</v>
      </c>
      <c r="O449" s="6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1"/>
        <v>51</v>
      </c>
      <c r="G450" t="s">
        <v>14</v>
      </c>
      <c r="H450">
        <v>605</v>
      </c>
      <c r="I450">
        <f t="shared" si="36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7"/>
        <v>41378.208333333336</v>
      </c>
      <c r="O450" s="6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1"/>
        <v>967</v>
      </c>
      <c r="G451" t="s">
        <v>20</v>
      </c>
      <c r="H451">
        <v>86</v>
      </c>
      <c r="I451">
        <f t="shared" ref="I451:I514" si="42">ROUND(IF(H451=0,0,E451/H451),2)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3">(((L451/60)/60)/24)+DATE(1970,1,1)</f>
        <v>43530.25</v>
      </c>
      <c r="O451" s="6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_xlfn.TEXTBEFORE(R451,"/")</f>
        <v>games</v>
      </c>
      <c r="T451" t="str">
        <f t="shared" ref="T451:T514" si="46">_xlfn.TEXTAFTER(R451,"/")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47">ROUNDUP((E452/D452)*100,0)</f>
        <v>4</v>
      </c>
      <c r="G452" t="s">
        <v>14</v>
      </c>
      <c r="H452">
        <v>1</v>
      </c>
      <c r="I452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3"/>
        <v>43394.208333333328</v>
      </c>
      <c r="O452" s="6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7"/>
        <v>123</v>
      </c>
      <c r="G453" t="s">
        <v>20</v>
      </c>
      <c r="H453">
        <v>6286</v>
      </c>
      <c r="I453">
        <f t="shared" si="42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3"/>
        <v>42935.208333333328</v>
      </c>
      <c r="O453" s="6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7"/>
        <v>64</v>
      </c>
      <c r="G454" t="s">
        <v>14</v>
      </c>
      <c r="H454">
        <v>31</v>
      </c>
      <c r="I454">
        <f t="shared" si="42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3"/>
        <v>40365.208333333336</v>
      </c>
      <c r="O454" s="6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7"/>
        <v>57</v>
      </c>
      <c r="G455" t="s">
        <v>14</v>
      </c>
      <c r="H455">
        <v>1181</v>
      </c>
      <c r="I455">
        <f t="shared" si="42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3"/>
        <v>42705.25</v>
      </c>
      <c r="O455" s="6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7"/>
        <v>45</v>
      </c>
      <c r="G456" t="s">
        <v>14</v>
      </c>
      <c r="H456">
        <v>39</v>
      </c>
      <c r="I456">
        <f t="shared" si="42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3"/>
        <v>41568.208333333336</v>
      </c>
      <c r="O456" s="6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7"/>
        <v>119</v>
      </c>
      <c r="G457" t="s">
        <v>20</v>
      </c>
      <c r="H457">
        <v>3727</v>
      </c>
      <c r="I457">
        <f t="shared" si="42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3"/>
        <v>40809.208333333336</v>
      </c>
      <c r="O457" s="6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7"/>
        <v>105</v>
      </c>
      <c r="G458" t="s">
        <v>20</v>
      </c>
      <c r="H458">
        <v>1605</v>
      </c>
      <c r="I458">
        <f t="shared" si="42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3"/>
        <v>43141.25</v>
      </c>
      <c r="O458" s="6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7"/>
        <v>27</v>
      </c>
      <c r="G459" t="s">
        <v>14</v>
      </c>
      <c r="H459">
        <v>46</v>
      </c>
      <c r="I459">
        <f t="shared" si="42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3"/>
        <v>42657.208333333328</v>
      </c>
      <c r="O459" s="6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7"/>
        <v>352</v>
      </c>
      <c r="G460" t="s">
        <v>20</v>
      </c>
      <c r="H460">
        <v>2120</v>
      </c>
      <c r="I460">
        <f t="shared" si="42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3"/>
        <v>40265.208333333336</v>
      </c>
      <c r="O460" s="6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7"/>
        <v>91</v>
      </c>
      <c r="G461" t="s">
        <v>14</v>
      </c>
      <c r="H461">
        <v>105</v>
      </c>
      <c r="I461">
        <f t="shared" si="42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3"/>
        <v>42001.25</v>
      </c>
      <c r="O461" s="6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7"/>
        <v>172</v>
      </c>
      <c r="G462" t="s">
        <v>20</v>
      </c>
      <c r="H462">
        <v>50</v>
      </c>
      <c r="I462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3"/>
        <v>40399.208333333336</v>
      </c>
      <c r="O462" s="6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7"/>
        <v>142</v>
      </c>
      <c r="G463" t="s">
        <v>20</v>
      </c>
      <c r="H463">
        <v>2080</v>
      </c>
      <c r="I463">
        <f t="shared" si="42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3"/>
        <v>41757.208333333336</v>
      </c>
      <c r="O463" s="6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7"/>
        <v>31</v>
      </c>
      <c r="G464" t="s">
        <v>14</v>
      </c>
      <c r="H464">
        <v>535</v>
      </c>
      <c r="I464">
        <f t="shared" si="42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3"/>
        <v>41304.25</v>
      </c>
      <c r="O464" s="6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7"/>
        <v>109</v>
      </c>
      <c r="G465" t="s">
        <v>20</v>
      </c>
      <c r="H465">
        <v>2105</v>
      </c>
      <c r="I465">
        <f t="shared" si="42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3"/>
        <v>41639.25</v>
      </c>
      <c r="O465" s="6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7"/>
        <v>134</v>
      </c>
      <c r="G466" t="s">
        <v>20</v>
      </c>
      <c r="H466">
        <v>2436</v>
      </c>
      <c r="I466">
        <f t="shared" si="42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3"/>
        <v>43142.25</v>
      </c>
      <c r="O466" s="6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7"/>
        <v>188</v>
      </c>
      <c r="G467" t="s">
        <v>20</v>
      </c>
      <c r="H467">
        <v>80</v>
      </c>
      <c r="I467">
        <f t="shared" si="42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3"/>
        <v>43127.25</v>
      </c>
      <c r="O467" s="6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7"/>
        <v>332</v>
      </c>
      <c r="G468" t="s">
        <v>20</v>
      </c>
      <c r="H468">
        <v>42</v>
      </c>
      <c r="I468">
        <f t="shared" si="42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3"/>
        <v>41409.208333333336</v>
      </c>
      <c r="O468" s="6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7"/>
        <v>576</v>
      </c>
      <c r="G469" t="s">
        <v>20</v>
      </c>
      <c r="H469">
        <v>139</v>
      </c>
      <c r="I469">
        <f t="shared" si="42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3"/>
        <v>42331.25</v>
      </c>
      <c r="O469" s="6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7"/>
        <v>41</v>
      </c>
      <c r="G470" t="s">
        <v>14</v>
      </c>
      <c r="H470">
        <v>16</v>
      </c>
      <c r="I470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3"/>
        <v>43569.208333333328</v>
      </c>
      <c r="O470" s="6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7"/>
        <v>185</v>
      </c>
      <c r="G471" t="s">
        <v>20</v>
      </c>
      <c r="H471">
        <v>159</v>
      </c>
      <c r="I471">
        <f t="shared" si="42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3"/>
        <v>42142.208333333328</v>
      </c>
      <c r="O471" s="6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7"/>
        <v>286</v>
      </c>
      <c r="G472" t="s">
        <v>20</v>
      </c>
      <c r="H472">
        <v>381</v>
      </c>
      <c r="I472">
        <f t="shared" si="42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3"/>
        <v>42716.25</v>
      </c>
      <c r="O472" s="6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7"/>
        <v>319</v>
      </c>
      <c r="G473" t="s">
        <v>20</v>
      </c>
      <c r="H473">
        <v>194</v>
      </c>
      <c r="I473">
        <f t="shared" si="42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3"/>
        <v>41031.208333333336</v>
      </c>
      <c r="O473" s="6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7"/>
        <v>40</v>
      </c>
      <c r="G474" t="s">
        <v>14</v>
      </c>
      <c r="H474">
        <v>575</v>
      </c>
      <c r="I474">
        <f t="shared" si="42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3"/>
        <v>43535.208333333328</v>
      </c>
      <c r="O474" s="6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7"/>
        <v>179</v>
      </c>
      <c r="G475" t="s">
        <v>20</v>
      </c>
      <c r="H475">
        <v>106</v>
      </c>
      <c r="I475">
        <f t="shared" si="42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3"/>
        <v>43277.208333333328</v>
      </c>
      <c r="O475" s="6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7"/>
        <v>366</v>
      </c>
      <c r="G476" t="s">
        <v>20</v>
      </c>
      <c r="H476">
        <v>142</v>
      </c>
      <c r="I476">
        <f t="shared" si="42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3"/>
        <v>41989.25</v>
      </c>
      <c r="O476" s="6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7"/>
        <v>114</v>
      </c>
      <c r="G477" t="s">
        <v>20</v>
      </c>
      <c r="H477">
        <v>211</v>
      </c>
      <c r="I477">
        <f t="shared" si="42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3"/>
        <v>41450.208333333336</v>
      </c>
      <c r="O477" s="6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7"/>
        <v>30</v>
      </c>
      <c r="G478" t="s">
        <v>14</v>
      </c>
      <c r="H478">
        <v>1120</v>
      </c>
      <c r="I478">
        <f t="shared" si="42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3"/>
        <v>43322.208333333328</v>
      </c>
      <c r="O478" s="6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7"/>
        <v>55</v>
      </c>
      <c r="G479" t="s">
        <v>14</v>
      </c>
      <c r="H479">
        <v>113</v>
      </c>
      <c r="I479">
        <f t="shared" si="42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3"/>
        <v>40720.208333333336</v>
      </c>
      <c r="O479" s="6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7"/>
        <v>237</v>
      </c>
      <c r="G480" t="s">
        <v>20</v>
      </c>
      <c r="H480">
        <v>2756</v>
      </c>
      <c r="I480">
        <f t="shared" si="42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3"/>
        <v>42072.208333333328</v>
      </c>
      <c r="O480" s="6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7"/>
        <v>513</v>
      </c>
      <c r="G481" t="s">
        <v>20</v>
      </c>
      <c r="H481">
        <v>173</v>
      </c>
      <c r="I481">
        <f t="shared" si="42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3"/>
        <v>42945.208333333328</v>
      </c>
      <c r="O481" s="6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7"/>
        <v>101</v>
      </c>
      <c r="G482" t="s">
        <v>20</v>
      </c>
      <c r="H482">
        <v>87</v>
      </c>
      <c r="I482">
        <f t="shared" si="42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3"/>
        <v>40248.25</v>
      </c>
      <c r="O482" s="6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7"/>
        <v>82</v>
      </c>
      <c r="G483" t="s">
        <v>14</v>
      </c>
      <c r="H483">
        <v>1538</v>
      </c>
      <c r="I483">
        <f t="shared" si="42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3"/>
        <v>41913.208333333336</v>
      </c>
      <c r="O483" s="6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7"/>
        <v>17</v>
      </c>
      <c r="G484" t="s">
        <v>14</v>
      </c>
      <c r="H484">
        <v>9</v>
      </c>
      <c r="I484">
        <f t="shared" si="42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3"/>
        <v>40963.25</v>
      </c>
      <c r="O484" s="6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7"/>
        <v>53</v>
      </c>
      <c r="G485" t="s">
        <v>14</v>
      </c>
      <c r="H485">
        <v>554</v>
      </c>
      <c r="I485">
        <f t="shared" si="42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3"/>
        <v>43811.25</v>
      </c>
      <c r="O485" s="6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7"/>
        <v>261</v>
      </c>
      <c r="G486" t="s">
        <v>20</v>
      </c>
      <c r="H486">
        <v>1572</v>
      </c>
      <c r="I486">
        <f t="shared" si="42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3"/>
        <v>41855.208333333336</v>
      </c>
      <c r="O486" s="6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7"/>
        <v>31</v>
      </c>
      <c r="G487" t="s">
        <v>14</v>
      </c>
      <c r="H487">
        <v>648</v>
      </c>
      <c r="I487">
        <f t="shared" si="42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3"/>
        <v>43626.208333333328</v>
      </c>
      <c r="O487" s="6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7"/>
        <v>14</v>
      </c>
      <c r="G488" t="s">
        <v>14</v>
      </c>
      <c r="H488">
        <v>21</v>
      </c>
      <c r="I488">
        <f t="shared" si="42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3"/>
        <v>43168.25</v>
      </c>
      <c r="O488" s="6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7"/>
        <v>179</v>
      </c>
      <c r="G489" t="s">
        <v>20</v>
      </c>
      <c r="H489">
        <v>2346</v>
      </c>
      <c r="I489">
        <f t="shared" si="42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3"/>
        <v>42845.208333333328</v>
      </c>
      <c r="O489" s="6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7"/>
        <v>221</v>
      </c>
      <c r="G490" t="s">
        <v>20</v>
      </c>
      <c r="H490">
        <v>115</v>
      </c>
      <c r="I490">
        <f t="shared" si="42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3"/>
        <v>42403.25</v>
      </c>
      <c r="O490" s="6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7"/>
        <v>102</v>
      </c>
      <c r="G491" t="s">
        <v>20</v>
      </c>
      <c r="H491">
        <v>85</v>
      </c>
      <c r="I491">
        <f t="shared" si="42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3"/>
        <v>40406.208333333336</v>
      </c>
      <c r="O491" s="6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7"/>
        <v>192</v>
      </c>
      <c r="G492" t="s">
        <v>20</v>
      </c>
      <c r="H492">
        <v>144</v>
      </c>
      <c r="I492">
        <f t="shared" si="42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3"/>
        <v>43786.25</v>
      </c>
      <c r="O492" s="6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7"/>
        <v>306</v>
      </c>
      <c r="G493" t="s">
        <v>20</v>
      </c>
      <c r="H493">
        <v>2443</v>
      </c>
      <c r="I493">
        <f t="shared" si="42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3"/>
        <v>41456.208333333336</v>
      </c>
      <c r="O493" s="6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7"/>
        <v>24</v>
      </c>
      <c r="G494" t="s">
        <v>74</v>
      </c>
      <c r="H494">
        <v>595</v>
      </c>
      <c r="I494">
        <f t="shared" si="42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3"/>
        <v>40336.208333333336</v>
      </c>
      <c r="O494" s="6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7"/>
        <v>724</v>
      </c>
      <c r="G495" t="s">
        <v>20</v>
      </c>
      <c r="H495">
        <v>64</v>
      </c>
      <c r="I495">
        <f t="shared" si="42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3"/>
        <v>43645.208333333328</v>
      </c>
      <c r="O495" s="6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7"/>
        <v>548</v>
      </c>
      <c r="G496" t="s">
        <v>20</v>
      </c>
      <c r="H496">
        <v>268</v>
      </c>
      <c r="I496">
        <f t="shared" si="42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3"/>
        <v>40990.208333333336</v>
      </c>
      <c r="O496" s="6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7"/>
        <v>415</v>
      </c>
      <c r="G497" t="s">
        <v>20</v>
      </c>
      <c r="H497">
        <v>195</v>
      </c>
      <c r="I497">
        <f t="shared" si="42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3"/>
        <v>41800.208333333336</v>
      </c>
      <c r="O497" s="6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7"/>
        <v>1</v>
      </c>
      <c r="G498" t="s">
        <v>14</v>
      </c>
      <c r="H498">
        <v>54</v>
      </c>
      <c r="I498">
        <f t="shared" si="42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3"/>
        <v>42876.208333333328</v>
      </c>
      <c r="O498" s="6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7"/>
        <v>35</v>
      </c>
      <c r="G499" t="s">
        <v>14</v>
      </c>
      <c r="H499">
        <v>120</v>
      </c>
      <c r="I499">
        <f t="shared" si="42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3"/>
        <v>42724.25</v>
      </c>
      <c r="O499" s="6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7"/>
        <v>24</v>
      </c>
      <c r="G500" t="s">
        <v>14</v>
      </c>
      <c r="H500">
        <v>579</v>
      </c>
      <c r="I500">
        <f t="shared" si="42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3"/>
        <v>42005.25</v>
      </c>
      <c r="O500" s="6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7"/>
        <v>49</v>
      </c>
      <c r="G501" t="s">
        <v>14</v>
      </c>
      <c r="H501">
        <v>2072</v>
      </c>
      <c r="I501">
        <f t="shared" si="42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3"/>
        <v>42444.208333333328</v>
      </c>
      <c r="O501" s="6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7"/>
        <v>0</v>
      </c>
      <c r="G502" t="s">
        <v>14</v>
      </c>
      <c r="H502">
        <v>0</v>
      </c>
      <c r="I502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3"/>
        <v>41395.208333333336</v>
      </c>
      <c r="O502" s="6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7"/>
        <v>71</v>
      </c>
      <c r="G503" t="s">
        <v>14</v>
      </c>
      <c r="H503">
        <v>1796</v>
      </c>
      <c r="I503">
        <f t="shared" si="42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3"/>
        <v>41345.208333333336</v>
      </c>
      <c r="O503" s="6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7"/>
        <v>530</v>
      </c>
      <c r="G504" t="s">
        <v>20</v>
      </c>
      <c r="H504">
        <v>186</v>
      </c>
      <c r="I504">
        <f t="shared" si="42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3"/>
        <v>41117.208333333336</v>
      </c>
      <c r="O504" s="6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7"/>
        <v>181</v>
      </c>
      <c r="G505" t="s">
        <v>20</v>
      </c>
      <c r="H505">
        <v>460</v>
      </c>
      <c r="I505">
        <f t="shared" si="42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3"/>
        <v>42186.208333333328</v>
      </c>
      <c r="O505" s="6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7"/>
        <v>93</v>
      </c>
      <c r="G506" t="s">
        <v>14</v>
      </c>
      <c r="H506">
        <v>62</v>
      </c>
      <c r="I506">
        <f t="shared" si="42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3"/>
        <v>42142.208333333328</v>
      </c>
      <c r="O506" s="6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7"/>
        <v>14</v>
      </c>
      <c r="G507" t="s">
        <v>14</v>
      </c>
      <c r="H507">
        <v>347</v>
      </c>
      <c r="I507">
        <f t="shared" si="42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3"/>
        <v>41341.25</v>
      </c>
      <c r="O507" s="6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7"/>
        <v>928</v>
      </c>
      <c r="G508" t="s">
        <v>20</v>
      </c>
      <c r="H508">
        <v>2528</v>
      </c>
      <c r="I508">
        <f t="shared" si="42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3"/>
        <v>43062.25</v>
      </c>
      <c r="O508" s="6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7"/>
        <v>40</v>
      </c>
      <c r="G509" t="s">
        <v>14</v>
      </c>
      <c r="H509">
        <v>19</v>
      </c>
      <c r="I509">
        <f t="shared" si="42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3"/>
        <v>41373.208333333336</v>
      </c>
      <c r="O509" s="6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7"/>
        <v>113</v>
      </c>
      <c r="G510" t="s">
        <v>20</v>
      </c>
      <c r="H510">
        <v>3657</v>
      </c>
      <c r="I510">
        <f t="shared" si="42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3"/>
        <v>43310.208333333328</v>
      </c>
      <c r="O510" s="6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7"/>
        <v>71</v>
      </c>
      <c r="G511" t="s">
        <v>14</v>
      </c>
      <c r="H511">
        <v>1258</v>
      </c>
      <c r="I511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3"/>
        <v>41034.208333333336</v>
      </c>
      <c r="O511" s="6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7"/>
        <v>120</v>
      </c>
      <c r="G512" t="s">
        <v>20</v>
      </c>
      <c r="H512">
        <v>131</v>
      </c>
      <c r="I512">
        <f t="shared" si="42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3"/>
        <v>43251.208333333328</v>
      </c>
      <c r="O512" s="6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7"/>
        <v>25</v>
      </c>
      <c r="G513" t="s">
        <v>14</v>
      </c>
      <c r="H513">
        <v>362</v>
      </c>
      <c r="I513">
        <f t="shared" si="42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3"/>
        <v>43671.208333333328</v>
      </c>
      <c r="O513" s="6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7"/>
        <v>140</v>
      </c>
      <c r="G514" t="s">
        <v>20</v>
      </c>
      <c r="H514">
        <v>239</v>
      </c>
      <c r="I514">
        <f t="shared" si="42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3"/>
        <v>41825.208333333336</v>
      </c>
      <c r="O514" s="6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7"/>
        <v>40</v>
      </c>
      <c r="G515" t="s">
        <v>74</v>
      </c>
      <c r="H515">
        <v>35</v>
      </c>
      <c r="I515">
        <f t="shared" ref="I515:I578" si="48">ROUND(IF(H515=0,0,E515/H515),2)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49">(((L515/60)/60)/24)+DATE(1970,1,1)</f>
        <v>40430.208333333336</v>
      </c>
      <c r="O515" s="6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_xlfn.TEXTBEFORE(R515,"/")</f>
        <v>film &amp; video</v>
      </c>
      <c r="T515" t="str">
        <f t="shared" ref="T515:T578" si="52">_xlfn.TEXTAFTER(R515,"/")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53">ROUNDUP((E516/D516)*100,0)</f>
        <v>23</v>
      </c>
      <c r="G516" t="s">
        <v>74</v>
      </c>
      <c r="H516">
        <v>528</v>
      </c>
      <c r="I516">
        <f t="shared" si="48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9"/>
        <v>41614.25</v>
      </c>
      <c r="O516" s="6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3"/>
        <v>56</v>
      </c>
      <c r="G517" t="s">
        <v>14</v>
      </c>
      <c r="H517">
        <v>133</v>
      </c>
      <c r="I517">
        <f t="shared" si="48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9"/>
        <v>40900.25</v>
      </c>
      <c r="O517" s="6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3"/>
        <v>43</v>
      </c>
      <c r="G518" t="s">
        <v>14</v>
      </c>
      <c r="H518">
        <v>846</v>
      </c>
      <c r="I518">
        <f t="shared" si="48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9"/>
        <v>40396.208333333336</v>
      </c>
      <c r="O518" s="6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3"/>
        <v>112</v>
      </c>
      <c r="G519" t="s">
        <v>20</v>
      </c>
      <c r="H519">
        <v>78</v>
      </c>
      <c r="I519">
        <f t="shared" si="48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9"/>
        <v>42860.208333333328</v>
      </c>
      <c r="O519" s="6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3"/>
        <v>8</v>
      </c>
      <c r="G520" t="s">
        <v>14</v>
      </c>
      <c r="H520">
        <v>10</v>
      </c>
      <c r="I520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9"/>
        <v>43154.25</v>
      </c>
      <c r="O520" s="6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3"/>
        <v>102</v>
      </c>
      <c r="G521" t="s">
        <v>20</v>
      </c>
      <c r="H521">
        <v>1773</v>
      </c>
      <c r="I521">
        <f t="shared" si="48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9"/>
        <v>42012.25</v>
      </c>
      <c r="O521" s="6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3"/>
        <v>426</v>
      </c>
      <c r="G522" t="s">
        <v>20</v>
      </c>
      <c r="H522">
        <v>32</v>
      </c>
      <c r="I522">
        <f t="shared" si="48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9"/>
        <v>43574.208333333328</v>
      </c>
      <c r="O522" s="6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3"/>
        <v>146</v>
      </c>
      <c r="G523" t="s">
        <v>20</v>
      </c>
      <c r="H523">
        <v>369</v>
      </c>
      <c r="I523">
        <f t="shared" si="48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9"/>
        <v>42605.208333333328</v>
      </c>
      <c r="O523" s="6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3"/>
        <v>33</v>
      </c>
      <c r="G524" t="s">
        <v>14</v>
      </c>
      <c r="H524">
        <v>191</v>
      </c>
      <c r="I524">
        <f t="shared" si="48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9"/>
        <v>41093.208333333336</v>
      </c>
      <c r="O524" s="6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3"/>
        <v>701</v>
      </c>
      <c r="G525" t="s">
        <v>20</v>
      </c>
      <c r="H525">
        <v>89</v>
      </c>
      <c r="I525">
        <f t="shared" si="48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9"/>
        <v>40241.25</v>
      </c>
      <c r="O525" s="6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3"/>
        <v>84</v>
      </c>
      <c r="G526" t="s">
        <v>14</v>
      </c>
      <c r="H526">
        <v>1979</v>
      </c>
      <c r="I526">
        <f t="shared" si="48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9"/>
        <v>40294.208333333336</v>
      </c>
      <c r="O526" s="6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3"/>
        <v>85</v>
      </c>
      <c r="G527" t="s">
        <v>14</v>
      </c>
      <c r="H527">
        <v>63</v>
      </c>
      <c r="I527">
        <f t="shared" si="48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9"/>
        <v>40505.25</v>
      </c>
      <c r="O527" s="6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3"/>
        <v>156</v>
      </c>
      <c r="G528" t="s">
        <v>20</v>
      </c>
      <c r="H528">
        <v>147</v>
      </c>
      <c r="I528">
        <f t="shared" si="48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9"/>
        <v>42364.25</v>
      </c>
      <c r="O528" s="6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3"/>
        <v>100</v>
      </c>
      <c r="G529" t="s">
        <v>14</v>
      </c>
      <c r="H529">
        <v>6080</v>
      </c>
      <c r="I529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9"/>
        <v>42405.25</v>
      </c>
      <c r="O529" s="6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3"/>
        <v>81</v>
      </c>
      <c r="G530" t="s">
        <v>14</v>
      </c>
      <c r="H530">
        <v>80</v>
      </c>
      <c r="I530">
        <f t="shared" si="48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9"/>
        <v>41601.25</v>
      </c>
      <c r="O530" s="6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3"/>
        <v>12</v>
      </c>
      <c r="G531" t="s">
        <v>14</v>
      </c>
      <c r="H531">
        <v>9</v>
      </c>
      <c r="I531">
        <f t="shared" si="48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9"/>
        <v>41769.208333333336</v>
      </c>
      <c r="O531" s="6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3"/>
        <v>92</v>
      </c>
      <c r="G532" t="s">
        <v>14</v>
      </c>
      <c r="H532">
        <v>1784</v>
      </c>
      <c r="I532">
        <f t="shared" si="48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9"/>
        <v>40421.208333333336</v>
      </c>
      <c r="O532" s="6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3"/>
        <v>96</v>
      </c>
      <c r="G533" t="s">
        <v>47</v>
      </c>
      <c r="H533">
        <v>3640</v>
      </c>
      <c r="I533">
        <f t="shared" si="48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9"/>
        <v>41589.25</v>
      </c>
      <c r="O533" s="6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3"/>
        <v>503</v>
      </c>
      <c r="G534" t="s">
        <v>20</v>
      </c>
      <c r="H534">
        <v>126</v>
      </c>
      <c r="I534">
        <f t="shared" si="48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9"/>
        <v>43125.25</v>
      </c>
      <c r="O534" s="6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3"/>
        <v>160</v>
      </c>
      <c r="G535" t="s">
        <v>20</v>
      </c>
      <c r="H535">
        <v>2218</v>
      </c>
      <c r="I535">
        <f t="shared" si="48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9"/>
        <v>41479.208333333336</v>
      </c>
      <c r="O535" s="6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3"/>
        <v>16</v>
      </c>
      <c r="G536" t="s">
        <v>14</v>
      </c>
      <c r="H536">
        <v>243</v>
      </c>
      <c r="I536">
        <f t="shared" si="48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9"/>
        <v>43329.208333333328</v>
      </c>
      <c r="O536" s="6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3"/>
        <v>483</v>
      </c>
      <c r="G537" t="s">
        <v>20</v>
      </c>
      <c r="H537">
        <v>202</v>
      </c>
      <c r="I537">
        <f t="shared" si="48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9"/>
        <v>43259.208333333328</v>
      </c>
      <c r="O537" s="6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3"/>
        <v>150</v>
      </c>
      <c r="G538" t="s">
        <v>20</v>
      </c>
      <c r="H538">
        <v>140</v>
      </c>
      <c r="I538">
        <f t="shared" si="48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9"/>
        <v>40414.208333333336</v>
      </c>
      <c r="O538" s="6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3"/>
        <v>118</v>
      </c>
      <c r="G539" t="s">
        <v>20</v>
      </c>
      <c r="H539">
        <v>1052</v>
      </c>
      <c r="I539">
        <f t="shared" si="48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9"/>
        <v>43342.208333333328</v>
      </c>
      <c r="O539" s="6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3"/>
        <v>38</v>
      </c>
      <c r="G540" t="s">
        <v>14</v>
      </c>
      <c r="H540">
        <v>1296</v>
      </c>
      <c r="I540">
        <f t="shared" si="48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9"/>
        <v>41539.208333333336</v>
      </c>
      <c r="O540" s="6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3"/>
        <v>73</v>
      </c>
      <c r="G541" t="s">
        <v>14</v>
      </c>
      <c r="H541">
        <v>77</v>
      </c>
      <c r="I541">
        <f t="shared" si="48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9"/>
        <v>43647.208333333328</v>
      </c>
      <c r="O541" s="6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3"/>
        <v>266</v>
      </c>
      <c r="G542" t="s">
        <v>20</v>
      </c>
      <c r="H542">
        <v>247</v>
      </c>
      <c r="I542">
        <f t="shared" si="48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9"/>
        <v>43225.208333333328</v>
      </c>
      <c r="O542" s="6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3"/>
        <v>25</v>
      </c>
      <c r="G543" t="s">
        <v>14</v>
      </c>
      <c r="H543">
        <v>395</v>
      </c>
      <c r="I543">
        <f t="shared" si="48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9"/>
        <v>42165.208333333328</v>
      </c>
      <c r="O543" s="6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3"/>
        <v>3</v>
      </c>
      <c r="G544" t="s">
        <v>14</v>
      </c>
      <c r="H544">
        <v>49</v>
      </c>
      <c r="I544">
        <f t="shared" si="48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9"/>
        <v>42391.25</v>
      </c>
      <c r="O544" s="6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3"/>
        <v>17</v>
      </c>
      <c r="G545" t="s">
        <v>14</v>
      </c>
      <c r="H545">
        <v>180</v>
      </c>
      <c r="I545">
        <f t="shared" si="48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9"/>
        <v>41528.208333333336</v>
      </c>
      <c r="O545" s="6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3"/>
        <v>277</v>
      </c>
      <c r="G546" t="s">
        <v>20</v>
      </c>
      <c r="H546">
        <v>84</v>
      </c>
      <c r="I546">
        <f t="shared" si="48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9"/>
        <v>42377.25</v>
      </c>
      <c r="O546" s="6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3"/>
        <v>89</v>
      </c>
      <c r="G547" t="s">
        <v>14</v>
      </c>
      <c r="H547">
        <v>2690</v>
      </c>
      <c r="I547">
        <f t="shared" si="48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9"/>
        <v>43824.25</v>
      </c>
      <c r="O547" s="6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3"/>
        <v>164</v>
      </c>
      <c r="G548" t="s">
        <v>20</v>
      </c>
      <c r="H548">
        <v>88</v>
      </c>
      <c r="I548">
        <f t="shared" si="48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9"/>
        <v>43360.208333333328</v>
      </c>
      <c r="O548" s="6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3"/>
        <v>969</v>
      </c>
      <c r="G549" t="s">
        <v>20</v>
      </c>
      <c r="H549">
        <v>156</v>
      </c>
      <c r="I549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9"/>
        <v>42029.25</v>
      </c>
      <c r="O549" s="6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3"/>
        <v>271</v>
      </c>
      <c r="G550" t="s">
        <v>20</v>
      </c>
      <c r="H550">
        <v>2985</v>
      </c>
      <c r="I550">
        <f t="shared" si="48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9"/>
        <v>42461.208333333328</v>
      </c>
      <c r="O550" s="6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3"/>
        <v>285</v>
      </c>
      <c r="G551" t="s">
        <v>20</v>
      </c>
      <c r="H551">
        <v>762</v>
      </c>
      <c r="I551">
        <f t="shared" si="48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9"/>
        <v>41422.208333333336</v>
      </c>
      <c r="O551" s="6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3"/>
        <v>4</v>
      </c>
      <c r="G552" t="s">
        <v>74</v>
      </c>
      <c r="H552">
        <v>1</v>
      </c>
      <c r="I552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9"/>
        <v>40968.25</v>
      </c>
      <c r="O552" s="6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3"/>
        <v>59</v>
      </c>
      <c r="G553" t="s">
        <v>14</v>
      </c>
      <c r="H553">
        <v>2779</v>
      </c>
      <c r="I553">
        <f t="shared" si="48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9"/>
        <v>41993.25</v>
      </c>
      <c r="O553" s="6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3"/>
        <v>99</v>
      </c>
      <c r="G554" t="s">
        <v>14</v>
      </c>
      <c r="H554">
        <v>92</v>
      </c>
      <c r="I554">
        <f t="shared" si="48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9"/>
        <v>42700.25</v>
      </c>
      <c r="O554" s="6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3"/>
        <v>44</v>
      </c>
      <c r="G555" t="s">
        <v>14</v>
      </c>
      <c r="H555">
        <v>1028</v>
      </c>
      <c r="I555">
        <f t="shared" si="48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9"/>
        <v>40545.25</v>
      </c>
      <c r="O555" s="6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3"/>
        <v>152</v>
      </c>
      <c r="G556" t="s">
        <v>20</v>
      </c>
      <c r="H556">
        <v>554</v>
      </c>
      <c r="I556">
        <f t="shared" si="48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9"/>
        <v>42723.25</v>
      </c>
      <c r="O556" s="6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3"/>
        <v>224</v>
      </c>
      <c r="G557" t="s">
        <v>20</v>
      </c>
      <c r="H557">
        <v>135</v>
      </c>
      <c r="I557">
        <f t="shared" si="48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9"/>
        <v>41731.208333333336</v>
      </c>
      <c r="O557" s="6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3"/>
        <v>240</v>
      </c>
      <c r="G558" t="s">
        <v>20</v>
      </c>
      <c r="H558">
        <v>122</v>
      </c>
      <c r="I558">
        <f t="shared" si="48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9"/>
        <v>40792.208333333336</v>
      </c>
      <c r="O558" s="6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3"/>
        <v>200</v>
      </c>
      <c r="G559" t="s">
        <v>20</v>
      </c>
      <c r="H559">
        <v>221</v>
      </c>
      <c r="I559">
        <f t="shared" si="48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9"/>
        <v>42279.208333333328</v>
      </c>
      <c r="O559" s="6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3"/>
        <v>138</v>
      </c>
      <c r="G560" t="s">
        <v>20</v>
      </c>
      <c r="H560">
        <v>126</v>
      </c>
      <c r="I560">
        <f t="shared" si="48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9"/>
        <v>42424.25</v>
      </c>
      <c r="O560" s="6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3"/>
        <v>101</v>
      </c>
      <c r="G561" t="s">
        <v>20</v>
      </c>
      <c r="H561">
        <v>1022</v>
      </c>
      <c r="I561">
        <f t="shared" si="48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9"/>
        <v>42584.208333333328</v>
      </c>
      <c r="O561" s="6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3"/>
        <v>795</v>
      </c>
      <c r="G562" t="s">
        <v>20</v>
      </c>
      <c r="H562">
        <v>3177</v>
      </c>
      <c r="I562">
        <f t="shared" si="48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9"/>
        <v>40865.25</v>
      </c>
      <c r="O562" s="6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3"/>
        <v>370</v>
      </c>
      <c r="G563" t="s">
        <v>20</v>
      </c>
      <c r="H563">
        <v>198</v>
      </c>
      <c r="I563">
        <f t="shared" si="48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9"/>
        <v>40833.208333333336</v>
      </c>
      <c r="O563" s="6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3"/>
        <v>13</v>
      </c>
      <c r="G564" t="s">
        <v>14</v>
      </c>
      <c r="H564">
        <v>26</v>
      </c>
      <c r="I564">
        <f t="shared" si="48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9"/>
        <v>43536.208333333328</v>
      </c>
      <c r="O564" s="6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3"/>
        <v>139</v>
      </c>
      <c r="G565" t="s">
        <v>20</v>
      </c>
      <c r="H565">
        <v>85</v>
      </c>
      <c r="I565">
        <f t="shared" si="48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9"/>
        <v>43417.25</v>
      </c>
      <c r="O565" s="6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3"/>
        <v>84</v>
      </c>
      <c r="G566" t="s">
        <v>14</v>
      </c>
      <c r="H566">
        <v>1790</v>
      </c>
      <c r="I566">
        <f t="shared" si="48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9"/>
        <v>42078.208333333328</v>
      </c>
      <c r="O566" s="6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3"/>
        <v>205</v>
      </c>
      <c r="G567" t="s">
        <v>20</v>
      </c>
      <c r="H567">
        <v>3596</v>
      </c>
      <c r="I567">
        <f t="shared" si="48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9"/>
        <v>40862.25</v>
      </c>
      <c r="O567" s="6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3"/>
        <v>45</v>
      </c>
      <c r="G568" t="s">
        <v>14</v>
      </c>
      <c r="H568">
        <v>37</v>
      </c>
      <c r="I568">
        <f t="shared" si="48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9"/>
        <v>42424.25</v>
      </c>
      <c r="O568" s="6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3"/>
        <v>219</v>
      </c>
      <c r="G569" t="s">
        <v>20</v>
      </c>
      <c r="H569">
        <v>244</v>
      </c>
      <c r="I569">
        <f t="shared" si="48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9"/>
        <v>41830.208333333336</v>
      </c>
      <c r="O569" s="6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3"/>
        <v>187</v>
      </c>
      <c r="G570" t="s">
        <v>20</v>
      </c>
      <c r="H570">
        <v>5180</v>
      </c>
      <c r="I570">
        <f t="shared" si="48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9"/>
        <v>40374.208333333336</v>
      </c>
      <c r="O570" s="6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3"/>
        <v>238</v>
      </c>
      <c r="G571" t="s">
        <v>20</v>
      </c>
      <c r="H571">
        <v>589</v>
      </c>
      <c r="I571">
        <f t="shared" si="48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9"/>
        <v>40554.25</v>
      </c>
      <c r="O571" s="6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3"/>
        <v>306</v>
      </c>
      <c r="G572" t="s">
        <v>20</v>
      </c>
      <c r="H572">
        <v>2725</v>
      </c>
      <c r="I572">
        <f t="shared" si="48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9"/>
        <v>41993.25</v>
      </c>
      <c r="O572" s="6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3"/>
        <v>95</v>
      </c>
      <c r="G573" t="s">
        <v>14</v>
      </c>
      <c r="H573">
        <v>35</v>
      </c>
      <c r="I573">
        <f t="shared" si="48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9"/>
        <v>42174.208333333328</v>
      </c>
      <c r="O573" s="6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3"/>
        <v>55</v>
      </c>
      <c r="G574" t="s">
        <v>74</v>
      </c>
      <c r="H574">
        <v>94</v>
      </c>
      <c r="I574">
        <f t="shared" si="48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9"/>
        <v>42275.208333333328</v>
      </c>
      <c r="O574" s="6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3"/>
        <v>112</v>
      </c>
      <c r="G575" t="s">
        <v>20</v>
      </c>
      <c r="H575">
        <v>300</v>
      </c>
      <c r="I575">
        <f t="shared" si="48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9"/>
        <v>41761.208333333336</v>
      </c>
      <c r="O575" s="6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3"/>
        <v>370</v>
      </c>
      <c r="G576" t="s">
        <v>20</v>
      </c>
      <c r="H576">
        <v>144</v>
      </c>
      <c r="I576">
        <f t="shared" si="48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9"/>
        <v>43806.25</v>
      </c>
      <c r="O576" s="6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3"/>
        <v>63</v>
      </c>
      <c r="G577" t="s">
        <v>14</v>
      </c>
      <c r="H577">
        <v>558</v>
      </c>
      <c r="I577">
        <f t="shared" si="48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9"/>
        <v>41779.208333333336</v>
      </c>
      <c r="O577" s="6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3"/>
        <v>65</v>
      </c>
      <c r="G578" t="s">
        <v>14</v>
      </c>
      <c r="H578">
        <v>64</v>
      </c>
      <c r="I578">
        <f t="shared" si="48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49"/>
        <v>43040.208333333328</v>
      </c>
      <c r="O578" s="6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53"/>
        <v>19</v>
      </c>
      <c r="G579" t="s">
        <v>74</v>
      </c>
      <c r="H579">
        <v>37</v>
      </c>
      <c r="I579">
        <f t="shared" ref="I579:I642" si="54">ROUND(IF(H579=0,0,E579/H579),2)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5">(((L579/60)/60)/24)+DATE(1970,1,1)</f>
        <v>40613.25</v>
      </c>
      <c r="O579" s="6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_xlfn.TEXTBEFORE(R579,"/")</f>
        <v>music</v>
      </c>
      <c r="T579" t="str">
        <f t="shared" ref="T579:T642" si="58">_xlfn.TEXTAFTER(R579,"/")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59">ROUNDUP((E580/D580)*100,0)</f>
        <v>17</v>
      </c>
      <c r="G580" t="s">
        <v>14</v>
      </c>
      <c r="H580">
        <v>245</v>
      </c>
      <c r="I580">
        <f t="shared" si="5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5"/>
        <v>40878.25</v>
      </c>
      <c r="O580" s="6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9"/>
        <v>102</v>
      </c>
      <c r="G581" t="s">
        <v>20</v>
      </c>
      <c r="H581">
        <v>87</v>
      </c>
      <c r="I581">
        <f t="shared" si="54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5"/>
        <v>40762.208333333336</v>
      </c>
      <c r="O581" s="6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9"/>
        <v>342</v>
      </c>
      <c r="G582" t="s">
        <v>20</v>
      </c>
      <c r="H582">
        <v>3116</v>
      </c>
      <c r="I582">
        <f t="shared" si="54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5"/>
        <v>41696.25</v>
      </c>
      <c r="O582" s="6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9"/>
        <v>65</v>
      </c>
      <c r="G583" t="s">
        <v>14</v>
      </c>
      <c r="H583">
        <v>71</v>
      </c>
      <c r="I583">
        <f t="shared" si="54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5"/>
        <v>40662.208333333336</v>
      </c>
      <c r="O583" s="6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9"/>
        <v>53</v>
      </c>
      <c r="G584" t="s">
        <v>14</v>
      </c>
      <c r="H584">
        <v>42</v>
      </c>
      <c r="I584">
        <f t="shared" si="54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5"/>
        <v>42165.208333333328</v>
      </c>
      <c r="O584" s="6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9"/>
        <v>323</v>
      </c>
      <c r="G585" t="s">
        <v>20</v>
      </c>
      <c r="H585">
        <v>909</v>
      </c>
      <c r="I585">
        <f t="shared" si="54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5"/>
        <v>40959.25</v>
      </c>
      <c r="O585" s="6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9"/>
        <v>120</v>
      </c>
      <c r="G586" t="s">
        <v>20</v>
      </c>
      <c r="H586">
        <v>1613</v>
      </c>
      <c r="I586">
        <f t="shared" si="5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5"/>
        <v>41024.208333333336</v>
      </c>
      <c r="O586" s="6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9"/>
        <v>147</v>
      </c>
      <c r="G587" t="s">
        <v>20</v>
      </c>
      <c r="H587">
        <v>136</v>
      </c>
      <c r="I587">
        <f t="shared" si="54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5"/>
        <v>40255.208333333336</v>
      </c>
      <c r="O587" s="6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9"/>
        <v>951</v>
      </c>
      <c r="G588" t="s">
        <v>20</v>
      </c>
      <c r="H588">
        <v>130</v>
      </c>
      <c r="I588">
        <f t="shared" si="54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5"/>
        <v>40499.25</v>
      </c>
      <c r="O588" s="6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9"/>
        <v>73</v>
      </c>
      <c r="G589" t="s">
        <v>14</v>
      </c>
      <c r="H589">
        <v>156</v>
      </c>
      <c r="I589">
        <f t="shared" si="54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5"/>
        <v>43484.25</v>
      </c>
      <c r="O589" s="6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9"/>
        <v>80</v>
      </c>
      <c r="G590" t="s">
        <v>14</v>
      </c>
      <c r="H590">
        <v>1368</v>
      </c>
      <c r="I590">
        <f t="shared" si="54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5"/>
        <v>40262.208333333336</v>
      </c>
      <c r="O590" s="6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9"/>
        <v>65</v>
      </c>
      <c r="G591" t="s">
        <v>14</v>
      </c>
      <c r="H591">
        <v>102</v>
      </c>
      <c r="I591">
        <f t="shared" si="54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5"/>
        <v>42190.208333333328</v>
      </c>
      <c r="O591" s="6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9"/>
        <v>83</v>
      </c>
      <c r="G592" t="s">
        <v>14</v>
      </c>
      <c r="H592">
        <v>86</v>
      </c>
      <c r="I592">
        <f t="shared" si="54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5"/>
        <v>41994.25</v>
      </c>
      <c r="O592" s="6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9"/>
        <v>1038</v>
      </c>
      <c r="G593" t="s">
        <v>20</v>
      </c>
      <c r="H593">
        <v>102</v>
      </c>
      <c r="I593">
        <f t="shared" si="54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5"/>
        <v>40373.208333333336</v>
      </c>
      <c r="O593" s="6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9"/>
        <v>13</v>
      </c>
      <c r="G594" t="s">
        <v>14</v>
      </c>
      <c r="H594">
        <v>253</v>
      </c>
      <c r="I594">
        <f t="shared" si="5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5"/>
        <v>41789.208333333336</v>
      </c>
      <c r="O594" s="6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9"/>
        <v>155</v>
      </c>
      <c r="G595" t="s">
        <v>20</v>
      </c>
      <c r="H595">
        <v>4006</v>
      </c>
      <c r="I595">
        <f t="shared" si="54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5"/>
        <v>41724.208333333336</v>
      </c>
      <c r="O595" s="6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9"/>
        <v>8</v>
      </c>
      <c r="G596" t="s">
        <v>14</v>
      </c>
      <c r="H596">
        <v>157</v>
      </c>
      <c r="I596">
        <f t="shared" si="54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5"/>
        <v>42548.208333333328</v>
      </c>
      <c r="O596" s="6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9"/>
        <v>209</v>
      </c>
      <c r="G597" t="s">
        <v>20</v>
      </c>
      <c r="H597">
        <v>1629</v>
      </c>
      <c r="I597">
        <f t="shared" si="54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5"/>
        <v>40253.208333333336</v>
      </c>
      <c r="O597" s="6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9"/>
        <v>100</v>
      </c>
      <c r="G598" t="s">
        <v>14</v>
      </c>
      <c r="H598">
        <v>183</v>
      </c>
      <c r="I598">
        <f t="shared" si="54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5"/>
        <v>42434.25</v>
      </c>
      <c r="O598" s="6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9"/>
        <v>202</v>
      </c>
      <c r="G599" t="s">
        <v>20</v>
      </c>
      <c r="H599">
        <v>2188</v>
      </c>
      <c r="I599">
        <f t="shared" si="54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5"/>
        <v>43786.25</v>
      </c>
      <c r="O599" s="6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9"/>
        <v>163</v>
      </c>
      <c r="G600" t="s">
        <v>20</v>
      </c>
      <c r="H600">
        <v>2409</v>
      </c>
      <c r="I600">
        <f t="shared" si="54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5"/>
        <v>40344.208333333336</v>
      </c>
      <c r="O600" s="6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9"/>
        <v>4</v>
      </c>
      <c r="G601" t="s">
        <v>14</v>
      </c>
      <c r="H601">
        <v>82</v>
      </c>
      <c r="I601">
        <f t="shared" si="54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5"/>
        <v>42047.25</v>
      </c>
      <c r="O601" s="6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9"/>
        <v>5</v>
      </c>
      <c r="G602" t="s">
        <v>14</v>
      </c>
      <c r="H602">
        <v>1</v>
      </c>
      <c r="I602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5"/>
        <v>41485.208333333336</v>
      </c>
      <c r="O602" s="6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9"/>
        <v>207</v>
      </c>
      <c r="G603" t="s">
        <v>20</v>
      </c>
      <c r="H603">
        <v>194</v>
      </c>
      <c r="I603">
        <f t="shared" si="5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5"/>
        <v>41789.208333333336</v>
      </c>
      <c r="O603" s="6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9"/>
        <v>129</v>
      </c>
      <c r="G604" t="s">
        <v>20</v>
      </c>
      <c r="H604">
        <v>1140</v>
      </c>
      <c r="I604">
        <f t="shared" si="54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5"/>
        <v>42160.208333333328</v>
      </c>
      <c r="O604" s="6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9"/>
        <v>120</v>
      </c>
      <c r="G605" t="s">
        <v>20</v>
      </c>
      <c r="H605">
        <v>102</v>
      </c>
      <c r="I605">
        <f t="shared" si="54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5"/>
        <v>43573.208333333328</v>
      </c>
      <c r="O605" s="6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9"/>
        <v>171</v>
      </c>
      <c r="G606" t="s">
        <v>20</v>
      </c>
      <c r="H606">
        <v>2857</v>
      </c>
      <c r="I606">
        <f t="shared" si="54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5"/>
        <v>40565.25</v>
      </c>
      <c r="O606" s="6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9"/>
        <v>188</v>
      </c>
      <c r="G607" t="s">
        <v>20</v>
      </c>
      <c r="H607">
        <v>107</v>
      </c>
      <c r="I607">
        <f t="shared" si="54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5"/>
        <v>42280.208333333328</v>
      </c>
      <c r="O607" s="6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9"/>
        <v>189</v>
      </c>
      <c r="G608" t="s">
        <v>20</v>
      </c>
      <c r="H608">
        <v>160</v>
      </c>
      <c r="I608">
        <f t="shared" si="54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5"/>
        <v>42436.25</v>
      </c>
      <c r="O608" s="6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9"/>
        <v>132</v>
      </c>
      <c r="G609" t="s">
        <v>20</v>
      </c>
      <c r="H609">
        <v>2230</v>
      </c>
      <c r="I609">
        <f t="shared" si="54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5"/>
        <v>41721.208333333336</v>
      </c>
      <c r="O609" s="6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9"/>
        <v>284</v>
      </c>
      <c r="G610" t="s">
        <v>20</v>
      </c>
      <c r="H610">
        <v>316</v>
      </c>
      <c r="I610">
        <f t="shared" si="5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5"/>
        <v>43530.25</v>
      </c>
      <c r="O610" s="6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9"/>
        <v>121</v>
      </c>
      <c r="G611" t="s">
        <v>20</v>
      </c>
      <c r="H611">
        <v>117</v>
      </c>
      <c r="I611">
        <f t="shared" si="54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5"/>
        <v>43481.25</v>
      </c>
      <c r="O611" s="6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9"/>
        <v>420</v>
      </c>
      <c r="G612" t="s">
        <v>20</v>
      </c>
      <c r="H612">
        <v>6406</v>
      </c>
      <c r="I612">
        <f t="shared" si="54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5"/>
        <v>41259.25</v>
      </c>
      <c r="O612" s="6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9"/>
        <v>14</v>
      </c>
      <c r="G613" t="s">
        <v>74</v>
      </c>
      <c r="H613">
        <v>15</v>
      </c>
      <c r="I613">
        <f t="shared" si="54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5"/>
        <v>41480.208333333336</v>
      </c>
      <c r="O613" s="6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9"/>
        <v>140</v>
      </c>
      <c r="G614" t="s">
        <v>20</v>
      </c>
      <c r="H614">
        <v>192</v>
      </c>
      <c r="I614">
        <f t="shared" si="54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5"/>
        <v>40474.208333333336</v>
      </c>
      <c r="O614" s="6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9"/>
        <v>174</v>
      </c>
      <c r="G615" t="s">
        <v>20</v>
      </c>
      <c r="H615">
        <v>26</v>
      </c>
      <c r="I615">
        <f t="shared" si="54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5"/>
        <v>42973.208333333328</v>
      </c>
      <c r="O615" s="6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9"/>
        <v>156</v>
      </c>
      <c r="G616" t="s">
        <v>20</v>
      </c>
      <c r="H616">
        <v>723</v>
      </c>
      <c r="I616">
        <f t="shared" si="54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5"/>
        <v>42746.25</v>
      </c>
      <c r="O616" s="6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9"/>
        <v>171</v>
      </c>
      <c r="G617" t="s">
        <v>20</v>
      </c>
      <c r="H617">
        <v>170</v>
      </c>
      <c r="I617">
        <f t="shared" si="5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5"/>
        <v>42489.208333333328</v>
      </c>
      <c r="O617" s="6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9"/>
        <v>190</v>
      </c>
      <c r="G618" t="s">
        <v>20</v>
      </c>
      <c r="H618">
        <v>238</v>
      </c>
      <c r="I618">
        <f t="shared" si="54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5"/>
        <v>41537.208333333336</v>
      </c>
      <c r="O618" s="6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9"/>
        <v>250</v>
      </c>
      <c r="G619" t="s">
        <v>20</v>
      </c>
      <c r="H619">
        <v>55</v>
      </c>
      <c r="I619">
        <f t="shared" si="54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5"/>
        <v>41794.208333333336</v>
      </c>
      <c r="O619" s="6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9"/>
        <v>49</v>
      </c>
      <c r="G620" t="s">
        <v>14</v>
      </c>
      <c r="H620">
        <v>1198</v>
      </c>
      <c r="I620">
        <f t="shared" si="54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5"/>
        <v>41396.208333333336</v>
      </c>
      <c r="O620" s="6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9"/>
        <v>29</v>
      </c>
      <c r="G621" t="s">
        <v>14</v>
      </c>
      <c r="H621">
        <v>648</v>
      </c>
      <c r="I621">
        <f t="shared" si="54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5"/>
        <v>40669.208333333336</v>
      </c>
      <c r="O621" s="6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9"/>
        <v>269</v>
      </c>
      <c r="G622" t="s">
        <v>20</v>
      </c>
      <c r="H622">
        <v>128</v>
      </c>
      <c r="I622">
        <f t="shared" si="54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5"/>
        <v>42559.208333333328</v>
      </c>
      <c r="O622" s="6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9"/>
        <v>620</v>
      </c>
      <c r="G623" t="s">
        <v>20</v>
      </c>
      <c r="H623">
        <v>2144</v>
      </c>
      <c r="I623">
        <f t="shared" si="5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5"/>
        <v>42626.208333333328</v>
      </c>
      <c r="O623" s="6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9"/>
        <v>4</v>
      </c>
      <c r="G624" t="s">
        <v>14</v>
      </c>
      <c r="H624">
        <v>64</v>
      </c>
      <c r="I624">
        <f t="shared" si="54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5"/>
        <v>43205.208333333328</v>
      </c>
      <c r="O624" s="6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9"/>
        <v>160</v>
      </c>
      <c r="G625" t="s">
        <v>20</v>
      </c>
      <c r="H625">
        <v>2693</v>
      </c>
      <c r="I625">
        <f t="shared" si="54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5"/>
        <v>42201.208333333328</v>
      </c>
      <c r="O625" s="6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9"/>
        <v>280</v>
      </c>
      <c r="G626" t="s">
        <v>20</v>
      </c>
      <c r="H626">
        <v>432</v>
      </c>
      <c r="I626">
        <f t="shared" si="5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5"/>
        <v>42029.25</v>
      </c>
      <c r="O626" s="6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9"/>
        <v>78</v>
      </c>
      <c r="G627" t="s">
        <v>14</v>
      </c>
      <c r="H627">
        <v>62</v>
      </c>
      <c r="I627">
        <f t="shared" si="54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5"/>
        <v>43857.25</v>
      </c>
      <c r="O627" s="6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9"/>
        <v>207</v>
      </c>
      <c r="G628" t="s">
        <v>20</v>
      </c>
      <c r="H628">
        <v>189</v>
      </c>
      <c r="I628">
        <f t="shared" si="54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5"/>
        <v>40449.208333333336</v>
      </c>
      <c r="O628" s="6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9"/>
        <v>695</v>
      </c>
      <c r="G629" t="s">
        <v>20</v>
      </c>
      <c r="H629">
        <v>154</v>
      </c>
      <c r="I629">
        <f t="shared" si="54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5"/>
        <v>40345.208333333336</v>
      </c>
      <c r="O629" s="6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9"/>
        <v>152</v>
      </c>
      <c r="G630" t="s">
        <v>20</v>
      </c>
      <c r="H630">
        <v>96</v>
      </c>
      <c r="I630">
        <f t="shared" si="54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5"/>
        <v>40455.208333333336</v>
      </c>
      <c r="O630" s="6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9"/>
        <v>65</v>
      </c>
      <c r="G631" t="s">
        <v>14</v>
      </c>
      <c r="H631">
        <v>750</v>
      </c>
      <c r="I631">
        <f t="shared" si="54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5"/>
        <v>42557.208333333328</v>
      </c>
      <c r="O631" s="6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9"/>
        <v>63</v>
      </c>
      <c r="G632" t="s">
        <v>74</v>
      </c>
      <c r="H632">
        <v>87</v>
      </c>
      <c r="I632">
        <f t="shared" si="54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5"/>
        <v>43586.208333333328</v>
      </c>
      <c r="O632" s="6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9"/>
        <v>311</v>
      </c>
      <c r="G633" t="s">
        <v>20</v>
      </c>
      <c r="H633">
        <v>3063</v>
      </c>
      <c r="I633">
        <f t="shared" si="54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5"/>
        <v>43550.208333333328</v>
      </c>
      <c r="O633" s="6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9"/>
        <v>43</v>
      </c>
      <c r="G634" t="s">
        <v>47</v>
      </c>
      <c r="H634">
        <v>278</v>
      </c>
      <c r="I634">
        <f t="shared" si="54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5"/>
        <v>41945.208333333336</v>
      </c>
      <c r="O634" s="6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9"/>
        <v>84</v>
      </c>
      <c r="G635" t="s">
        <v>14</v>
      </c>
      <c r="H635">
        <v>105</v>
      </c>
      <c r="I635">
        <f t="shared" si="54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5"/>
        <v>42315.25</v>
      </c>
      <c r="O635" s="6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9"/>
        <v>79</v>
      </c>
      <c r="G636" t="s">
        <v>74</v>
      </c>
      <c r="H636">
        <v>1658</v>
      </c>
      <c r="I636">
        <f t="shared" si="54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5"/>
        <v>42819.208333333328</v>
      </c>
      <c r="O636" s="6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9"/>
        <v>115</v>
      </c>
      <c r="G637" t="s">
        <v>20</v>
      </c>
      <c r="H637">
        <v>2266</v>
      </c>
      <c r="I637">
        <f t="shared" si="5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5"/>
        <v>41314.25</v>
      </c>
      <c r="O637" s="6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9"/>
        <v>65</v>
      </c>
      <c r="G638" t="s">
        <v>14</v>
      </c>
      <c r="H638">
        <v>2604</v>
      </c>
      <c r="I638">
        <f t="shared" si="54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5"/>
        <v>40926.25</v>
      </c>
      <c r="O638" s="6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9"/>
        <v>80</v>
      </c>
      <c r="G639" t="s">
        <v>14</v>
      </c>
      <c r="H639">
        <v>65</v>
      </c>
      <c r="I639">
        <f t="shared" si="54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5"/>
        <v>42688.25</v>
      </c>
      <c r="O639" s="6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9"/>
        <v>12</v>
      </c>
      <c r="G640" t="s">
        <v>14</v>
      </c>
      <c r="H640">
        <v>94</v>
      </c>
      <c r="I640">
        <f t="shared" si="54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5"/>
        <v>40386.208333333336</v>
      </c>
      <c r="O640" s="6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9"/>
        <v>57</v>
      </c>
      <c r="G641" t="s">
        <v>47</v>
      </c>
      <c r="H641">
        <v>45</v>
      </c>
      <c r="I641">
        <f t="shared" si="54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5"/>
        <v>43309.208333333328</v>
      </c>
      <c r="O641" s="6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9"/>
        <v>17</v>
      </c>
      <c r="G642" t="s">
        <v>14</v>
      </c>
      <c r="H642">
        <v>257</v>
      </c>
      <c r="I642">
        <f t="shared" si="54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5"/>
        <v>42387.25</v>
      </c>
      <c r="O642" s="6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59"/>
        <v>120</v>
      </c>
      <c r="G643" t="s">
        <v>20</v>
      </c>
      <c r="H643">
        <v>194</v>
      </c>
      <c r="I643">
        <f t="shared" ref="I643:I706" si="60">ROUND(IF(H643=0,0,E643/H643),2)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1">(((L643/60)/60)/24)+DATE(1970,1,1)</f>
        <v>42786.25</v>
      </c>
      <c r="O643" s="6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_xlfn.TEXTBEFORE(R643,"/")</f>
        <v>theater</v>
      </c>
      <c r="T643" t="str">
        <f t="shared" ref="T643:T706" si="64">_xlfn.TEXTAFTER(R643,"/")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65">ROUNDUP((E644/D644)*100,0)</f>
        <v>146</v>
      </c>
      <c r="G644" t="s">
        <v>20</v>
      </c>
      <c r="H644">
        <v>129</v>
      </c>
      <c r="I644">
        <f t="shared" si="60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1"/>
        <v>43451.25</v>
      </c>
      <c r="O644" s="6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5"/>
        <v>222</v>
      </c>
      <c r="G645" t="s">
        <v>20</v>
      </c>
      <c r="H645">
        <v>375</v>
      </c>
      <c r="I645">
        <f t="shared" si="60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1"/>
        <v>42795.25</v>
      </c>
      <c r="O645" s="6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5"/>
        <v>49</v>
      </c>
      <c r="G646" t="s">
        <v>14</v>
      </c>
      <c r="H646">
        <v>2928</v>
      </c>
      <c r="I646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1"/>
        <v>43452.25</v>
      </c>
      <c r="O646" s="6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5"/>
        <v>93</v>
      </c>
      <c r="G647" t="s">
        <v>14</v>
      </c>
      <c r="H647">
        <v>4697</v>
      </c>
      <c r="I647">
        <f t="shared" si="60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1"/>
        <v>43369.208333333328</v>
      </c>
      <c r="O647" s="6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5"/>
        <v>89</v>
      </c>
      <c r="G648" t="s">
        <v>14</v>
      </c>
      <c r="H648">
        <v>2915</v>
      </c>
      <c r="I648">
        <f t="shared" si="60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1"/>
        <v>41346.208333333336</v>
      </c>
      <c r="O648" s="6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5"/>
        <v>42</v>
      </c>
      <c r="G649" t="s">
        <v>14</v>
      </c>
      <c r="H649">
        <v>18</v>
      </c>
      <c r="I649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1"/>
        <v>43199.208333333328</v>
      </c>
      <c r="O649" s="6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5"/>
        <v>64</v>
      </c>
      <c r="G650" t="s">
        <v>74</v>
      </c>
      <c r="H650">
        <v>723</v>
      </c>
      <c r="I650">
        <f t="shared" si="60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1"/>
        <v>42922.208333333328</v>
      </c>
      <c r="O650" s="6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5"/>
        <v>49</v>
      </c>
      <c r="G651" t="s">
        <v>14</v>
      </c>
      <c r="H651">
        <v>602</v>
      </c>
      <c r="I651">
        <f t="shared" si="60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1"/>
        <v>40471.208333333336</v>
      </c>
      <c r="O651" s="6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5"/>
        <v>2</v>
      </c>
      <c r="G652" t="s">
        <v>14</v>
      </c>
      <c r="H652">
        <v>1</v>
      </c>
      <c r="I652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1"/>
        <v>41828.208333333336</v>
      </c>
      <c r="O652" s="6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5"/>
        <v>89</v>
      </c>
      <c r="G653" t="s">
        <v>14</v>
      </c>
      <c r="H653">
        <v>3868</v>
      </c>
      <c r="I653">
        <f t="shared" si="60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1"/>
        <v>41692.25</v>
      </c>
      <c r="O653" s="6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5"/>
        <v>127</v>
      </c>
      <c r="G654" t="s">
        <v>20</v>
      </c>
      <c r="H654">
        <v>409</v>
      </c>
      <c r="I654">
        <f t="shared" si="60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1"/>
        <v>42587.208333333328</v>
      </c>
      <c r="O654" s="6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5"/>
        <v>2339</v>
      </c>
      <c r="G655" t="s">
        <v>20</v>
      </c>
      <c r="H655">
        <v>234</v>
      </c>
      <c r="I655">
        <f t="shared" si="60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1"/>
        <v>42468.208333333328</v>
      </c>
      <c r="O655" s="6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5"/>
        <v>509</v>
      </c>
      <c r="G656" t="s">
        <v>20</v>
      </c>
      <c r="H656">
        <v>3016</v>
      </c>
      <c r="I656">
        <f t="shared" si="60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1"/>
        <v>42240.208333333328</v>
      </c>
      <c r="O656" s="6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5"/>
        <v>192</v>
      </c>
      <c r="G657" t="s">
        <v>20</v>
      </c>
      <c r="H657">
        <v>264</v>
      </c>
      <c r="I657">
        <f t="shared" si="60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1"/>
        <v>42796.25</v>
      </c>
      <c r="O657" s="6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5"/>
        <v>43</v>
      </c>
      <c r="G658" t="s">
        <v>14</v>
      </c>
      <c r="H658">
        <v>504</v>
      </c>
      <c r="I658">
        <f t="shared" si="60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1"/>
        <v>43097.25</v>
      </c>
      <c r="O658" s="6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5"/>
        <v>9</v>
      </c>
      <c r="G659" t="s">
        <v>14</v>
      </c>
      <c r="H659">
        <v>14</v>
      </c>
      <c r="I659">
        <f t="shared" si="60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1"/>
        <v>43096.25</v>
      </c>
      <c r="O659" s="6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5"/>
        <v>61</v>
      </c>
      <c r="G660" t="s">
        <v>74</v>
      </c>
      <c r="H660">
        <v>390</v>
      </c>
      <c r="I660">
        <f t="shared" si="6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1"/>
        <v>42246.208333333328</v>
      </c>
      <c r="O660" s="6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5"/>
        <v>48</v>
      </c>
      <c r="G661" t="s">
        <v>14</v>
      </c>
      <c r="H661">
        <v>750</v>
      </c>
      <c r="I661">
        <f t="shared" si="6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1"/>
        <v>40570.25</v>
      </c>
      <c r="O661" s="6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5"/>
        <v>82</v>
      </c>
      <c r="G662" t="s">
        <v>14</v>
      </c>
      <c r="H662">
        <v>77</v>
      </c>
      <c r="I662">
        <f t="shared" si="60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1"/>
        <v>42237.208333333328</v>
      </c>
      <c r="O662" s="6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5"/>
        <v>55</v>
      </c>
      <c r="G663" t="s">
        <v>14</v>
      </c>
      <c r="H663">
        <v>752</v>
      </c>
      <c r="I663">
        <f t="shared" si="6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1"/>
        <v>40996.208333333336</v>
      </c>
      <c r="O663" s="6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5"/>
        <v>98</v>
      </c>
      <c r="G664" t="s">
        <v>14</v>
      </c>
      <c r="H664">
        <v>131</v>
      </c>
      <c r="I664">
        <f t="shared" si="60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1"/>
        <v>43443.25</v>
      </c>
      <c r="O664" s="6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5"/>
        <v>78</v>
      </c>
      <c r="G665" t="s">
        <v>14</v>
      </c>
      <c r="H665">
        <v>87</v>
      </c>
      <c r="I665">
        <f t="shared" si="60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1"/>
        <v>40458.208333333336</v>
      </c>
      <c r="O665" s="6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5"/>
        <v>34</v>
      </c>
      <c r="G666" t="s">
        <v>14</v>
      </c>
      <c r="H666">
        <v>1063</v>
      </c>
      <c r="I666">
        <f t="shared" si="60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1"/>
        <v>40959.25</v>
      </c>
      <c r="O666" s="6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5"/>
        <v>240</v>
      </c>
      <c r="G667" t="s">
        <v>20</v>
      </c>
      <c r="H667">
        <v>272</v>
      </c>
      <c r="I667">
        <f t="shared" si="60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1"/>
        <v>40733.208333333336</v>
      </c>
      <c r="O667" s="6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5"/>
        <v>65</v>
      </c>
      <c r="G668" t="s">
        <v>74</v>
      </c>
      <c r="H668">
        <v>25</v>
      </c>
      <c r="I668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1"/>
        <v>41516.208333333336</v>
      </c>
      <c r="O668" s="6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5"/>
        <v>177</v>
      </c>
      <c r="G669" t="s">
        <v>20</v>
      </c>
      <c r="H669">
        <v>419</v>
      </c>
      <c r="I669">
        <f t="shared" si="60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1"/>
        <v>41892.208333333336</v>
      </c>
      <c r="O669" s="6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5"/>
        <v>21</v>
      </c>
      <c r="G670" t="s">
        <v>14</v>
      </c>
      <c r="H670">
        <v>76</v>
      </c>
      <c r="I670">
        <f t="shared" si="60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1"/>
        <v>41122.208333333336</v>
      </c>
      <c r="O670" s="6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5"/>
        <v>359</v>
      </c>
      <c r="G671" t="s">
        <v>20</v>
      </c>
      <c r="H671">
        <v>1621</v>
      </c>
      <c r="I671">
        <f t="shared" si="60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1"/>
        <v>42912.208333333328</v>
      </c>
      <c r="O671" s="6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5"/>
        <v>469</v>
      </c>
      <c r="G672" t="s">
        <v>20</v>
      </c>
      <c r="H672">
        <v>1101</v>
      </c>
      <c r="I672">
        <f t="shared" si="6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1"/>
        <v>42425.25</v>
      </c>
      <c r="O672" s="6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5"/>
        <v>123</v>
      </c>
      <c r="G673" t="s">
        <v>20</v>
      </c>
      <c r="H673">
        <v>1073</v>
      </c>
      <c r="I673">
        <f t="shared" si="60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1"/>
        <v>40390.208333333336</v>
      </c>
      <c r="O673" s="6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5"/>
        <v>56</v>
      </c>
      <c r="G674" t="s">
        <v>14</v>
      </c>
      <c r="H674">
        <v>4428</v>
      </c>
      <c r="I674">
        <f t="shared" si="60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1"/>
        <v>43180.208333333328</v>
      </c>
      <c r="O674" s="6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5"/>
        <v>44</v>
      </c>
      <c r="G675" t="s">
        <v>14</v>
      </c>
      <c r="H675">
        <v>58</v>
      </c>
      <c r="I675">
        <f t="shared" si="60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1"/>
        <v>42475.208333333328</v>
      </c>
      <c r="O675" s="6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5"/>
        <v>34</v>
      </c>
      <c r="G676" t="s">
        <v>74</v>
      </c>
      <c r="H676">
        <v>1218</v>
      </c>
      <c r="I676">
        <f t="shared" si="60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1"/>
        <v>40774.208333333336</v>
      </c>
      <c r="O676" s="6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5"/>
        <v>123</v>
      </c>
      <c r="G677" t="s">
        <v>20</v>
      </c>
      <c r="H677">
        <v>331</v>
      </c>
      <c r="I677">
        <f t="shared" si="60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1"/>
        <v>43719.208333333328</v>
      </c>
      <c r="O677" s="6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5"/>
        <v>190</v>
      </c>
      <c r="G678" t="s">
        <v>20</v>
      </c>
      <c r="H678">
        <v>1170</v>
      </c>
      <c r="I678">
        <f t="shared" si="60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1"/>
        <v>41178.208333333336</v>
      </c>
      <c r="O678" s="6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5"/>
        <v>84</v>
      </c>
      <c r="G679" t="s">
        <v>14</v>
      </c>
      <c r="H679">
        <v>111</v>
      </c>
      <c r="I679">
        <f t="shared" si="60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1"/>
        <v>42561.208333333328</v>
      </c>
      <c r="O679" s="6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5"/>
        <v>18</v>
      </c>
      <c r="G680" t="s">
        <v>74</v>
      </c>
      <c r="H680">
        <v>215</v>
      </c>
      <c r="I680">
        <f t="shared" si="60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1"/>
        <v>43484.25</v>
      </c>
      <c r="O680" s="6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5"/>
        <v>1037</v>
      </c>
      <c r="G681" t="s">
        <v>20</v>
      </c>
      <c r="H681">
        <v>363</v>
      </c>
      <c r="I681">
        <f t="shared" si="6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1"/>
        <v>43756.208333333328</v>
      </c>
      <c r="O681" s="6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5"/>
        <v>98</v>
      </c>
      <c r="G682" t="s">
        <v>14</v>
      </c>
      <c r="H682">
        <v>2955</v>
      </c>
      <c r="I682">
        <f t="shared" si="60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1"/>
        <v>43813.25</v>
      </c>
      <c r="O682" s="6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5"/>
        <v>87</v>
      </c>
      <c r="G683" t="s">
        <v>14</v>
      </c>
      <c r="H683">
        <v>1657</v>
      </c>
      <c r="I683">
        <f t="shared" si="60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1"/>
        <v>40898.25</v>
      </c>
      <c r="O683" s="6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5"/>
        <v>151</v>
      </c>
      <c r="G684" t="s">
        <v>20</v>
      </c>
      <c r="H684">
        <v>103</v>
      </c>
      <c r="I684">
        <f t="shared" si="60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1"/>
        <v>41619.25</v>
      </c>
      <c r="O684" s="6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5"/>
        <v>359</v>
      </c>
      <c r="G685" t="s">
        <v>20</v>
      </c>
      <c r="H685">
        <v>147</v>
      </c>
      <c r="I685">
        <f t="shared" si="60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1"/>
        <v>43359.208333333328</v>
      </c>
      <c r="O685" s="6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5"/>
        <v>543</v>
      </c>
      <c r="G686" t="s">
        <v>20</v>
      </c>
      <c r="H686">
        <v>110</v>
      </c>
      <c r="I686">
        <f t="shared" si="60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1"/>
        <v>40358.208333333336</v>
      </c>
      <c r="O686" s="6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5"/>
        <v>68</v>
      </c>
      <c r="G687" t="s">
        <v>14</v>
      </c>
      <c r="H687">
        <v>926</v>
      </c>
      <c r="I687">
        <f t="shared" si="60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1"/>
        <v>42239.208333333328</v>
      </c>
      <c r="O687" s="6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5"/>
        <v>192</v>
      </c>
      <c r="G688" t="s">
        <v>20</v>
      </c>
      <c r="H688">
        <v>134</v>
      </c>
      <c r="I688">
        <f t="shared" si="60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1"/>
        <v>43186.208333333328</v>
      </c>
      <c r="O688" s="6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5"/>
        <v>932</v>
      </c>
      <c r="G689" t="s">
        <v>20</v>
      </c>
      <c r="H689">
        <v>269</v>
      </c>
      <c r="I689">
        <f t="shared" si="60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1"/>
        <v>42806.25</v>
      </c>
      <c r="O689" s="6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5"/>
        <v>430</v>
      </c>
      <c r="G690" t="s">
        <v>20</v>
      </c>
      <c r="H690">
        <v>175</v>
      </c>
      <c r="I690">
        <f t="shared" si="60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1"/>
        <v>43475.25</v>
      </c>
      <c r="O690" s="6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5"/>
        <v>101</v>
      </c>
      <c r="G691" t="s">
        <v>20</v>
      </c>
      <c r="H691">
        <v>69</v>
      </c>
      <c r="I691">
        <f t="shared" si="60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1"/>
        <v>41576.208333333336</v>
      </c>
      <c r="O691" s="6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5"/>
        <v>227</v>
      </c>
      <c r="G692" t="s">
        <v>20</v>
      </c>
      <c r="H692">
        <v>190</v>
      </c>
      <c r="I692">
        <f t="shared" si="60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1"/>
        <v>40874.25</v>
      </c>
      <c r="O692" s="6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5"/>
        <v>143</v>
      </c>
      <c r="G693" t="s">
        <v>20</v>
      </c>
      <c r="H693">
        <v>237</v>
      </c>
      <c r="I693">
        <f t="shared" si="60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1"/>
        <v>41185.208333333336</v>
      </c>
      <c r="O693" s="6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5"/>
        <v>91</v>
      </c>
      <c r="G694" t="s">
        <v>14</v>
      </c>
      <c r="H694">
        <v>77</v>
      </c>
      <c r="I694">
        <f t="shared" si="60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1"/>
        <v>43655.208333333328</v>
      </c>
      <c r="O694" s="6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5"/>
        <v>64</v>
      </c>
      <c r="G695" t="s">
        <v>14</v>
      </c>
      <c r="H695">
        <v>1748</v>
      </c>
      <c r="I695">
        <f t="shared" si="60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1"/>
        <v>43025.208333333328</v>
      </c>
      <c r="O695" s="6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5"/>
        <v>85</v>
      </c>
      <c r="G696" t="s">
        <v>14</v>
      </c>
      <c r="H696">
        <v>79</v>
      </c>
      <c r="I696">
        <f t="shared" si="60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1"/>
        <v>43066.25</v>
      </c>
      <c r="O696" s="6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5"/>
        <v>134</v>
      </c>
      <c r="G697" t="s">
        <v>20</v>
      </c>
      <c r="H697">
        <v>196</v>
      </c>
      <c r="I697">
        <f t="shared" si="60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1"/>
        <v>42322.25</v>
      </c>
      <c r="O697" s="6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5"/>
        <v>60</v>
      </c>
      <c r="G698" t="s">
        <v>14</v>
      </c>
      <c r="H698">
        <v>889</v>
      </c>
      <c r="I698">
        <f t="shared" si="60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1"/>
        <v>42114.208333333328</v>
      </c>
      <c r="O698" s="6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5"/>
        <v>153</v>
      </c>
      <c r="G699" t="s">
        <v>20</v>
      </c>
      <c r="H699">
        <v>7295</v>
      </c>
      <c r="I699">
        <f t="shared" si="60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1"/>
        <v>43190.208333333328</v>
      </c>
      <c r="O699" s="6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5"/>
        <v>447</v>
      </c>
      <c r="G700" t="s">
        <v>20</v>
      </c>
      <c r="H700">
        <v>2893</v>
      </c>
      <c r="I700">
        <f t="shared" si="60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1"/>
        <v>40871.25</v>
      </c>
      <c r="O700" s="6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5"/>
        <v>85</v>
      </c>
      <c r="G701" t="s">
        <v>14</v>
      </c>
      <c r="H701">
        <v>56</v>
      </c>
      <c r="I701">
        <f t="shared" si="60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1"/>
        <v>43641.208333333328</v>
      </c>
      <c r="O701" s="6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5"/>
        <v>3</v>
      </c>
      <c r="G702" t="s">
        <v>14</v>
      </c>
      <c r="H702">
        <v>1</v>
      </c>
      <c r="I702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1"/>
        <v>40203.25</v>
      </c>
      <c r="O702" s="6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5"/>
        <v>176</v>
      </c>
      <c r="G703" t="s">
        <v>20</v>
      </c>
      <c r="H703">
        <v>820</v>
      </c>
      <c r="I703">
        <f t="shared" si="60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1"/>
        <v>40629.208333333336</v>
      </c>
      <c r="O703" s="6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5"/>
        <v>55</v>
      </c>
      <c r="G704" t="s">
        <v>14</v>
      </c>
      <c r="H704">
        <v>83</v>
      </c>
      <c r="I704">
        <f t="shared" si="60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1"/>
        <v>41477.208333333336</v>
      </c>
      <c r="O704" s="6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5"/>
        <v>312</v>
      </c>
      <c r="G705" t="s">
        <v>20</v>
      </c>
      <c r="H705">
        <v>2038</v>
      </c>
      <c r="I705">
        <f t="shared" si="60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1"/>
        <v>41020.208333333336</v>
      </c>
      <c r="O705" s="6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5"/>
        <v>123</v>
      </c>
      <c r="G706" t="s">
        <v>20</v>
      </c>
      <c r="H706">
        <v>116</v>
      </c>
      <c r="I706">
        <f t="shared" si="60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1"/>
        <v>42555.208333333328</v>
      </c>
      <c r="O706" s="6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65"/>
        <v>100</v>
      </c>
      <c r="G707" t="s">
        <v>14</v>
      </c>
      <c r="H707">
        <v>2025</v>
      </c>
      <c r="I707">
        <f t="shared" ref="I707:I770" si="66">ROUND(IF(H707=0,0,E707/H707),2)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7">(((L707/60)/60)/24)+DATE(1970,1,1)</f>
        <v>41619.25</v>
      </c>
      <c r="O707" s="6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_xlfn.TEXTBEFORE(R707,"/")</f>
        <v>publishing</v>
      </c>
      <c r="T707" t="str">
        <f t="shared" ref="T707:T770" si="70">_xlfn.TEXTAFTER(R707,"/")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71">ROUNDUP((E708/D708)*100,0)</f>
        <v>128</v>
      </c>
      <c r="G708" t="s">
        <v>20</v>
      </c>
      <c r="H708">
        <v>1345</v>
      </c>
      <c r="I708">
        <f t="shared" si="66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7"/>
        <v>43471.25</v>
      </c>
      <c r="O708" s="6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1"/>
        <v>159</v>
      </c>
      <c r="G709" t="s">
        <v>20</v>
      </c>
      <c r="H709">
        <v>168</v>
      </c>
      <c r="I709">
        <f t="shared" si="66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7"/>
        <v>43442.25</v>
      </c>
      <c r="O709" s="6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1"/>
        <v>708</v>
      </c>
      <c r="G710" t="s">
        <v>20</v>
      </c>
      <c r="H710">
        <v>137</v>
      </c>
      <c r="I710">
        <f t="shared" si="66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7"/>
        <v>42877.208333333328</v>
      </c>
      <c r="O710" s="6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1"/>
        <v>143</v>
      </c>
      <c r="G711" t="s">
        <v>20</v>
      </c>
      <c r="H711">
        <v>186</v>
      </c>
      <c r="I711">
        <f t="shared" si="6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7"/>
        <v>41018.208333333336</v>
      </c>
      <c r="O711" s="6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1"/>
        <v>148</v>
      </c>
      <c r="G712" t="s">
        <v>20</v>
      </c>
      <c r="H712">
        <v>125</v>
      </c>
      <c r="I712">
        <f t="shared" si="66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7"/>
        <v>43295.208333333328</v>
      </c>
      <c r="O712" s="6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1"/>
        <v>21</v>
      </c>
      <c r="G713" t="s">
        <v>14</v>
      </c>
      <c r="H713">
        <v>14</v>
      </c>
      <c r="I713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7"/>
        <v>42393.25</v>
      </c>
      <c r="O713" s="6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1"/>
        <v>1841</v>
      </c>
      <c r="G714" t="s">
        <v>20</v>
      </c>
      <c r="H714">
        <v>202</v>
      </c>
      <c r="I714">
        <f t="shared" si="6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7"/>
        <v>42559.208333333328</v>
      </c>
      <c r="O714" s="6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1"/>
        <v>162</v>
      </c>
      <c r="G715" t="s">
        <v>20</v>
      </c>
      <c r="H715">
        <v>103</v>
      </c>
      <c r="I715">
        <f t="shared" si="66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7"/>
        <v>42604.208333333328</v>
      </c>
      <c r="O715" s="6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1"/>
        <v>473</v>
      </c>
      <c r="G716" t="s">
        <v>20</v>
      </c>
      <c r="H716">
        <v>1785</v>
      </c>
      <c r="I716">
        <f t="shared" si="66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7"/>
        <v>41870.208333333336</v>
      </c>
      <c r="O716" s="6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1"/>
        <v>25</v>
      </c>
      <c r="G717" t="s">
        <v>14</v>
      </c>
      <c r="H717">
        <v>656</v>
      </c>
      <c r="I717">
        <f t="shared" si="66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7"/>
        <v>40397.208333333336</v>
      </c>
      <c r="O717" s="6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1"/>
        <v>518</v>
      </c>
      <c r="G718" t="s">
        <v>20</v>
      </c>
      <c r="H718">
        <v>157</v>
      </c>
      <c r="I718">
        <f t="shared" si="66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7"/>
        <v>41465.208333333336</v>
      </c>
      <c r="O718" s="6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1"/>
        <v>248</v>
      </c>
      <c r="G719" t="s">
        <v>20</v>
      </c>
      <c r="H719">
        <v>555</v>
      </c>
      <c r="I719">
        <f t="shared" si="66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7"/>
        <v>40777.208333333336</v>
      </c>
      <c r="O719" s="6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1"/>
        <v>101</v>
      </c>
      <c r="G720" t="s">
        <v>20</v>
      </c>
      <c r="H720">
        <v>297</v>
      </c>
      <c r="I720">
        <f t="shared" si="66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7"/>
        <v>41442.208333333336</v>
      </c>
      <c r="O720" s="6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1"/>
        <v>153</v>
      </c>
      <c r="G721" t="s">
        <v>20</v>
      </c>
      <c r="H721">
        <v>123</v>
      </c>
      <c r="I721">
        <f t="shared" si="66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7"/>
        <v>41058.208333333336</v>
      </c>
      <c r="O721" s="6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1"/>
        <v>38</v>
      </c>
      <c r="G722" t="s">
        <v>74</v>
      </c>
      <c r="H722">
        <v>38</v>
      </c>
      <c r="I722">
        <f t="shared" si="66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7"/>
        <v>43152.25</v>
      </c>
      <c r="O722" s="6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1"/>
        <v>5</v>
      </c>
      <c r="G723" t="s">
        <v>74</v>
      </c>
      <c r="H723">
        <v>60</v>
      </c>
      <c r="I723">
        <f t="shared" si="66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7"/>
        <v>43194.208333333328</v>
      </c>
      <c r="O723" s="6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1"/>
        <v>157</v>
      </c>
      <c r="G724" t="s">
        <v>20</v>
      </c>
      <c r="H724">
        <v>3036</v>
      </c>
      <c r="I724">
        <f t="shared" si="66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7"/>
        <v>43045.25</v>
      </c>
      <c r="O724" s="6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1"/>
        <v>271</v>
      </c>
      <c r="G725" t="s">
        <v>20</v>
      </c>
      <c r="H725">
        <v>144</v>
      </c>
      <c r="I725">
        <f t="shared" si="66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7"/>
        <v>42431.25</v>
      </c>
      <c r="O725" s="6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1"/>
        <v>135</v>
      </c>
      <c r="G726" t="s">
        <v>20</v>
      </c>
      <c r="H726">
        <v>121</v>
      </c>
      <c r="I726">
        <f t="shared" si="66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7"/>
        <v>41934.208333333336</v>
      </c>
      <c r="O726" s="6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1"/>
        <v>51</v>
      </c>
      <c r="G727" t="s">
        <v>14</v>
      </c>
      <c r="H727">
        <v>1596</v>
      </c>
      <c r="I727">
        <f t="shared" si="66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7"/>
        <v>41958.25</v>
      </c>
      <c r="O727" s="6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1"/>
        <v>89</v>
      </c>
      <c r="G728" t="s">
        <v>74</v>
      </c>
      <c r="H728">
        <v>524</v>
      </c>
      <c r="I728">
        <f t="shared" si="66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7"/>
        <v>40476.208333333336</v>
      </c>
      <c r="O728" s="6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1"/>
        <v>165</v>
      </c>
      <c r="G729" t="s">
        <v>20</v>
      </c>
      <c r="H729">
        <v>181</v>
      </c>
      <c r="I729">
        <f t="shared" si="66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7"/>
        <v>43485.25</v>
      </c>
      <c r="O729" s="6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1"/>
        <v>18</v>
      </c>
      <c r="G730" t="s">
        <v>14</v>
      </c>
      <c r="H730">
        <v>10</v>
      </c>
      <c r="I730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7"/>
        <v>42515.208333333328</v>
      </c>
      <c r="O730" s="6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1"/>
        <v>186</v>
      </c>
      <c r="G731" t="s">
        <v>20</v>
      </c>
      <c r="H731">
        <v>122</v>
      </c>
      <c r="I731">
        <f t="shared" si="66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7"/>
        <v>41309.25</v>
      </c>
      <c r="O731" s="6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1"/>
        <v>413</v>
      </c>
      <c r="G732" t="s">
        <v>20</v>
      </c>
      <c r="H732">
        <v>1071</v>
      </c>
      <c r="I732">
        <f t="shared" si="66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7"/>
        <v>42147.208333333328</v>
      </c>
      <c r="O732" s="6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1"/>
        <v>91</v>
      </c>
      <c r="G733" t="s">
        <v>74</v>
      </c>
      <c r="H733">
        <v>219</v>
      </c>
      <c r="I733">
        <f t="shared" si="66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7"/>
        <v>42939.208333333328</v>
      </c>
      <c r="O733" s="6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1"/>
        <v>92</v>
      </c>
      <c r="G734" t="s">
        <v>14</v>
      </c>
      <c r="H734">
        <v>1121</v>
      </c>
      <c r="I734">
        <f t="shared" si="66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7"/>
        <v>42816.208333333328</v>
      </c>
      <c r="O734" s="6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1"/>
        <v>528</v>
      </c>
      <c r="G735" t="s">
        <v>20</v>
      </c>
      <c r="H735">
        <v>980</v>
      </c>
      <c r="I735">
        <f t="shared" si="66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7"/>
        <v>41844.208333333336</v>
      </c>
      <c r="O735" s="6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1"/>
        <v>320</v>
      </c>
      <c r="G736" t="s">
        <v>20</v>
      </c>
      <c r="H736">
        <v>536</v>
      </c>
      <c r="I736">
        <f t="shared" si="66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7"/>
        <v>42763.25</v>
      </c>
      <c r="O736" s="6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1"/>
        <v>355</v>
      </c>
      <c r="G737" t="s">
        <v>20</v>
      </c>
      <c r="H737">
        <v>1991</v>
      </c>
      <c r="I737">
        <f t="shared" si="66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7"/>
        <v>42459.208333333328</v>
      </c>
      <c r="O737" s="6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1"/>
        <v>33</v>
      </c>
      <c r="G738" t="s">
        <v>74</v>
      </c>
      <c r="H738">
        <v>29</v>
      </c>
      <c r="I738">
        <f t="shared" si="66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7"/>
        <v>42055.25</v>
      </c>
      <c r="O738" s="6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1"/>
        <v>136</v>
      </c>
      <c r="G739" t="s">
        <v>20</v>
      </c>
      <c r="H739">
        <v>180</v>
      </c>
      <c r="I739">
        <f t="shared" si="66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7"/>
        <v>42685.25</v>
      </c>
      <c r="O739" s="6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1"/>
        <v>3</v>
      </c>
      <c r="G740" t="s">
        <v>14</v>
      </c>
      <c r="H740">
        <v>15</v>
      </c>
      <c r="I740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7"/>
        <v>41959.25</v>
      </c>
      <c r="O740" s="6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1"/>
        <v>61</v>
      </c>
      <c r="G741" t="s">
        <v>14</v>
      </c>
      <c r="H741">
        <v>191</v>
      </c>
      <c r="I741">
        <f t="shared" si="66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7"/>
        <v>41089.208333333336</v>
      </c>
      <c r="O741" s="6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1"/>
        <v>31</v>
      </c>
      <c r="G742" t="s">
        <v>14</v>
      </c>
      <c r="H742">
        <v>16</v>
      </c>
      <c r="I742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7"/>
        <v>42769.25</v>
      </c>
      <c r="O742" s="6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1"/>
        <v>1180</v>
      </c>
      <c r="G743" t="s">
        <v>20</v>
      </c>
      <c r="H743">
        <v>130</v>
      </c>
      <c r="I743">
        <f t="shared" si="66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7"/>
        <v>40321.208333333336</v>
      </c>
      <c r="O743" s="6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1"/>
        <v>1127</v>
      </c>
      <c r="G744" t="s">
        <v>20</v>
      </c>
      <c r="H744">
        <v>122</v>
      </c>
      <c r="I744">
        <f t="shared" si="66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7"/>
        <v>40197.25</v>
      </c>
      <c r="O744" s="6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1"/>
        <v>13</v>
      </c>
      <c r="G745" t="s">
        <v>14</v>
      </c>
      <c r="H745">
        <v>17</v>
      </c>
      <c r="I745">
        <f t="shared" si="66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7"/>
        <v>42298.208333333328</v>
      </c>
      <c r="O745" s="6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1"/>
        <v>712</v>
      </c>
      <c r="G746" t="s">
        <v>20</v>
      </c>
      <c r="H746">
        <v>140</v>
      </c>
      <c r="I746">
        <f t="shared" si="66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7"/>
        <v>43322.208333333328</v>
      </c>
      <c r="O746" s="6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1"/>
        <v>31</v>
      </c>
      <c r="G747" t="s">
        <v>14</v>
      </c>
      <c r="H747">
        <v>34</v>
      </c>
      <c r="I747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7"/>
        <v>40328.208333333336</v>
      </c>
      <c r="O747" s="6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1"/>
        <v>213</v>
      </c>
      <c r="G748" t="s">
        <v>20</v>
      </c>
      <c r="H748">
        <v>3388</v>
      </c>
      <c r="I748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7"/>
        <v>40825.208333333336</v>
      </c>
      <c r="O748" s="6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1"/>
        <v>229</v>
      </c>
      <c r="G749" t="s">
        <v>20</v>
      </c>
      <c r="H749">
        <v>280</v>
      </c>
      <c r="I749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7"/>
        <v>40423.208333333336</v>
      </c>
      <c r="O749" s="6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1"/>
        <v>35</v>
      </c>
      <c r="G750" t="s">
        <v>74</v>
      </c>
      <c r="H750">
        <v>614</v>
      </c>
      <c r="I750">
        <f t="shared" si="66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7"/>
        <v>40238.25</v>
      </c>
      <c r="O750" s="6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1"/>
        <v>158</v>
      </c>
      <c r="G751" t="s">
        <v>20</v>
      </c>
      <c r="H751">
        <v>366</v>
      </c>
      <c r="I751">
        <f t="shared" si="6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7"/>
        <v>41920.208333333336</v>
      </c>
      <c r="O751" s="6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1"/>
        <v>1</v>
      </c>
      <c r="G752" t="s">
        <v>14</v>
      </c>
      <c r="H752">
        <v>1</v>
      </c>
      <c r="I752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7"/>
        <v>40360.208333333336</v>
      </c>
      <c r="O752" s="6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1"/>
        <v>233</v>
      </c>
      <c r="G753" t="s">
        <v>20</v>
      </c>
      <c r="H753">
        <v>270</v>
      </c>
      <c r="I753">
        <f t="shared" si="66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7"/>
        <v>42446.208333333328</v>
      </c>
      <c r="O753" s="6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1"/>
        <v>93</v>
      </c>
      <c r="G754" t="s">
        <v>74</v>
      </c>
      <c r="H754">
        <v>114</v>
      </c>
      <c r="I754">
        <f t="shared" si="66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7"/>
        <v>40395.208333333336</v>
      </c>
      <c r="O754" s="6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1"/>
        <v>257</v>
      </c>
      <c r="G755" t="s">
        <v>20</v>
      </c>
      <c r="H755">
        <v>137</v>
      </c>
      <c r="I755">
        <f t="shared" si="66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7"/>
        <v>40321.208333333336</v>
      </c>
      <c r="O755" s="6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1"/>
        <v>169</v>
      </c>
      <c r="G756" t="s">
        <v>20</v>
      </c>
      <c r="H756">
        <v>3205</v>
      </c>
      <c r="I756">
        <f t="shared" si="66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7"/>
        <v>41210.208333333336</v>
      </c>
      <c r="O756" s="6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1"/>
        <v>167</v>
      </c>
      <c r="G757" t="s">
        <v>20</v>
      </c>
      <c r="H757">
        <v>288</v>
      </c>
      <c r="I757">
        <f t="shared" si="66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7"/>
        <v>43096.25</v>
      </c>
      <c r="O757" s="6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1"/>
        <v>773</v>
      </c>
      <c r="G758" t="s">
        <v>20</v>
      </c>
      <c r="H758">
        <v>148</v>
      </c>
      <c r="I758">
        <f t="shared" si="6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7"/>
        <v>42024.25</v>
      </c>
      <c r="O758" s="6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1"/>
        <v>407</v>
      </c>
      <c r="G759" t="s">
        <v>20</v>
      </c>
      <c r="H759">
        <v>114</v>
      </c>
      <c r="I759">
        <f t="shared" si="66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7"/>
        <v>40675.208333333336</v>
      </c>
      <c r="O759" s="6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1"/>
        <v>565</v>
      </c>
      <c r="G760" t="s">
        <v>20</v>
      </c>
      <c r="H760">
        <v>1518</v>
      </c>
      <c r="I760">
        <f t="shared" si="66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7"/>
        <v>41936.208333333336</v>
      </c>
      <c r="O760" s="6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1"/>
        <v>69</v>
      </c>
      <c r="G761" t="s">
        <v>14</v>
      </c>
      <c r="H761">
        <v>1274</v>
      </c>
      <c r="I761">
        <f t="shared" si="66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7"/>
        <v>43136.25</v>
      </c>
      <c r="O761" s="6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1"/>
        <v>35</v>
      </c>
      <c r="G762" t="s">
        <v>14</v>
      </c>
      <c r="H762">
        <v>210</v>
      </c>
      <c r="I762">
        <f t="shared" si="6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7"/>
        <v>43678.208333333328</v>
      </c>
      <c r="O762" s="6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1"/>
        <v>656</v>
      </c>
      <c r="G763" t="s">
        <v>20</v>
      </c>
      <c r="H763">
        <v>166</v>
      </c>
      <c r="I763">
        <f t="shared" si="66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7"/>
        <v>42938.208333333328</v>
      </c>
      <c r="O763" s="6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1"/>
        <v>178</v>
      </c>
      <c r="G764" t="s">
        <v>20</v>
      </c>
      <c r="H764">
        <v>100</v>
      </c>
      <c r="I764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7"/>
        <v>41241.25</v>
      </c>
      <c r="O764" s="6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1"/>
        <v>114</v>
      </c>
      <c r="G765" t="s">
        <v>20</v>
      </c>
      <c r="H765">
        <v>235</v>
      </c>
      <c r="I765">
        <f t="shared" si="66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7"/>
        <v>41037.208333333336</v>
      </c>
      <c r="O765" s="6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1"/>
        <v>729</v>
      </c>
      <c r="G766" t="s">
        <v>20</v>
      </c>
      <c r="H766">
        <v>148</v>
      </c>
      <c r="I766">
        <f t="shared" si="66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7"/>
        <v>40676.208333333336</v>
      </c>
      <c r="O766" s="6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1"/>
        <v>209</v>
      </c>
      <c r="G767" t="s">
        <v>20</v>
      </c>
      <c r="H767">
        <v>198</v>
      </c>
      <c r="I767">
        <f t="shared" si="66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7"/>
        <v>42840.208333333328</v>
      </c>
      <c r="O767" s="6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1"/>
        <v>32</v>
      </c>
      <c r="G768" t="s">
        <v>14</v>
      </c>
      <c r="H768">
        <v>248</v>
      </c>
      <c r="I768">
        <f t="shared" si="66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7"/>
        <v>43362.208333333328</v>
      </c>
      <c r="O768" s="6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1"/>
        <v>57</v>
      </c>
      <c r="G769" t="s">
        <v>14</v>
      </c>
      <c r="H769">
        <v>513</v>
      </c>
      <c r="I769">
        <f t="shared" si="66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7"/>
        <v>42283.208333333328</v>
      </c>
      <c r="O769" s="6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1"/>
        <v>231</v>
      </c>
      <c r="G770" t="s">
        <v>20</v>
      </c>
      <c r="H770">
        <v>150</v>
      </c>
      <c r="I770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7"/>
        <v>41619.25</v>
      </c>
      <c r="O770" s="6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71"/>
        <v>87</v>
      </c>
      <c r="G771" t="s">
        <v>14</v>
      </c>
      <c r="H771">
        <v>3410</v>
      </c>
      <c r="I771">
        <f t="shared" ref="I771:I834" si="72">ROUND(IF(H771=0,0,E771/H771),2)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3">(((L771/60)/60)/24)+DATE(1970,1,1)</f>
        <v>41501.208333333336</v>
      </c>
      <c r="O771" s="6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_xlfn.TEXTBEFORE(R771,"/")</f>
        <v>games</v>
      </c>
      <c r="T771" t="str">
        <f t="shared" ref="T771:T834" si="76">_xlfn.TEXTAFTER(R771,"/")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77">ROUNDUP((E772/D772)*100,0)</f>
        <v>271</v>
      </c>
      <c r="G772" t="s">
        <v>20</v>
      </c>
      <c r="H772">
        <v>216</v>
      </c>
      <c r="I772">
        <f t="shared" si="72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3"/>
        <v>41743.208333333336</v>
      </c>
      <c r="O772" s="6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7"/>
        <v>50</v>
      </c>
      <c r="G773" t="s">
        <v>74</v>
      </c>
      <c r="H773">
        <v>26</v>
      </c>
      <c r="I773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3"/>
        <v>43491.25</v>
      </c>
      <c r="O773" s="6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7"/>
        <v>114</v>
      </c>
      <c r="G774" t="s">
        <v>20</v>
      </c>
      <c r="H774">
        <v>5139</v>
      </c>
      <c r="I774">
        <f t="shared" si="72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3"/>
        <v>43505.25</v>
      </c>
      <c r="O774" s="6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7"/>
        <v>191</v>
      </c>
      <c r="G775" t="s">
        <v>20</v>
      </c>
      <c r="H775">
        <v>2353</v>
      </c>
      <c r="I775">
        <f t="shared" si="72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3"/>
        <v>42838.208333333328</v>
      </c>
      <c r="O775" s="6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7"/>
        <v>136</v>
      </c>
      <c r="G776" t="s">
        <v>20</v>
      </c>
      <c r="H776">
        <v>78</v>
      </c>
      <c r="I776">
        <f t="shared" si="72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3"/>
        <v>42513.208333333328</v>
      </c>
      <c r="O776" s="6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7"/>
        <v>11</v>
      </c>
      <c r="G777" t="s">
        <v>14</v>
      </c>
      <c r="H777">
        <v>10</v>
      </c>
      <c r="I777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3"/>
        <v>41949.25</v>
      </c>
      <c r="O777" s="6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7"/>
        <v>66</v>
      </c>
      <c r="G778" t="s">
        <v>14</v>
      </c>
      <c r="H778">
        <v>2201</v>
      </c>
      <c r="I778">
        <f t="shared" si="72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3"/>
        <v>43650.208333333328</v>
      </c>
      <c r="O778" s="6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7"/>
        <v>50</v>
      </c>
      <c r="G779" t="s">
        <v>14</v>
      </c>
      <c r="H779">
        <v>676</v>
      </c>
      <c r="I779">
        <f t="shared" si="72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3"/>
        <v>40809.208333333336</v>
      </c>
      <c r="O779" s="6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7"/>
        <v>788</v>
      </c>
      <c r="G780" t="s">
        <v>20</v>
      </c>
      <c r="H780">
        <v>174</v>
      </c>
      <c r="I780">
        <f t="shared" si="72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3"/>
        <v>40768.208333333336</v>
      </c>
      <c r="O780" s="6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7"/>
        <v>81</v>
      </c>
      <c r="G781" t="s">
        <v>14</v>
      </c>
      <c r="H781">
        <v>831</v>
      </c>
      <c r="I781">
        <f t="shared" si="72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3"/>
        <v>42230.208333333328</v>
      </c>
      <c r="O781" s="6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7"/>
        <v>107</v>
      </c>
      <c r="G782" t="s">
        <v>20</v>
      </c>
      <c r="H782">
        <v>164</v>
      </c>
      <c r="I782">
        <f t="shared" si="72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3"/>
        <v>42573.208333333328</v>
      </c>
      <c r="O782" s="6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7"/>
        <v>51</v>
      </c>
      <c r="G783" t="s">
        <v>74</v>
      </c>
      <c r="H783">
        <v>56</v>
      </c>
      <c r="I783">
        <f t="shared" si="72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3"/>
        <v>40482.208333333336</v>
      </c>
      <c r="O783" s="6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7"/>
        <v>216</v>
      </c>
      <c r="G784" t="s">
        <v>20</v>
      </c>
      <c r="H784">
        <v>161</v>
      </c>
      <c r="I784">
        <f t="shared" si="72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3"/>
        <v>40603.25</v>
      </c>
      <c r="O784" s="6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7"/>
        <v>142</v>
      </c>
      <c r="G785" t="s">
        <v>20</v>
      </c>
      <c r="H785">
        <v>138</v>
      </c>
      <c r="I785">
        <f t="shared" si="72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3"/>
        <v>41625.25</v>
      </c>
      <c r="O785" s="6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7"/>
        <v>116</v>
      </c>
      <c r="G786" t="s">
        <v>20</v>
      </c>
      <c r="H786">
        <v>3308</v>
      </c>
      <c r="I786">
        <f t="shared" si="72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3"/>
        <v>42435.25</v>
      </c>
      <c r="O786" s="6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7"/>
        <v>194</v>
      </c>
      <c r="G787" t="s">
        <v>20</v>
      </c>
      <c r="H787">
        <v>127</v>
      </c>
      <c r="I787">
        <f t="shared" si="72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3"/>
        <v>43582.208333333328</v>
      </c>
      <c r="O787" s="6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7"/>
        <v>730</v>
      </c>
      <c r="G788" t="s">
        <v>20</v>
      </c>
      <c r="H788">
        <v>207</v>
      </c>
      <c r="I788">
        <f t="shared" si="72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3"/>
        <v>43186.208333333328</v>
      </c>
      <c r="O788" s="6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7"/>
        <v>100</v>
      </c>
      <c r="G789" t="s">
        <v>14</v>
      </c>
      <c r="H789">
        <v>859</v>
      </c>
      <c r="I789">
        <f t="shared" si="72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3"/>
        <v>40684.208333333336</v>
      </c>
      <c r="O789" s="6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7"/>
        <v>89</v>
      </c>
      <c r="G790" t="s">
        <v>47</v>
      </c>
      <c r="H790">
        <v>31</v>
      </c>
      <c r="I790">
        <f t="shared" si="72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3"/>
        <v>41202.208333333336</v>
      </c>
      <c r="O790" s="6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7"/>
        <v>38</v>
      </c>
      <c r="G791" t="s">
        <v>14</v>
      </c>
      <c r="H791">
        <v>45</v>
      </c>
      <c r="I791">
        <f t="shared" si="72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3"/>
        <v>41786.208333333336</v>
      </c>
      <c r="O791" s="6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7"/>
        <v>31</v>
      </c>
      <c r="G792" t="s">
        <v>74</v>
      </c>
      <c r="H792">
        <v>1113</v>
      </c>
      <c r="I792">
        <f t="shared" si="72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3"/>
        <v>40223.25</v>
      </c>
      <c r="O792" s="6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7"/>
        <v>26</v>
      </c>
      <c r="G793" t="s">
        <v>14</v>
      </c>
      <c r="H793">
        <v>6</v>
      </c>
      <c r="I793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3"/>
        <v>42715.25</v>
      </c>
      <c r="O793" s="6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7"/>
        <v>34</v>
      </c>
      <c r="G794" t="s">
        <v>14</v>
      </c>
      <c r="H794">
        <v>7</v>
      </c>
      <c r="I794">
        <f t="shared" si="72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3"/>
        <v>41451.208333333336</v>
      </c>
      <c r="O794" s="6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7"/>
        <v>1186</v>
      </c>
      <c r="G795" t="s">
        <v>20</v>
      </c>
      <c r="H795">
        <v>181</v>
      </c>
      <c r="I795">
        <f t="shared" si="72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3"/>
        <v>41450.208333333336</v>
      </c>
      <c r="O795" s="6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7"/>
        <v>126</v>
      </c>
      <c r="G796" t="s">
        <v>20</v>
      </c>
      <c r="H796">
        <v>110</v>
      </c>
      <c r="I796">
        <f t="shared" si="72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3"/>
        <v>43091.25</v>
      </c>
      <c r="O796" s="6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7"/>
        <v>15</v>
      </c>
      <c r="G797" t="s">
        <v>14</v>
      </c>
      <c r="H797">
        <v>31</v>
      </c>
      <c r="I797">
        <f t="shared" si="72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3"/>
        <v>42675.208333333328</v>
      </c>
      <c r="O797" s="6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7"/>
        <v>55</v>
      </c>
      <c r="G798" t="s">
        <v>14</v>
      </c>
      <c r="H798">
        <v>78</v>
      </c>
      <c r="I798">
        <f t="shared" si="72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3"/>
        <v>41859.208333333336</v>
      </c>
      <c r="O798" s="6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7"/>
        <v>110</v>
      </c>
      <c r="G799" t="s">
        <v>20</v>
      </c>
      <c r="H799">
        <v>185</v>
      </c>
      <c r="I799">
        <f t="shared" si="72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3"/>
        <v>43464.25</v>
      </c>
      <c r="O799" s="6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7"/>
        <v>189</v>
      </c>
      <c r="G800" t="s">
        <v>20</v>
      </c>
      <c r="H800">
        <v>121</v>
      </c>
      <c r="I800">
        <f t="shared" si="72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3"/>
        <v>41060.208333333336</v>
      </c>
      <c r="O800" s="6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7"/>
        <v>88</v>
      </c>
      <c r="G801" t="s">
        <v>14</v>
      </c>
      <c r="H801">
        <v>1225</v>
      </c>
      <c r="I801">
        <f t="shared" si="72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3"/>
        <v>42399.25</v>
      </c>
      <c r="O801" s="6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7"/>
        <v>1</v>
      </c>
      <c r="G802" t="s">
        <v>14</v>
      </c>
      <c r="H802">
        <v>1</v>
      </c>
      <c r="I802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3"/>
        <v>42167.208333333328</v>
      </c>
      <c r="O802" s="6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7"/>
        <v>203</v>
      </c>
      <c r="G803" t="s">
        <v>20</v>
      </c>
      <c r="H803">
        <v>106</v>
      </c>
      <c r="I803">
        <f t="shared" si="72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3"/>
        <v>43830.25</v>
      </c>
      <c r="O803" s="6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7"/>
        <v>198</v>
      </c>
      <c r="G804" t="s">
        <v>20</v>
      </c>
      <c r="H804">
        <v>142</v>
      </c>
      <c r="I804">
        <f t="shared" si="72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3"/>
        <v>43650.208333333328</v>
      </c>
      <c r="O804" s="6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7"/>
        <v>107</v>
      </c>
      <c r="G805" t="s">
        <v>20</v>
      </c>
      <c r="H805">
        <v>233</v>
      </c>
      <c r="I805">
        <f t="shared" si="72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3"/>
        <v>43492.25</v>
      </c>
      <c r="O805" s="6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7"/>
        <v>269</v>
      </c>
      <c r="G806" t="s">
        <v>20</v>
      </c>
      <c r="H806">
        <v>218</v>
      </c>
      <c r="I806">
        <f t="shared" si="72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3"/>
        <v>43102.25</v>
      </c>
      <c r="O806" s="6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7"/>
        <v>51</v>
      </c>
      <c r="G807" t="s">
        <v>14</v>
      </c>
      <c r="H807">
        <v>67</v>
      </c>
      <c r="I807">
        <f t="shared" si="72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3"/>
        <v>41958.25</v>
      </c>
      <c r="O807" s="6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7"/>
        <v>1181</v>
      </c>
      <c r="G808" t="s">
        <v>20</v>
      </c>
      <c r="H808">
        <v>76</v>
      </c>
      <c r="I808">
        <f t="shared" si="72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3"/>
        <v>40973.25</v>
      </c>
      <c r="O808" s="6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7"/>
        <v>264</v>
      </c>
      <c r="G809" t="s">
        <v>20</v>
      </c>
      <c r="H809">
        <v>43</v>
      </c>
      <c r="I809">
        <f t="shared" si="72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3"/>
        <v>43753.208333333328</v>
      </c>
      <c r="O809" s="6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7"/>
        <v>31</v>
      </c>
      <c r="G810" t="s">
        <v>14</v>
      </c>
      <c r="H810">
        <v>19</v>
      </c>
      <c r="I810">
        <f t="shared" si="72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3"/>
        <v>42507.208333333328</v>
      </c>
      <c r="O810" s="6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7"/>
        <v>63</v>
      </c>
      <c r="G811" t="s">
        <v>14</v>
      </c>
      <c r="H811">
        <v>2108</v>
      </c>
      <c r="I811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3"/>
        <v>41135.208333333336</v>
      </c>
      <c r="O811" s="6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7"/>
        <v>194</v>
      </c>
      <c r="G812" t="s">
        <v>20</v>
      </c>
      <c r="H812">
        <v>221</v>
      </c>
      <c r="I812">
        <f t="shared" si="72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3"/>
        <v>43067.25</v>
      </c>
      <c r="O812" s="6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7"/>
        <v>78</v>
      </c>
      <c r="G813" t="s">
        <v>14</v>
      </c>
      <c r="H813">
        <v>679</v>
      </c>
      <c r="I813">
        <f t="shared" si="72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3"/>
        <v>42378.25</v>
      </c>
      <c r="O813" s="6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7"/>
        <v>226</v>
      </c>
      <c r="G814" t="s">
        <v>20</v>
      </c>
      <c r="H814">
        <v>2805</v>
      </c>
      <c r="I814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3"/>
        <v>43206.208333333328</v>
      </c>
      <c r="O814" s="6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7"/>
        <v>240</v>
      </c>
      <c r="G815" t="s">
        <v>20</v>
      </c>
      <c r="H815">
        <v>68</v>
      </c>
      <c r="I815">
        <f t="shared" si="72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3"/>
        <v>41148.208333333336</v>
      </c>
      <c r="O815" s="6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7"/>
        <v>93</v>
      </c>
      <c r="G816" t="s">
        <v>14</v>
      </c>
      <c r="H816">
        <v>36</v>
      </c>
      <c r="I816">
        <f t="shared" si="72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3"/>
        <v>42517.208333333328</v>
      </c>
      <c r="O816" s="6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7"/>
        <v>131</v>
      </c>
      <c r="G817" t="s">
        <v>20</v>
      </c>
      <c r="H817">
        <v>183</v>
      </c>
      <c r="I817">
        <f t="shared" si="72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3"/>
        <v>43068.25</v>
      </c>
      <c r="O817" s="6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7"/>
        <v>616</v>
      </c>
      <c r="G818" t="s">
        <v>20</v>
      </c>
      <c r="H818">
        <v>133</v>
      </c>
      <c r="I818">
        <f t="shared" si="72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3"/>
        <v>41680.25</v>
      </c>
      <c r="O818" s="6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7"/>
        <v>369</v>
      </c>
      <c r="G819" t="s">
        <v>20</v>
      </c>
      <c r="H819">
        <v>2489</v>
      </c>
      <c r="I819">
        <f t="shared" si="72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3"/>
        <v>43589.208333333328</v>
      </c>
      <c r="O819" s="6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7"/>
        <v>1095</v>
      </c>
      <c r="G820" t="s">
        <v>20</v>
      </c>
      <c r="H820">
        <v>69</v>
      </c>
      <c r="I820">
        <f t="shared" si="72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3"/>
        <v>43486.25</v>
      </c>
      <c r="O820" s="6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7"/>
        <v>51</v>
      </c>
      <c r="G821" t="s">
        <v>14</v>
      </c>
      <c r="H821">
        <v>47</v>
      </c>
      <c r="I821">
        <f t="shared" si="72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3"/>
        <v>41237.25</v>
      </c>
      <c r="O821" s="6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7"/>
        <v>801</v>
      </c>
      <c r="G822" t="s">
        <v>20</v>
      </c>
      <c r="H822">
        <v>279</v>
      </c>
      <c r="I822">
        <f t="shared" si="72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3"/>
        <v>43310.208333333328</v>
      </c>
      <c r="O822" s="6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7"/>
        <v>292</v>
      </c>
      <c r="G823" t="s">
        <v>20</v>
      </c>
      <c r="H823">
        <v>210</v>
      </c>
      <c r="I823">
        <f t="shared" si="72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3"/>
        <v>42794.25</v>
      </c>
      <c r="O823" s="6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7"/>
        <v>350</v>
      </c>
      <c r="G824" t="s">
        <v>20</v>
      </c>
      <c r="H824">
        <v>2100</v>
      </c>
      <c r="I824">
        <f t="shared" si="72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3"/>
        <v>41698.25</v>
      </c>
      <c r="O824" s="6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7"/>
        <v>358</v>
      </c>
      <c r="G825" t="s">
        <v>20</v>
      </c>
      <c r="H825">
        <v>252</v>
      </c>
      <c r="I825">
        <f t="shared" si="72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3"/>
        <v>41892.208333333336</v>
      </c>
      <c r="O825" s="6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7"/>
        <v>127</v>
      </c>
      <c r="G826" t="s">
        <v>20</v>
      </c>
      <c r="H826">
        <v>1280</v>
      </c>
      <c r="I826">
        <f t="shared" si="72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3"/>
        <v>40348.208333333336</v>
      </c>
      <c r="O826" s="6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7"/>
        <v>388</v>
      </c>
      <c r="G827" t="s">
        <v>20</v>
      </c>
      <c r="H827">
        <v>157</v>
      </c>
      <c r="I827">
        <f t="shared" si="72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3"/>
        <v>42941.208333333328</v>
      </c>
      <c r="O827" s="6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7"/>
        <v>458</v>
      </c>
      <c r="G828" t="s">
        <v>20</v>
      </c>
      <c r="H828">
        <v>194</v>
      </c>
      <c r="I828">
        <f t="shared" si="72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3"/>
        <v>40525.25</v>
      </c>
      <c r="O828" s="6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7"/>
        <v>267</v>
      </c>
      <c r="G829" t="s">
        <v>20</v>
      </c>
      <c r="H829">
        <v>82</v>
      </c>
      <c r="I829">
        <f t="shared" si="72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3"/>
        <v>40666.208333333336</v>
      </c>
      <c r="O829" s="6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7"/>
        <v>69</v>
      </c>
      <c r="G830" t="s">
        <v>14</v>
      </c>
      <c r="H830">
        <v>70</v>
      </c>
      <c r="I830">
        <f t="shared" si="72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3"/>
        <v>43340.208333333328</v>
      </c>
      <c r="O830" s="6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7"/>
        <v>52</v>
      </c>
      <c r="G831" t="s">
        <v>14</v>
      </c>
      <c r="H831">
        <v>154</v>
      </c>
      <c r="I831">
        <f t="shared" si="72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3"/>
        <v>42164.208333333328</v>
      </c>
      <c r="O831" s="6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7"/>
        <v>2</v>
      </c>
      <c r="G832" t="s">
        <v>14</v>
      </c>
      <c r="H832">
        <v>22</v>
      </c>
      <c r="I832">
        <f t="shared" si="72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3"/>
        <v>43103.25</v>
      </c>
      <c r="O832" s="6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7"/>
        <v>109</v>
      </c>
      <c r="G833" t="s">
        <v>20</v>
      </c>
      <c r="H833">
        <v>4233</v>
      </c>
      <c r="I833">
        <f t="shared" si="72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3"/>
        <v>40994.208333333336</v>
      </c>
      <c r="O833" s="6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7"/>
        <v>316</v>
      </c>
      <c r="G834" t="s">
        <v>20</v>
      </c>
      <c r="H834">
        <v>1297</v>
      </c>
      <c r="I834">
        <f t="shared" si="72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3"/>
        <v>42299.208333333328</v>
      </c>
      <c r="O834" s="6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77"/>
        <v>158</v>
      </c>
      <c r="G835" t="s">
        <v>20</v>
      </c>
      <c r="H835">
        <v>165</v>
      </c>
      <c r="I835">
        <f t="shared" ref="I835:I898" si="78">ROUND(IF(H835=0,0,E835/H835),2)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79">(((L835/60)/60)/24)+DATE(1970,1,1)</f>
        <v>40588.25</v>
      </c>
      <c r="O835" s="6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_xlfn.TEXTBEFORE(R835,"/")</f>
        <v>publishing</v>
      </c>
      <c r="T835" t="str">
        <f t="shared" ref="T835:T898" si="82">_xlfn.TEXTAFTER(R835,"/")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83">ROUNDUP((E836/D836)*100,0)</f>
        <v>154</v>
      </c>
      <c r="G836" t="s">
        <v>20</v>
      </c>
      <c r="H836">
        <v>119</v>
      </c>
      <c r="I836">
        <f t="shared" si="78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79"/>
        <v>41448.208333333336</v>
      </c>
      <c r="O836" s="6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83"/>
        <v>90</v>
      </c>
      <c r="G837" t="s">
        <v>14</v>
      </c>
      <c r="H837">
        <v>1758</v>
      </c>
      <c r="I837">
        <f t="shared" si="78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79"/>
        <v>42063.25</v>
      </c>
      <c r="O837" s="6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83"/>
        <v>76</v>
      </c>
      <c r="G838" t="s">
        <v>14</v>
      </c>
      <c r="H838">
        <v>94</v>
      </c>
      <c r="I838">
        <f t="shared" si="78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79"/>
        <v>40214.25</v>
      </c>
      <c r="O838" s="6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83"/>
        <v>853</v>
      </c>
      <c r="G839" t="s">
        <v>20</v>
      </c>
      <c r="H839">
        <v>1797</v>
      </c>
      <c r="I839">
        <f t="shared" si="78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79"/>
        <v>40629.208333333336</v>
      </c>
      <c r="O839" s="6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83"/>
        <v>139</v>
      </c>
      <c r="G840" t="s">
        <v>20</v>
      </c>
      <c r="H840">
        <v>261</v>
      </c>
      <c r="I840">
        <f t="shared" si="78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79"/>
        <v>43370.208333333328</v>
      </c>
      <c r="O840" s="6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83"/>
        <v>191</v>
      </c>
      <c r="G841" t="s">
        <v>20</v>
      </c>
      <c r="H841">
        <v>157</v>
      </c>
      <c r="I841">
        <f t="shared" si="78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79"/>
        <v>41715.208333333336</v>
      </c>
      <c r="O841" s="6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83"/>
        <v>101</v>
      </c>
      <c r="G842" t="s">
        <v>20</v>
      </c>
      <c r="H842">
        <v>3533</v>
      </c>
      <c r="I842">
        <f t="shared" si="78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79"/>
        <v>41836.208333333336</v>
      </c>
      <c r="O842" s="6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83"/>
        <v>143</v>
      </c>
      <c r="G843" t="s">
        <v>20</v>
      </c>
      <c r="H843">
        <v>155</v>
      </c>
      <c r="I843">
        <f t="shared" si="78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79"/>
        <v>42419.25</v>
      </c>
      <c r="O843" s="6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83"/>
        <v>564</v>
      </c>
      <c r="G844" t="s">
        <v>20</v>
      </c>
      <c r="H844">
        <v>132</v>
      </c>
      <c r="I844">
        <f t="shared" si="78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79"/>
        <v>43266.208333333328</v>
      </c>
      <c r="O844" s="6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83"/>
        <v>31</v>
      </c>
      <c r="G845" t="s">
        <v>14</v>
      </c>
      <c r="H845">
        <v>33</v>
      </c>
      <c r="I845">
        <f t="shared" si="78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79"/>
        <v>43338.208333333328</v>
      </c>
      <c r="O845" s="6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83"/>
        <v>100</v>
      </c>
      <c r="G846" t="s">
        <v>74</v>
      </c>
      <c r="H846">
        <v>94</v>
      </c>
      <c r="I846">
        <f t="shared" si="78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79"/>
        <v>40930.25</v>
      </c>
      <c r="O846" s="6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83"/>
        <v>198</v>
      </c>
      <c r="G847" t="s">
        <v>20</v>
      </c>
      <c r="H847">
        <v>1354</v>
      </c>
      <c r="I847">
        <f t="shared" si="78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79"/>
        <v>43235.208333333328</v>
      </c>
      <c r="O847" s="6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83"/>
        <v>509</v>
      </c>
      <c r="G848" t="s">
        <v>20</v>
      </c>
      <c r="H848">
        <v>48</v>
      </c>
      <c r="I848">
        <f t="shared" si="78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79"/>
        <v>43302.208333333328</v>
      </c>
      <c r="O848" s="6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83"/>
        <v>238</v>
      </c>
      <c r="G849" t="s">
        <v>20</v>
      </c>
      <c r="H849">
        <v>110</v>
      </c>
      <c r="I849">
        <f t="shared" si="78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79"/>
        <v>43107.25</v>
      </c>
      <c r="O849" s="6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83"/>
        <v>339</v>
      </c>
      <c r="G850" t="s">
        <v>20</v>
      </c>
      <c r="H850">
        <v>172</v>
      </c>
      <c r="I850">
        <f t="shared" si="78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79"/>
        <v>40341.208333333336</v>
      </c>
      <c r="O850" s="6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83"/>
        <v>134</v>
      </c>
      <c r="G851" t="s">
        <v>20</v>
      </c>
      <c r="H851">
        <v>307</v>
      </c>
      <c r="I851">
        <f t="shared" si="78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79"/>
        <v>40948.25</v>
      </c>
      <c r="O851" s="6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83"/>
        <v>1</v>
      </c>
      <c r="G852" t="s">
        <v>14</v>
      </c>
      <c r="H852">
        <v>1</v>
      </c>
      <c r="I852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79"/>
        <v>40866.25</v>
      </c>
      <c r="O852" s="6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83"/>
        <v>208</v>
      </c>
      <c r="G853" t="s">
        <v>20</v>
      </c>
      <c r="H853">
        <v>160</v>
      </c>
      <c r="I853">
        <f t="shared" si="78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79"/>
        <v>41031.208333333336</v>
      </c>
      <c r="O853" s="6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83"/>
        <v>52</v>
      </c>
      <c r="G854" t="s">
        <v>14</v>
      </c>
      <c r="H854">
        <v>31</v>
      </c>
      <c r="I854">
        <f t="shared" si="78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79"/>
        <v>40740.208333333336</v>
      </c>
      <c r="O854" s="6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83"/>
        <v>653</v>
      </c>
      <c r="G855" t="s">
        <v>20</v>
      </c>
      <c r="H855">
        <v>1467</v>
      </c>
      <c r="I855">
        <f t="shared" si="78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79"/>
        <v>40714.208333333336</v>
      </c>
      <c r="O855" s="6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83"/>
        <v>114</v>
      </c>
      <c r="G856" t="s">
        <v>20</v>
      </c>
      <c r="H856">
        <v>2662</v>
      </c>
      <c r="I856">
        <f t="shared" si="78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79"/>
        <v>43787.25</v>
      </c>
      <c r="O856" s="6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83"/>
        <v>103</v>
      </c>
      <c r="G857" t="s">
        <v>20</v>
      </c>
      <c r="H857">
        <v>452</v>
      </c>
      <c r="I857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79"/>
        <v>40712.208333333336</v>
      </c>
      <c r="O857" s="6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83"/>
        <v>357</v>
      </c>
      <c r="G858" t="s">
        <v>20</v>
      </c>
      <c r="H858">
        <v>158</v>
      </c>
      <c r="I858">
        <f t="shared" si="78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79"/>
        <v>41023.208333333336</v>
      </c>
      <c r="O858" s="6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83"/>
        <v>140</v>
      </c>
      <c r="G859" t="s">
        <v>20</v>
      </c>
      <c r="H859">
        <v>225</v>
      </c>
      <c r="I859">
        <f t="shared" si="78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79"/>
        <v>40944.25</v>
      </c>
      <c r="O859" s="6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83"/>
        <v>70</v>
      </c>
      <c r="G860" t="s">
        <v>14</v>
      </c>
      <c r="H860">
        <v>35</v>
      </c>
      <c r="I860">
        <f t="shared" si="78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79"/>
        <v>43211.208333333328</v>
      </c>
      <c r="O860" s="6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83"/>
        <v>36</v>
      </c>
      <c r="G861" t="s">
        <v>14</v>
      </c>
      <c r="H861">
        <v>63</v>
      </c>
      <c r="I861">
        <f t="shared" si="78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79"/>
        <v>41334.25</v>
      </c>
      <c r="O861" s="6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83"/>
        <v>252</v>
      </c>
      <c r="G862" t="s">
        <v>20</v>
      </c>
      <c r="H862">
        <v>65</v>
      </c>
      <c r="I862">
        <f t="shared" si="78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79"/>
        <v>43515.25</v>
      </c>
      <c r="O862" s="6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83"/>
        <v>106</v>
      </c>
      <c r="G863" t="s">
        <v>20</v>
      </c>
      <c r="H863">
        <v>163</v>
      </c>
      <c r="I863">
        <f t="shared" si="78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79"/>
        <v>40258.208333333336</v>
      </c>
      <c r="O863" s="6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83"/>
        <v>188</v>
      </c>
      <c r="G864" t="s">
        <v>20</v>
      </c>
      <c r="H864">
        <v>85</v>
      </c>
      <c r="I864">
        <f t="shared" si="78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79"/>
        <v>40756.208333333336</v>
      </c>
      <c r="O864" s="6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83"/>
        <v>387</v>
      </c>
      <c r="G865" t="s">
        <v>20</v>
      </c>
      <c r="H865">
        <v>217</v>
      </c>
      <c r="I865">
        <f t="shared" si="78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79"/>
        <v>42172.208333333328</v>
      </c>
      <c r="O865" s="6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83"/>
        <v>348</v>
      </c>
      <c r="G866" t="s">
        <v>20</v>
      </c>
      <c r="H866">
        <v>150</v>
      </c>
      <c r="I866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79"/>
        <v>42601.208333333328</v>
      </c>
      <c r="O866" s="6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83"/>
        <v>186</v>
      </c>
      <c r="G867" t="s">
        <v>20</v>
      </c>
      <c r="H867">
        <v>3272</v>
      </c>
      <c r="I867">
        <f t="shared" si="78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79"/>
        <v>41897.208333333336</v>
      </c>
      <c r="O867" s="6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83"/>
        <v>44</v>
      </c>
      <c r="G868" t="s">
        <v>74</v>
      </c>
      <c r="H868">
        <v>898</v>
      </c>
      <c r="I868">
        <f t="shared" si="78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79"/>
        <v>40671.208333333336</v>
      </c>
      <c r="O868" s="6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83"/>
        <v>163</v>
      </c>
      <c r="G869" t="s">
        <v>20</v>
      </c>
      <c r="H869">
        <v>300</v>
      </c>
      <c r="I869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79"/>
        <v>43382.208333333328</v>
      </c>
      <c r="O869" s="6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83"/>
        <v>185</v>
      </c>
      <c r="G870" t="s">
        <v>20</v>
      </c>
      <c r="H870">
        <v>126</v>
      </c>
      <c r="I870">
        <f t="shared" si="78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79"/>
        <v>41559.208333333336</v>
      </c>
      <c r="O870" s="6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83"/>
        <v>24</v>
      </c>
      <c r="G871" t="s">
        <v>14</v>
      </c>
      <c r="H871">
        <v>526</v>
      </c>
      <c r="I871">
        <f t="shared" si="78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79"/>
        <v>40350.208333333336</v>
      </c>
      <c r="O871" s="6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83"/>
        <v>90</v>
      </c>
      <c r="G872" t="s">
        <v>14</v>
      </c>
      <c r="H872">
        <v>121</v>
      </c>
      <c r="I872">
        <f t="shared" si="78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79"/>
        <v>42240.208333333328</v>
      </c>
      <c r="O872" s="6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83"/>
        <v>273</v>
      </c>
      <c r="G873" t="s">
        <v>20</v>
      </c>
      <c r="H873">
        <v>2320</v>
      </c>
      <c r="I873">
        <f t="shared" si="78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79"/>
        <v>43040.208333333328</v>
      </c>
      <c r="O873" s="6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83"/>
        <v>171</v>
      </c>
      <c r="G874" t="s">
        <v>20</v>
      </c>
      <c r="H874">
        <v>81</v>
      </c>
      <c r="I874">
        <f t="shared" si="78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79"/>
        <v>43346.208333333328</v>
      </c>
      <c r="O874" s="6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83"/>
        <v>189</v>
      </c>
      <c r="G875" t="s">
        <v>20</v>
      </c>
      <c r="H875">
        <v>1887</v>
      </c>
      <c r="I875">
        <f t="shared" si="78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79"/>
        <v>41647.25</v>
      </c>
      <c r="O875" s="6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83"/>
        <v>347</v>
      </c>
      <c r="G876" t="s">
        <v>20</v>
      </c>
      <c r="H876">
        <v>4358</v>
      </c>
      <c r="I876">
        <f t="shared" si="78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79"/>
        <v>40291.208333333336</v>
      </c>
      <c r="O876" s="6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83"/>
        <v>70</v>
      </c>
      <c r="G877" t="s">
        <v>14</v>
      </c>
      <c r="H877">
        <v>67</v>
      </c>
      <c r="I877">
        <f t="shared" si="78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79"/>
        <v>40556.25</v>
      </c>
      <c r="O877" s="6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83"/>
        <v>26</v>
      </c>
      <c r="G878" t="s">
        <v>14</v>
      </c>
      <c r="H878">
        <v>57</v>
      </c>
      <c r="I878">
        <f t="shared" si="78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79"/>
        <v>43624.208333333328</v>
      </c>
      <c r="O878" s="6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83"/>
        <v>78</v>
      </c>
      <c r="G879" t="s">
        <v>14</v>
      </c>
      <c r="H879">
        <v>1229</v>
      </c>
      <c r="I879">
        <f t="shared" si="78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79"/>
        <v>42577.208333333328</v>
      </c>
      <c r="O879" s="6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83"/>
        <v>38</v>
      </c>
      <c r="G880" t="s">
        <v>14</v>
      </c>
      <c r="H880">
        <v>12</v>
      </c>
      <c r="I880">
        <f t="shared" si="78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79"/>
        <v>43845.25</v>
      </c>
      <c r="O880" s="6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83"/>
        <v>544</v>
      </c>
      <c r="G881" t="s">
        <v>20</v>
      </c>
      <c r="H881">
        <v>53</v>
      </c>
      <c r="I881">
        <f t="shared" si="78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79"/>
        <v>42788.25</v>
      </c>
      <c r="O881" s="6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83"/>
        <v>229</v>
      </c>
      <c r="G882" t="s">
        <v>20</v>
      </c>
      <c r="H882">
        <v>2414</v>
      </c>
      <c r="I882">
        <f t="shared" si="78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79"/>
        <v>43667.208333333328</v>
      </c>
      <c r="O882" s="6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83"/>
        <v>39</v>
      </c>
      <c r="G883" t="s">
        <v>14</v>
      </c>
      <c r="H883">
        <v>452</v>
      </c>
      <c r="I883">
        <f t="shared" si="78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79"/>
        <v>42194.208333333328</v>
      </c>
      <c r="O883" s="6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83"/>
        <v>370</v>
      </c>
      <c r="G884" t="s">
        <v>20</v>
      </c>
      <c r="H884">
        <v>80</v>
      </c>
      <c r="I884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79"/>
        <v>42025.25</v>
      </c>
      <c r="O884" s="6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83"/>
        <v>238</v>
      </c>
      <c r="G885" t="s">
        <v>20</v>
      </c>
      <c r="H885">
        <v>193</v>
      </c>
      <c r="I885">
        <f t="shared" si="78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79"/>
        <v>40323.208333333336</v>
      </c>
      <c r="O885" s="6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83"/>
        <v>65</v>
      </c>
      <c r="G886" t="s">
        <v>14</v>
      </c>
      <c r="H886">
        <v>1886</v>
      </c>
      <c r="I886">
        <f t="shared" si="78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79"/>
        <v>41763.208333333336</v>
      </c>
      <c r="O886" s="6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83"/>
        <v>119</v>
      </c>
      <c r="G887" t="s">
        <v>20</v>
      </c>
      <c r="H887">
        <v>52</v>
      </c>
      <c r="I887">
        <f t="shared" si="78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79"/>
        <v>40335.208333333336</v>
      </c>
      <c r="O887" s="6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83"/>
        <v>85</v>
      </c>
      <c r="G888" t="s">
        <v>14</v>
      </c>
      <c r="H888">
        <v>1825</v>
      </c>
      <c r="I888">
        <f t="shared" si="78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79"/>
        <v>40416.208333333336</v>
      </c>
      <c r="O888" s="6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83"/>
        <v>30</v>
      </c>
      <c r="G889" t="s">
        <v>14</v>
      </c>
      <c r="H889">
        <v>31</v>
      </c>
      <c r="I889">
        <f t="shared" si="78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79"/>
        <v>42202.208333333328</v>
      </c>
      <c r="O889" s="6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83"/>
        <v>210</v>
      </c>
      <c r="G890" t="s">
        <v>20</v>
      </c>
      <c r="H890">
        <v>290</v>
      </c>
      <c r="I890">
        <f t="shared" si="78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79"/>
        <v>42836.208333333328</v>
      </c>
      <c r="O890" s="6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83"/>
        <v>170</v>
      </c>
      <c r="G891" t="s">
        <v>20</v>
      </c>
      <c r="H891">
        <v>122</v>
      </c>
      <c r="I891">
        <f t="shared" si="78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79"/>
        <v>41710.208333333336</v>
      </c>
      <c r="O891" s="6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83"/>
        <v>116</v>
      </c>
      <c r="G892" t="s">
        <v>20</v>
      </c>
      <c r="H892">
        <v>1470</v>
      </c>
      <c r="I892">
        <f t="shared" si="78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79"/>
        <v>43640.208333333328</v>
      </c>
      <c r="O892" s="6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83"/>
        <v>259</v>
      </c>
      <c r="G893" t="s">
        <v>20</v>
      </c>
      <c r="H893">
        <v>165</v>
      </c>
      <c r="I893">
        <f t="shared" si="78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79"/>
        <v>40880.25</v>
      </c>
      <c r="O893" s="6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83"/>
        <v>231</v>
      </c>
      <c r="G894" t="s">
        <v>20</v>
      </c>
      <c r="H894">
        <v>182</v>
      </c>
      <c r="I894">
        <f t="shared" si="78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79"/>
        <v>40319.208333333336</v>
      </c>
      <c r="O894" s="6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83"/>
        <v>129</v>
      </c>
      <c r="G895" t="s">
        <v>20</v>
      </c>
      <c r="H895">
        <v>199</v>
      </c>
      <c r="I895">
        <f t="shared" si="78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79"/>
        <v>42170.208333333328</v>
      </c>
      <c r="O895" s="6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83"/>
        <v>189</v>
      </c>
      <c r="G896" t="s">
        <v>20</v>
      </c>
      <c r="H896">
        <v>56</v>
      </c>
      <c r="I896">
        <f t="shared" si="78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79"/>
        <v>41466.208333333336</v>
      </c>
      <c r="O896" s="6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83"/>
        <v>7</v>
      </c>
      <c r="G897" t="s">
        <v>14</v>
      </c>
      <c r="H897">
        <v>107</v>
      </c>
      <c r="I897">
        <f t="shared" si="78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79"/>
        <v>43134.25</v>
      </c>
      <c r="O897" s="6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83"/>
        <v>775</v>
      </c>
      <c r="G898" t="s">
        <v>20</v>
      </c>
      <c r="H898">
        <v>1460</v>
      </c>
      <c r="I898">
        <f t="shared" si="78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79"/>
        <v>40738.208333333336</v>
      </c>
      <c r="O898" s="6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83"/>
        <v>28</v>
      </c>
      <c r="G899" t="s">
        <v>14</v>
      </c>
      <c r="H899">
        <v>27</v>
      </c>
      <c r="I899">
        <f t="shared" ref="I899:I962" si="84">ROUND(IF(H899=0,0,E899/H899),2)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5">(((L899/60)/60)/24)+DATE(1970,1,1)</f>
        <v>43583.208333333328</v>
      </c>
      <c r="O899" s="6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_xlfn.TEXTBEFORE(R899,"/")</f>
        <v>theater</v>
      </c>
      <c r="T899" t="str">
        <f t="shared" ref="T899:T962" si="88">_xlfn.TEXTAFTER(R899,"/")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89">ROUNDUP((E900/D900)*100,0)</f>
        <v>53</v>
      </c>
      <c r="G900" t="s">
        <v>14</v>
      </c>
      <c r="H900">
        <v>1221</v>
      </c>
      <c r="I900">
        <f t="shared" si="84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5"/>
        <v>43815.25</v>
      </c>
      <c r="O900" s="6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9"/>
        <v>408</v>
      </c>
      <c r="G901" t="s">
        <v>20</v>
      </c>
      <c r="H901">
        <v>123</v>
      </c>
      <c r="I901">
        <f t="shared" si="84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5"/>
        <v>41554.208333333336</v>
      </c>
      <c r="O901" s="6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9"/>
        <v>2</v>
      </c>
      <c r="G902" t="s">
        <v>14</v>
      </c>
      <c r="H902">
        <v>1</v>
      </c>
      <c r="I902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5"/>
        <v>41901.208333333336</v>
      </c>
      <c r="O902" s="6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9"/>
        <v>157</v>
      </c>
      <c r="G903" t="s">
        <v>20</v>
      </c>
      <c r="H903">
        <v>159</v>
      </c>
      <c r="I903">
        <f t="shared" si="84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5"/>
        <v>43298.208333333328</v>
      </c>
      <c r="O903" s="6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9"/>
        <v>253</v>
      </c>
      <c r="G904" t="s">
        <v>20</v>
      </c>
      <c r="H904">
        <v>110</v>
      </c>
      <c r="I904">
        <f t="shared" si="84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5"/>
        <v>42399.25</v>
      </c>
      <c r="O904" s="6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9"/>
        <v>2</v>
      </c>
      <c r="G905" t="s">
        <v>47</v>
      </c>
      <c r="H905">
        <v>14</v>
      </c>
      <c r="I905">
        <f t="shared" si="84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5"/>
        <v>41034.208333333336</v>
      </c>
      <c r="O905" s="6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9"/>
        <v>13</v>
      </c>
      <c r="G906" t="s">
        <v>14</v>
      </c>
      <c r="H906">
        <v>16</v>
      </c>
      <c r="I906">
        <f t="shared" si="84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5"/>
        <v>41186.208333333336</v>
      </c>
      <c r="O906" s="6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9"/>
        <v>164</v>
      </c>
      <c r="G907" t="s">
        <v>20</v>
      </c>
      <c r="H907">
        <v>236</v>
      </c>
      <c r="I907">
        <f t="shared" si="84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5"/>
        <v>41536.208333333336</v>
      </c>
      <c r="O907" s="6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9"/>
        <v>163</v>
      </c>
      <c r="G908" t="s">
        <v>20</v>
      </c>
      <c r="H908">
        <v>191</v>
      </c>
      <c r="I908">
        <f t="shared" si="84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5"/>
        <v>42868.208333333328</v>
      </c>
      <c r="O908" s="6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9"/>
        <v>21</v>
      </c>
      <c r="G909" t="s">
        <v>14</v>
      </c>
      <c r="H909">
        <v>41</v>
      </c>
      <c r="I909">
        <f t="shared" si="84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5"/>
        <v>40660.208333333336</v>
      </c>
      <c r="O909" s="6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9"/>
        <v>320</v>
      </c>
      <c r="G910" t="s">
        <v>20</v>
      </c>
      <c r="H910">
        <v>3934</v>
      </c>
      <c r="I910">
        <f t="shared" si="84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5"/>
        <v>41031.208333333336</v>
      </c>
      <c r="O910" s="6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9"/>
        <v>479</v>
      </c>
      <c r="G911" t="s">
        <v>20</v>
      </c>
      <c r="H911">
        <v>80</v>
      </c>
      <c r="I911">
        <f t="shared" si="84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5"/>
        <v>43255.208333333328</v>
      </c>
      <c r="O911" s="6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9"/>
        <v>20</v>
      </c>
      <c r="G912" t="s">
        <v>74</v>
      </c>
      <c r="H912">
        <v>296</v>
      </c>
      <c r="I912">
        <f t="shared" si="84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5"/>
        <v>42026.25</v>
      </c>
      <c r="O912" s="6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9"/>
        <v>199</v>
      </c>
      <c r="G913" t="s">
        <v>20</v>
      </c>
      <c r="H913">
        <v>462</v>
      </c>
      <c r="I913">
        <f t="shared" si="84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5"/>
        <v>43717.208333333328</v>
      </c>
      <c r="O913" s="6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9"/>
        <v>795</v>
      </c>
      <c r="G914" t="s">
        <v>20</v>
      </c>
      <c r="H914">
        <v>179</v>
      </c>
      <c r="I914">
        <f t="shared" si="84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5"/>
        <v>41157.208333333336</v>
      </c>
      <c r="O914" s="6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9"/>
        <v>51</v>
      </c>
      <c r="G915" t="s">
        <v>14</v>
      </c>
      <c r="H915">
        <v>523</v>
      </c>
      <c r="I915">
        <f t="shared" si="84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5"/>
        <v>43597.208333333328</v>
      </c>
      <c r="O915" s="6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9"/>
        <v>58</v>
      </c>
      <c r="G916" t="s">
        <v>14</v>
      </c>
      <c r="H916">
        <v>141</v>
      </c>
      <c r="I916">
        <f t="shared" si="84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5"/>
        <v>41490.208333333336</v>
      </c>
      <c r="O916" s="6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9"/>
        <v>156</v>
      </c>
      <c r="G917" t="s">
        <v>20</v>
      </c>
      <c r="H917">
        <v>1866</v>
      </c>
      <c r="I917">
        <f t="shared" si="84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5"/>
        <v>42976.208333333328</v>
      </c>
      <c r="O917" s="6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9"/>
        <v>37</v>
      </c>
      <c r="G918" t="s">
        <v>14</v>
      </c>
      <c r="H918">
        <v>52</v>
      </c>
      <c r="I918">
        <f t="shared" si="84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5"/>
        <v>41991.25</v>
      </c>
      <c r="O918" s="6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9"/>
        <v>59</v>
      </c>
      <c r="G919" t="s">
        <v>47</v>
      </c>
      <c r="H919">
        <v>27</v>
      </c>
      <c r="I919">
        <f t="shared" si="84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5"/>
        <v>40722.208333333336</v>
      </c>
      <c r="O919" s="6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9"/>
        <v>238</v>
      </c>
      <c r="G920" t="s">
        <v>20</v>
      </c>
      <c r="H920">
        <v>156</v>
      </c>
      <c r="I920">
        <f t="shared" si="84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5"/>
        <v>41117.208333333336</v>
      </c>
      <c r="O920" s="6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9"/>
        <v>59</v>
      </c>
      <c r="G921" t="s">
        <v>14</v>
      </c>
      <c r="H921">
        <v>225</v>
      </c>
      <c r="I921">
        <f t="shared" si="84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5"/>
        <v>43022.208333333328</v>
      </c>
      <c r="O921" s="6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9"/>
        <v>183</v>
      </c>
      <c r="G922" t="s">
        <v>20</v>
      </c>
      <c r="H922">
        <v>255</v>
      </c>
      <c r="I922">
        <f t="shared" si="84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5"/>
        <v>43503.25</v>
      </c>
      <c r="O922" s="6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9"/>
        <v>1</v>
      </c>
      <c r="G923" t="s">
        <v>14</v>
      </c>
      <c r="H923">
        <v>38</v>
      </c>
      <c r="I923">
        <f t="shared" si="84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5"/>
        <v>40951.25</v>
      </c>
      <c r="O923" s="6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9"/>
        <v>176</v>
      </c>
      <c r="G924" t="s">
        <v>20</v>
      </c>
      <c r="H924">
        <v>2261</v>
      </c>
      <c r="I924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5"/>
        <v>43443.25</v>
      </c>
      <c r="O924" s="6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9"/>
        <v>238</v>
      </c>
      <c r="G925" t="s">
        <v>20</v>
      </c>
      <c r="H925">
        <v>40</v>
      </c>
      <c r="I92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5"/>
        <v>40373.208333333336</v>
      </c>
      <c r="O925" s="6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9"/>
        <v>489</v>
      </c>
      <c r="G926" t="s">
        <v>20</v>
      </c>
      <c r="H926">
        <v>2289</v>
      </c>
      <c r="I926">
        <f t="shared" si="84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5"/>
        <v>43769.208333333328</v>
      </c>
      <c r="O926" s="6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9"/>
        <v>225</v>
      </c>
      <c r="G927" t="s">
        <v>20</v>
      </c>
      <c r="H927">
        <v>65</v>
      </c>
      <c r="I927">
        <f t="shared" si="84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5"/>
        <v>43000.208333333328</v>
      </c>
      <c r="O927" s="6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9"/>
        <v>19</v>
      </c>
      <c r="G928" t="s">
        <v>14</v>
      </c>
      <c r="H928">
        <v>15</v>
      </c>
      <c r="I928">
        <f t="shared" si="84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5"/>
        <v>42502.208333333328</v>
      </c>
      <c r="O928" s="6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9"/>
        <v>46</v>
      </c>
      <c r="G929" t="s">
        <v>14</v>
      </c>
      <c r="H929">
        <v>37</v>
      </c>
      <c r="I929">
        <f t="shared" si="84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5"/>
        <v>41102.208333333336</v>
      </c>
      <c r="O929" s="6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9"/>
        <v>118</v>
      </c>
      <c r="G930" t="s">
        <v>20</v>
      </c>
      <c r="H930">
        <v>3777</v>
      </c>
      <c r="I930">
        <f t="shared" si="84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5"/>
        <v>41637.25</v>
      </c>
      <c r="O930" s="6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9"/>
        <v>218</v>
      </c>
      <c r="G931" t="s">
        <v>20</v>
      </c>
      <c r="H931">
        <v>184</v>
      </c>
      <c r="I931">
        <f t="shared" si="84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5"/>
        <v>42858.208333333328</v>
      </c>
      <c r="O931" s="6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9"/>
        <v>113</v>
      </c>
      <c r="G932" t="s">
        <v>20</v>
      </c>
      <c r="H932">
        <v>85</v>
      </c>
      <c r="I932">
        <f t="shared" si="84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5"/>
        <v>42060.25</v>
      </c>
      <c r="O932" s="6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9"/>
        <v>73</v>
      </c>
      <c r="G933" t="s">
        <v>14</v>
      </c>
      <c r="H933">
        <v>112</v>
      </c>
      <c r="I933">
        <f t="shared" si="84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5"/>
        <v>41818.208333333336</v>
      </c>
      <c r="O933" s="6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9"/>
        <v>213</v>
      </c>
      <c r="G934" t="s">
        <v>20</v>
      </c>
      <c r="H934">
        <v>144</v>
      </c>
      <c r="I934">
        <f t="shared" si="84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5"/>
        <v>41709.208333333336</v>
      </c>
      <c r="O934" s="6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9"/>
        <v>240</v>
      </c>
      <c r="G935" t="s">
        <v>20</v>
      </c>
      <c r="H935">
        <v>1902</v>
      </c>
      <c r="I935">
        <f t="shared" si="84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5"/>
        <v>41372.208333333336</v>
      </c>
      <c r="O935" s="6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9"/>
        <v>182</v>
      </c>
      <c r="G936" t="s">
        <v>20</v>
      </c>
      <c r="H936">
        <v>105</v>
      </c>
      <c r="I936">
        <f t="shared" si="84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5"/>
        <v>42422.25</v>
      </c>
      <c r="O936" s="6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9"/>
        <v>165</v>
      </c>
      <c r="G937" t="s">
        <v>20</v>
      </c>
      <c r="H937">
        <v>132</v>
      </c>
      <c r="I937">
        <f t="shared" si="84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5"/>
        <v>42209.208333333328</v>
      </c>
      <c r="O937" s="6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9"/>
        <v>2</v>
      </c>
      <c r="G938" t="s">
        <v>14</v>
      </c>
      <c r="H938">
        <v>21</v>
      </c>
      <c r="I938">
        <f t="shared" si="84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5"/>
        <v>43668.208333333328</v>
      </c>
      <c r="O938" s="6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9"/>
        <v>50</v>
      </c>
      <c r="G939" t="s">
        <v>74</v>
      </c>
      <c r="H939">
        <v>976</v>
      </c>
      <c r="I939">
        <f t="shared" si="84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5"/>
        <v>42334.25</v>
      </c>
      <c r="O939" s="6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9"/>
        <v>110</v>
      </c>
      <c r="G940" t="s">
        <v>20</v>
      </c>
      <c r="H940">
        <v>96</v>
      </c>
      <c r="I940">
        <f t="shared" si="84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5"/>
        <v>43263.208333333328</v>
      </c>
      <c r="O940" s="6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9"/>
        <v>50</v>
      </c>
      <c r="G941" t="s">
        <v>14</v>
      </c>
      <c r="H941">
        <v>67</v>
      </c>
      <c r="I941">
        <f t="shared" si="84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5"/>
        <v>40670.208333333336</v>
      </c>
      <c r="O941" s="6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9"/>
        <v>63</v>
      </c>
      <c r="G942" t="s">
        <v>47</v>
      </c>
      <c r="H942">
        <v>66</v>
      </c>
      <c r="I942">
        <f t="shared" si="84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5"/>
        <v>41244.25</v>
      </c>
      <c r="O942" s="6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9"/>
        <v>14</v>
      </c>
      <c r="G943" t="s">
        <v>14</v>
      </c>
      <c r="H943">
        <v>78</v>
      </c>
      <c r="I943">
        <f t="shared" si="84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5"/>
        <v>40552.25</v>
      </c>
      <c r="O943" s="6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9"/>
        <v>65</v>
      </c>
      <c r="G944" t="s">
        <v>14</v>
      </c>
      <c r="H944">
        <v>67</v>
      </c>
      <c r="I944">
        <f t="shared" si="84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5"/>
        <v>40568.25</v>
      </c>
      <c r="O944" s="6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9"/>
        <v>160</v>
      </c>
      <c r="G945" t="s">
        <v>20</v>
      </c>
      <c r="H945">
        <v>114</v>
      </c>
      <c r="I945">
        <f t="shared" si="84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5"/>
        <v>41906.208333333336</v>
      </c>
      <c r="O945" s="6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9"/>
        <v>82</v>
      </c>
      <c r="G946" t="s">
        <v>14</v>
      </c>
      <c r="H946">
        <v>263</v>
      </c>
      <c r="I946">
        <f t="shared" si="84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5"/>
        <v>42776.25</v>
      </c>
      <c r="O946" s="6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9"/>
        <v>33</v>
      </c>
      <c r="G947" t="s">
        <v>14</v>
      </c>
      <c r="H947">
        <v>1691</v>
      </c>
      <c r="I947">
        <f t="shared" si="84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5"/>
        <v>41004.208333333336</v>
      </c>
      <c r="O947" s="6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9"/>
        <v>10</v>
      </c>
      <c r="G948" t="s">
        <v>14</v>
      </c>
      <c r="H948">
        <v>181</v>
      </c>
      <c r="I948">
        <f t="shared" si="84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5"/>
        <v>40710.208333333336</v>
      </c>
      <c r="O948" s="6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9"/>
        <v>27</v>
      </c>
      <c r="G949" t="s">
        <v>14</v>
      </c>
      <c r="H949">
        <v>13</v>
      </c>
      <c r="I949">
        <f t="shared" si="84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5"/>
        <v>41908.208333333336</v>
      </c>
      <c r="O949" s="6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9"/>
        <v>63</v>
      </c>
      <c r="G950" t="s">
        <v>74</v>
      </c>
      <c r="H950">
        <v>160</v>
      </c>
      <c r="I950">
        <f t="shared" si="84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5"/>
        <v>41985.25</v>
      </c>
      <c r="O950" s="6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9"/>
        <v>162</v>
      </c>
      <c r="G951" t="s">
        <v>20</v>
      </c>
      <c r="H951">
        <v>203</v>
      </c>
      <c r="I951">
        <f t="shared" si="84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5"/>
        <v>42112.208333333328</v>
      </c>
      <c r="O951" s="6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9"/>
        <v>5</v>
      </c>
      <c r="G952" t="s">
        <v>14</v>
      </c>
      <c r="H952">
        <v>1</v>
      </c>
      <c r="I952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5"/>
        <v>43571.208333333328</v>
      </c>
      <c r="O952" s="6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9"/>
        <v>1097</v>
      </c>
      <c r="G953" t="s">
        <v>20</v>
      </c>
      <c r="H953">
        <v>1559</v>
      </c>
      <c r="I953">
        <f t="shared" si="84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5"/>
        <v>42730.25</v>
      </c>
      <c r="O953" s="6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9"/>
        <v>71</v>
      </c>
      <c r="G954" t="s">
        <v>74</v>
      </c>
      <c r="H954">
        <v>2266</v>
      </c>
      <c r="I954">
        <f t="shared" si="84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5"/>
        <v>42591.208333333328</v>
      </c>
      <c r="O954" s="6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9"/>
        <v>60</v>
      </c>
      <c r="G955" t="s">
        <v>14</v>
      </c>
      <c r="H955">
        <v>21</v>
      </c>
      <c r="I955">
        <f t="shared" si="84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5"/>
        <v>42358.25</v>
      </c>
      <c r="O955" s="6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9"/>
        <v>368</v>
      </c>
      <c r="G956" t="s">
        <v>20</v>
      </c>
      <c r="H956">
        <v>1548</v>
      </c>
      <c r="I956">
        <f t="shared" si="84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5"/>
        <v>41174.208333333336</v>
      </c>
      <c r="O956" s="6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9"/>
        <v>1109</v>
      </c>
      <c r="G957" t="s">
        <v>20</v>
      </c>
      <c r="H957">
        <v>80</v>
      </c>
      <c r="I957">
        <f t="shared" si="84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5"/>
        <v>41238.25</v>
      </c>
      <c r="O957" s="6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9"/>
        <v>20</v>
      </c>
      <c r="G958" t="s">
        <v>14</v>
      </c>
      <c r="H958">
        <v>830</v>
      </c>
      <c r="I958">
        <f t="shared" si="84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5"/>
        <v>42360.25</v>
      </c>
      <c r="O958" s="6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9"/>
        <v>127</v>
      </c>
      <c r="G959" t="s">
        <v>20</v>
      </c>
      <c r="H959">
        <v>131</v>
      </c>
      <c r="I959">
        <f t="shared" si="84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5"/>
        <v>40955.25</v>
      </c>
      <c r="O959" s="6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9"/>
        <v>735</v>
      </c>
      <c r="G960" t="s">
        <v>20</v>
      </c>
      <c r="H960">
        <v>112</v>
      </c>
      <c r="I960">
        <f t="shared" si="84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5"/>
        <v>40350.208333333336</v>
      </c>
      <c r="O960" s="6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9"/>
        <v>5</v>
      </c>
      <c r="G961" t="s">
        <v>14</v>
      </c>
      <c r="H961">
        <v>130</v>
      </c>
      <c r="I961">
        <f t="shared" si="84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5"/>
        <v>40357.208333333336</v>
      </c>
      <c r="O961" s="6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9"/>
        <v>86</v>
      </c>
      <c r="G962" t="s">
        <v>14</v>
      </c>
      <c r="H962">
        <v>55</v>
      </c>
      <c r="I962">
        <f t="shared" si="84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5"/>
        <v>42408.25</v>
      </c>
      <c r="O962" s="6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89"/>
        <v>120</v>
      </c>
      <c r="G963" t="s">
        <v>20</v>
      </c>
      <c r="H963">
        <v>155</v>
      </c>
      <c r="I963">
        <f t="shared" ref="I963:I1001" si="90">ROUND(IF(H963=0,0,E963/H963),2)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1">(((L963/60)/60)/24)+DATE(1970,1,1)</f>
        <v>40591.25</v>
      </c>
      <c r="O963" s="6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_xlfn.TEXTBEFORE(R963,"/")</f>
        <v>publishing</v>
      </c>
      <c r="T963" t="str">
        <f t="shared" ref="T963:T1001" si="94">_xlfn.TEXTAFTER(R963,"/")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95">ROUNDUP((E964/D964)*100,0)</f>
        <v>297</v>
      </c>
      <c r="G964" t="s">
        <v>20</v>
      </c>
      <c r="H964">
        <v>266</v>
      </c>
      <c r="I964">
        <f t="shared" si="90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1"/>
        <v>41592.25</v>
      </c>
      <c r="O964" s="6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5"/>
        <v>85</v>
      </c>
      <c r="G965" t="s">
        <v>14</v>
      </c>
      <c r="H965">
        <v>114</v>
      </c>
      <c r="I965">
        <f t="shared" si="90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1"/>
        <v>40607.25</v>
      </c>
      <c r="O965" s="6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5"/>
        <v>356</v>
      </c>
      <c r="G966" t="s">
        <v>20</v>
      </c>
      <c r="H966">
        <v>155</v>
      </c>
      <c r="I966">
        <f t="shared" si="90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1"/>
        <v>42135.208333333328</v>
      </c>
      <c r="O966" s="6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5"/>
        <v>387</v>
      </c>
      <c r="G967" t="s">
        <v>20</v>
      </c>
      <c r="H967">
        <v>207</v>
      </c>
      <c r="I967">
        <f t="shared" si="90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1"/>
        <v>40203.25</v>
      </c>
      <c r="O967" s="6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5"/>
        <v>793</v>
      </c>
      <c r="G968" t="s">
        <v>20</v>
      </c>
      <c r="H968">
        <v>245</v>
      </c>
      <c r="I968">
        <f t="shared" si="90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1"/>
        <v>42901.208333333328</v>
      </c>
      <c r="O968" s="6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5"/>
        <v>138</v>
      </c>
      <c r="G969" t="s">
        <v>20</v>
      </c>
      <c r="H969">
        <v>1573</v>
      </c>
      <c r="I969">
        <f t="shared" si="9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1"/>
        <v>41005.208333333336</v>
      </c>
      <c r="O969" s="6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5"/>
        <v>339</v>
      </c>
      <c r="G970" t="s">
        <v>20</v>
      </c>
      <c r="H970">
        <v>114</v>
      </c>
      <c r="I970">
        <f t="shared" si="90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1"/>
        <v>40544.25</v>
      </c>
      <c r="O970" s="6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5"/>
        <v>109</v>
      </c>
      <c r="G971" t="s">
        <v>20</v>
      </c>
      <c r="H971">
        <v>93</v>
      </c>
      <c r="I971">
        <f t="shared" si="90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1"/>
        <v>43821.25</v>
      </c>
      <c r="O971" s="6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5"/>
        <v>61</v>
      </c>
      <c r="G972" t="s">
        <v>14</v>
      </c>
      <c r="H972">
        <v>594</v>
      </c>
      <c r="I972">
        <f t="shared" si="90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1"/>
        <v>40672.208333333336</v>
      </c>
      <c r="O972" s="6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5"/>
        <v>28</v>
      </c>
      <c r="G973" t="s">
        <v>14</v>
      </c>
      <c r="H973">
        <v>24</v>
      </c>
      <c r="I973">
        <f t="shared" si="90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1"/>
        <v>41555.208333333336</v>
      </c>
      <c r="O973" s="6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5"/>
        <v>229</v>
      </c>
      <c r="G974" t="s">
        <v>20</v>
      </c>
      <c r="H974">
        <v>1681</v>
      </c>
      <c r="I974">
        <f t="shared" si="90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1"/>
        <v>41792.208333333336</v>
      </c>
      <c r="O974" s="6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5"/>
        <v>22</v>
      </c>
      <c r="G975" t="s">
        <v>14</v>
      </c>
      <c r="H975">
        <v>252</v>
      </c>
      <c r="I975">
        <f t="shared" si="90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1"/>
        <v>40522.25</v>
      </c>
      <c r="O975" s="6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5"/>
        <v>374</v>
      </c>
      <c r="G976" t="s">
        <v>20</v>
      </c>
      <c r="H976">
        <v>32</v>
      </c>
      <c r="I976">
        <f t="shared" si="90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1"/>
        <v>41412.208333333336</v>
      </c>
      <c r="O976" s="6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5"/>
        <v>155</v>
      </c>
      <c r="G977" t="s">
        <v>20</v>
      </c>
      <c r="H977">
        <v>135</v>
      </c>
      <c r="I977">
        <f t="shared" si="90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1"/>
        <v>42337.25</v>
      </c>
      <c r="O977" s="6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5"/>
        <v>323</v>
      </c>
      <c r="G978" t="s">
        <v>20</v>
      </c>
      <c r="H978">
        <v>140</v>
      </c>
      <c r="I978">
        <f t="shared" si="90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1"/>
        <v>40571.25</v>
      </c>
      <c r="O978" s="6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5"/>
        <v>74</v>
      </c>
      <c r="G979" t="s">
        <v>14</v>
      </c>
      <c r="H979">
        <v>67</v>
      </c>
      <c r="I979">
        <f t="shared" si="90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1"/>
        <v>43138.25</v>
      </c>
      <c r="O979" s="6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5"/>
        <v>865</v>
      </c>
      <c r="G980" t="s">
        <v>20</v>
      </c>
      <c r="H980">
        <v>92</v>
      </c>
      <c r="I980">
        <f t="shared" si="90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1"/>
        <v>42686.25</v>
      </c>
      <c r="O980" s="6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5"/>
        <v>144</v>
      </c>
      <c r="G981" t="s">
        <v>20</v>
      </c>
      <c r="H981">
        <v>1015</v>
      </c>
      <c r="I981">
        <f t="shared" si="90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1"/>
        <v>42078.208333333328</v>
      </c>
      <c r="O981" s="6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5"/>
        <v>41</v>
      </c>
      <c r="G982" t="s">
        <v>14</v>
      </c>
      <c r="H982">
        <v>742</v>
      </c>
      <c r="I982">
        <f t="shared" si="90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1"/>
        <v>42307.208333333328</v>
      </c>
      <c r="O982" s="6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5"/>
        <v>179</v>
      </c>
      <c r="G983" t="s">
        <v>20</v>
      </c>
      <c r="H983">
        <v>323</v>
      </c>
      <c r="I983">
        <f t="shared" si="90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1"/>
        <v>43094.25</v>
      </c>
      <c r="O983" s="6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5"/>
        <v>85</v>
      </c>
      <c r="G984" t="s">
        <v>14</v>
      </c>
      <c r="H984">
        <v>75</v>
      </c>
      <c r="I984">
        <f t="shared" si="90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1"/>
        <v>40743.208333333336</v>
      </c>
      <c r="O984" s="6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5"/>
        <v>146</v>
      </c>
      <c r="G985" t="s">
        <v>20</v>
      </c>
      <c r="H985">
        <v>2326</v>
      </c>
      <c r="I985">
        <f t="shared" si="90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1"/>
        <v>43681.208333333328</v>
      </c>
      <c r="O985" s="6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5"/>
        <v>153</v>
      </c>
      <c r="G986" t="s">
        <v>20</v>
      </c>
      <c r="H986">
        <v>381</v>
      </c>
      <c r="I986">
        <f t="shared" si="90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1"/>
        <v>43716.208333333328</v>
      </c>
      <c r="O986" s="6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5"/>
        <v>68</v>
      </c>
      <c r="G987" t="s">
        <v>14</v>
      </c>
      <c r="H987">
        <v>4405</v>
      </c>
      <c r="I987">
        <f t="shared" si="90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1"/>
        <v>41614.25</v>
      </c>
      <c r="O987" s="6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5"/>
        <v>41</v>
      </c>
      <c r="G988" t="s">
        <v>14</v>
      </c>
      <c r="H988">
        <v>92</v>
      </c>
      <c r="I988">
        <f t="shared" si="90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1"/>
        <v>40638.208333333336</v>
      </c>
      <c r="O988" s="6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5"/>
        <v>217</v>
      </c>
      <c r="G989" t="s">
        <v>20</v>
      </c>
      <c r="H989">
        <v>480</v>
      </c>
      <c r="I989">
        <f t="shared" si="90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1"/>
        <v>42852.208333333328</v>
      </c>
      <c r="O989" s="6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5"/>
        <v>53</v>
      </c>
      <c r="G990" t="s">
        <v>14</v>
      </c>
      <c r="H990">
        <v>64</v>
      </c>
      <c r="I990">
        <f t="shared" si="90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1"/>
        <v>42686.25</v>
      </c>
      <c r="O990" s="6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5"/>
        <v>500</v>
      </c>
      <c r="G991" t="s">
        <v>20</v>
      </c>
      <c r="H991">
        <v>226</v>
      </c>
      <c r="I991">
        <f t="shared" si="90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1"/>
        <v>43571.208333333328</v>
      </c>
      <c r="O991" s="6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5"/>
        <v>88</v>
      </c>
      <c r="G992" t="s">
        <v>14</v>
      </c>
      <c r="H992">
        <v>64</v>
      </c>
      <c r="I992">
        <f t="shared" si="90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1"/>
        <v>42432.25</v>
      </c>
      <c r="O992" s="6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5"/>
        <v>114</v>
      </c>
      <c r="G993" t="s">
        <v>20</v>
      </c>
      <c r="H993">
        <v>241</v>
      </c>
      <c r="I993">
        <f t="shared" si="90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1"/>
        <v>41907.208333333336</v>
      </c>
      <c r="O993" s="6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5"/>
        <v>427</v>
      </c>
      <c r="G994" t="s">
        <v>20</v>
      </c>
      <c r="H994">
        <v>132</v>
      </c>
      <c r="I994">
        <f t="shared" si="90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1"/>
        <v>43227.208333333328</v>
      </c>
      <c r="O994" s="6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5"/>
        <v>78</v>
      </c>
      <c r="G995" t="s">
        <v>74</v>
      </c>
      <c r="H995">
        <v>75</v>
      </c>
      <c r="I99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1"/>
        <v>42362.25</v>
      </c>
      <c r="O995" s="6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5"/>
        <v>53</v>
      </c>
      <c r="G996" t="s">
        <v>14</v>
      </c>
      <c r="H996">
        <v>842</v>
      </c>
      <c r="I996">
        <f t="shared" si="90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1"/>
        <v>41929.208333333336</v>
      </c>
      <c r="O996" s="6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5"/>
        <v>158</v>
      </c>
      <c r="G997" t="s">
        <v>20</v>
      </c>
      <c r="H997">
        <v>2043</v>
      </c>
      <c r="I997">
        <f t="shared" si="90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1"/>
        <v>43408.208333333328</v>
      </c>
      <c r="O997" s="6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5"/>
        <v>73</v>
      </c>
      <c r="G998" t="s">
        <v>14</v>
      </c>
      <c r="H998">
        <v>112</v>
      </c>
      <c r="I998">
        <f t="shared" si="90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1"/>
        <v>41276.25</v>
      </c>
      <c r="O998" s="6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5"/>
        <v>61</v>
      </c>
      <c r="G999" t="s">
        <v>74</v>
      </c>
      <c r="H999">
        <v>139</v>
      </c>
      <c r="I999">
        <f t="shared" si="9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1"/>
        <v>41659.25</v>
      </c>
      <c r="O999" s="6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5"/>
        <v>57</v>
      </c>
      <c r="G1000" t="s">
        <v>14</v>
      </c>
      <c r="H1000">
        <v>374</v>
      </c>
      <c r="I1000">
        <f t="shared" si="9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1"/>
        <v>40220.25</v>
      </c>
      <c r="O1000" s="6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5"/>
        <v>57</v>
      </c>
      <c r="G1001" t="s">
        <v>74</v>
      </c>
      <c r="H1001">
        <v>1122</v>
      </c>
      <c r="I1001">
        <f t="shared" si="9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1"/>
        <v>42550.208333333328</v>
      </c>
      <c r="O1001" s="6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1:G1048576">
    <cfRule type="containsText" dxfId="11" priority="2" operator="containsText" text="canceled">
      <formula>NOT(ISERROR(SEARCH("canceled",G1)))</formula>
    </cfRule>
    <cfRule type="containsText" dxfId="10" priority="5" operator="containsText" text="live">
      <formula>NOT(ISERROR(SEARCH("live",G1)))</formula>
    </cfRule>
    <cfRule type="containsText" dxfId="9" priority="7" operator="containsText" text="successful">
      <formula>NOT(ISERROR(SEARCH("successful",G1)))</formula>
    </cfRule>
    <cfRule type="containsText" dxfId="8" priority="8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459D-2722-4478-8805-7FC2FD720959}">
  <dimension ref="A1:F14"/>
  <sheetViews>
    <sheetView topLeftCell="A2" workbookViewId="0">
      <selection activeCell="T25" sqref="T25"/>
    </sheetView>
  </sheetViews>
  <sheetFormatPr defaultRowHeight="15.5" x14ac:dyDescent="0.35"/>
  <cols>
    <col min="1" max="1" width="18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4" t="s">
        <v>6</v>
      </c>
      <c r="B1" t="s">
        <v>2045</v>
      </c>
    </row>
    <row r="3" spans="1:6" x14ac:dyDescent="0.35">
      <c r="A3" s="4" t="s">
        <v>2046</v>
      </c>
      <c r="B3" s="4" t="s">
        <v>2044</v>
      </c>
    </row>
    <row r="4" spans="1:6" x14ac:dyDescent="0.3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5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5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5" t="s">
        <v>2037</v>
      </c>
      <c r="E8">
        <v>4</v>
      </c>
      <c r="F8">
        <v>4</v>
      </c>
    </row>
    <row r="9" spans="1:6" x14ac:dyDescent="0.35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5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EA12-3A30-4AFB-9425-4608DABF8D54}">
  <dimension ref="A1:F30"/>
  <sheetViews>
    <sheetView workbookViewId="0">
      <selection activeCell="E2" sqref="E2"/>
    </sheetView>
  </sheetViews>
  <sheetFormatPr defaultRowHeight="15.5" x14ac:dyDescent="0.35"/>
  <cols>
    <col min="1" max="1" width="18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6</v>
      </c>
      <c r="B1" t="s">
        <v>2045</v>
      </c>
    </row>
    <row r="2" spans="1:6" x14ac:dyDescent="0.35">
      <c r="A2" s="4" t="s">
        <v>2031</v>
      </c>
      <c r="B2" t="s">
        <v>2045</v>
      </c>
    </row>
    <row r="4" spans="1:6" x14ac:dyDescent="0.35">
      <c r="A4" s="4" t="s">
        <v>2046</v>
      </c>
      <c r="B4" s="4" t="s">
        <v>2044</v>
      </c>
    </row>
    <row r="5" spans="1:6" x14ac:dyDescent="0.3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5" t="s">
        <v>2048</v>
      </c>
      <c r="E7">
        <v>4</v>
      </c>
      <c r="F7">
        <v>4</v>
      </c>
    </row>
    <row r="8" spans="1:6" x14ac:dyDescent="0.3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5" t="s">
        <v>2051</v>
      </c>
      <c r="C10">
        <v>8</v>
      </c>
      <c r="E10">
        <v>10</v>
      </c>
      <c r="F10">
        <v>18</v>
      </c>
    </row>
    <row r="11" spans="1:6" x14ac:dyDescent="0.3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5" t="s">
        <v>2056</v>
      </c>
      <c r="C15">
        <v>3</v>
      </c>
      <c r="E15">
        <v>4</v>
      </c>
      <c r="F15">
        <v>7</v>
      </c>
    </row>
    <row r="16" spans="1:6" x14ac:dyDescent="0.3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5" t="s">
        <v>2061</v>
      </c>
      <c r="C20">
        <v>4</v>
      </c>
      <c r="E20">
        <v>4</v>
      </c>
      <c r="F20">
        <v>8</v>
      </c>
    </row>
    <row r="21" spans="1:6" x14ac:dyDescent="0.3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5" t="s">
        <v>2063</v>
      </c>
      <c r="C22">
        <v>9</v>
      </c>
      <c r="E22">
        <v>5</v>
      </c>
      <c r="F22">
        <v>14</v>
      </c>
    </row>
    <row r="23" spans="1:6" x14ac:dyDescent="0.3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5" t="s">
        <v>2066</v>
      </c>
      <c r="C25">
        <v>7</v>
      </c>
      <c r="E25">
        <v>14</v>
      </c>
      <c r="F25">
        <v>21</v>
      </c>
    </row>
    <row r="26" spans="1:6" x14ac:dyDescent="0.3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5" t="s">
        <v>2070</v>
      </c>
      <c r="E29">
        <v>3</v>
      </c>
      <c r="F29">
        <v>3</v>
      </c>
    </row>
    <row r="30" spans="1:6" x14ac:dyDescent="0.35">
      <c r="A30" s="5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6AF2-3226-4235-B86A-5777068DC012}">
  <dimension ref="A1:E18"/>
  <sheetViews>
    <sheetView workbookViewId="0">
      <selection activeCell="F9" sqref="F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6" width="15.83203125" bestFit="1" customWidth="1"/>
    <col min="7" max="7" width="13.1640625" bestFit="1" customWidth="1"/>
    <col min="8" max="8" width="20.58203125" bestFit="1" customWidth="1"/>
    <col min="9" max="9" width="17.9140625" bestFit="1" customWidth="1"/>
  </cols>
  <sheetData>
    <row r="1" spans="1:5" x14ac:dyDescent="0.35">
      <c r="A1" s="4" t="s">
        <v>2031</v>
      </c>
      <c r="B1" t="s">
        <v>2045</v>
      </c>
    </row>
    <row r="2" spans="1:5" x14ac:dyDescent="0.35">
      <c r="A2" s="4" t="s">
        <v>2085</v>
      </c>
      <c r="B2" t="s">
        <v>2045</v>
      </c>
    </row>
    <row r="4" spans="1:5" x14ac:dyDescent="0.35">
      <c r="A4" s="4" t="s">
        <v>2086</v>
      </c>
      <c r="B4" s="4" t="s">
        <v>2044</v>
      </c>
    </row>
    <row r="5" spans="1:5" x14ac:dyDescent="0.35">
      <c r="A5" s="4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5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DDBE-7B86-4562-B2D6-4C183D045370}">
  <dimension ref="A1:H13"/>
  <sheetViews>
    <sheetView workbookViewId="0">
      <selection activeCell="H16" sqref="H16"/>
    </sheetView>
  </sheetViews>
  <sheetFormatPr defaultRowHeight="15.5" x14ac:dyDescent="0.35"/>
  <cols>
    <col min="1" max="1" width="28.9140625" bestFit="1" customWidth="1"/>
    <col min="2" max="2" width="16.33203125" bestFit="1" customWidth="1"/>
    <col min="3" max="3" width="13" bestFit="1" customWidth="1"/>
    <col min="4" max="4" width="16.08203125" bestFit="1" customWidth="1"/>
    <col min="5" max="5" width="12.83203125" bestFit="1" customWidth="1"/>
    <col min="6" max="6" width="18.83203125" bestFit="1" customWidth="1"/>
    <col min="7" max="7" width="15.4140625" bestFit="1" customWidth="1"/>
    <col min="8" max="8" width="18.83203125" bestFit="1" customWidth="1"/>
    <col min="10" max="10" width="13.83203125" bestFit="1" customWidth="1"/>
  </cols>
  <sheetData>
    <row r="1" spans="1:8" x14ac:dyDescent="0.35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2106</v>
      </c>
      <c r="F1" s="9" t="s">
        <v>2091</v>
      </c>
      <c r="G1" s="9" t="s">
        <v>2092</v>
      </c>
      <c r="H1" s="9" t="s">
        <v>2093</v>
      </c>
    </row>
    <row r="2" spans="1:8" x14ac:dyDescent="0.35">
      <c r="A2" s="7" t="s">
        <v>2094</v>
      </c>
      <c r="B2">
        <f>COUNTIFS(outcome, "successful", goal, "&lt; 1000")</f>
        <v>30</v>
      </c>
      <c r="C2">
        <f>COUNTIFS(outcome, "failed", goal, "&lt; 1000")</f>
        <v>20</v>
      </c>
      <c r="D2">
        <f>COUNTIFS(outcome, "canceled", goal, "&lt; 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5">
      <c r="A3" s="7" t="s">
        <v>2095</v>
      </c>
      <c r="B3">
        <f>COUNTIFS(outcome, "successful", goal, "&gt;= 1000", goal, "&lt; 4999")</f>
        <v>191</v>
      </c>
      <c r="C3">
        <f>COUNTIFS(outcome, "failed", goal, "&gt;= 1000", goal, "&lt; 4999")</f>
        <v>38</v>
      </c>
      <c r="D3">
        <f>COUNTIFS(outcome, "canceled", goal, "&gt;= 1000", goal, "&lt; 4999")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5">
      <c r="A4" s="7" t="s">
        <v>2096</v>
      </c>
      <c r="B4">
        <f>COUNTIFS(outcome, "successful", goal, "&gt;= 5000", goal, "&lt; 9999")</f>
        <v>164</v>
      </c>
      <c r="C4">
        <f>COUNTIFS(outcome, "failed", goal, "&gt;= 5000", goal, "&lt; 9999")</f>
        <v>126</v>
      </c>
      <c r="D4">
        <f>COUNTIFS(outcome, "canceled", goal, "&gt;= 5000", goal, "&lt; 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5">
      <c r="A5" s="7" t="s">
        <v>2097</v>
      </c>
      <c r="B5">
        <f>COUNTIFS(outcome, "successful", goal, "&gt;= 10000", goal, "&lt; 14999")</f>
        <v>4</v>
      </c>
      <c r="C5">
        <f>COUNTIFS(outcome, "failed", goal, "&gt;= 10000", goal, "&lt; 14999")</f>
        <v>5</v>
      </c>
      <c r="D5">
        <f>COUNTIFS(outcome, "canceled", goal, "&gt;= 10000", goal, "&lt; 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5">
      <c r="A6" s="7" t="s">
        <v>2098</v>
      </c>
      <c r="B6">
        <f>COUNTIFS(outcome, "successful", goal, "&gt;= 15000", goal, "&lt; 19999")</f>
        <v>10</v>
      </c>
      <c r="C6">
        <f>COUNTIFS(outcome, "failed", goal, "&gt;= 15000", goal, "&lt; 19999")</f>
        <v>0</v>
      </c>
      <c r="D6">
        <f>COUNTIFS(outcome, "canceledl", goal, "&gt;= 15000", goal, "&lt; 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s="7" t="s">
        <v>2099</v>
      </c>
      <c r="B7">
        <f>COUNTIFS(outcome, "successful", goal, "&gt;= 20000", goal, "&lt; 24999")</f>
        <v>7</v>
      </c>
      <c r="C7">
        <f>COUNTIFS(outcome, "failed", goal, "&gt;= 20000", goal, "&lt; 24999")</f>
        <v>0</v>
      </c>
      <c r="D7">
        <f>COUNTIFS(outcome, "canceled", goal, "&gt;= 20000", goal, "&lt; 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s="7" t="s">
        <v>2100</v>
      </c>
      <c r="B8">
        <f>COUNTIFS(outcome, "successful", goal, "&gt;= 25000", goal, "&lt; 29999")</f>
        <v>11</v>
      </c>
      <c r="C8">
        <f>COUNTIFS(outcome, "failed", goal, "&gt;= 25000", goal, "&lt; 29999")</f>
        <v>3</v>
      </c>
      <c r="D8">
        <f>COUNTIFS(outcome, "canceled", goal, "&gt;= 25000", goal, "&lt; 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5">
      <c r="A9" s="7" t="s">
        <v>2101</v>
      </c>
      <c r="B9">
        <f>COUNTIFS(outcome, "successful", goal, "&gt;= 30000", goal, "&lt; 34999")</f>
        <v>7</v>
      </c>
      <c r="C9">
        <f>COUNTIFS(outcome, "failed", goal, "&gt;= 30000", goal, "&lt; 34999")</f>
        <v>0</v>
      </c>
      <c r="D9">
        <f>COUNTIFS(outcome, "canceledl", goal, "&gt;= 30000", goal, "&lt; 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s="7" t="s">
        <v>2102</v>
      </c>
      <c r="B10">
        <f>COUNTIFS(outcome, "successful", goal, "&gt;= 35000", goal, "&lt; 39999")</f>
        <v>8</v>
      </c>
      <c r="C10">
        <f>COUNTIFS(outcome, "failed", goal, "&gt;= 35000", goal, "&lt; 39999")</f>
        <v>3</v>
      </c>
      <c r="D10">
        <f>COUNTIFS(outcome, "canceled", goal, "&gt;= 35000", goal, "&lt; 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5">
      <c r="A11" s="7" t="s">
        <v>2103</v>
      </c>
      <c r="B11">
        <f>COUNTIFS(outcome, "successful", goal, "&gt;= 40000", goal, "&lt; 44999")</f>
        <v>11</v>
      </c>
      <c r="C11">
        <f>COUNTIFS(outcome, "failed", goal, "&gt;= 40000", goal, "&lt; 44999")</f>
        <v>3</v>
      </c>
      <c r="D11">
        <f>COUNTIFS(outcome, "canceled", goal, "&gt;= 40000", goal, "&lt; 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s="7" t="s">
        <v>2104</v>
      </c>
      <c r="B12">
        <f>COUNTIFS(outcome, "successful", goal, "&gt;= 45000", goal, "&lt; 49999")</f>
        <v>8</v>
      </c>
      <c r="C12">
        <f>COUNTIFS(outcome, "failed", goal, "&gt;= 45000", goal, "&lt; 49999")</f>
        <v>3</v>
      </c>
      <c r="D12">
        <f>COUNTIFS(outcome, "canceled", goal, "&gt;= 45000", goal, "&lt; 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s="7" t="s">
        <v>2105</v>
      </c>
      <c r="B13">
        <f>COUNTIFS(outcome, "successful", goal, "&gt;= 50000")</f>
        <v>114</v>
      </c>
      <c r="C13">
        <f>COUNTIFS(outcome, "failed", goal, "&gt;= 50000")</f>
        <v>163</v>
      </c>
      <c r="D13">
        <f>COUNTIFS(outcome, "canceled", goal, "&gt;= 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3DC7-879D-410A-9965-676221D70189}">
  <dimension ref="A1:I566"/>
  <sheetViews>
    <sheetView workbookViewId="0">
      <selection activeCell="K17" sqref="K17"/>
    </sheetView>
  </sheetViews>
  <sheetFormatPr defaultRowHeight="15.5" x14ac:dyDescent="0.35"/>
  <cols>
    <col min="2" max="2" width="12.83203125" bestFit="1" customWidth="1"/>
    <col min="4" max="4" width="8.08203125" bestFit="1" customWidth="1"/>
    <col min="5" max="5" width="12.83203125" bestFit="1" customWidth="1"/>
    <col min="8" max="8" width="41.4140625" bestFit="1" customWidth="1"/>
  </cols>
  <sheetData>
    <row r="1" spans="1:9" x14ac:dyDescent="0.35">
      <c r="A1" s="9" t="s">
        <v>4</v>
      </c>
      <c r="B1" s="9" t="s">
        <v>5</v>
      </c>
      <c r="C1" s="9"/>
      <c r="D1" s="9" t="s">
        <v>4</v>
      </c>
      <c r="E1" s="9" t="s">
        <v>5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H2" s="9" t="s">
        <v>2107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H3" s="7" t="s">
        <v>2109</v>
      </c>
      <c r="I3">
        <f>ROUNDUP(AVERAGE(B2:B566),2)</f>
        <v>851.15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H4" s="7" t="s">
        <v>2110</v>
      </c>
      <c r="I4">
        <f>MEDIAN(B2:B566)</f>
        <v>201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H5" s="7" t="s">
        <v>2111</v>
      </c>
      <c r="I5">
        <f xml:space="preserve"> MIN(B2:B566)</f>
        <v>16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H6" s="7" t="s">
        <v>2112</v>
      </c>
      <c r="I6">
        <f xml:space="preserve"> MAX(B2:B566)</f>
        <v>7295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H7" s="7" t="s">
        <v>2113</v>
      </c>
      <c r="I7">
        <f xml:space="preserve"> VAR(B2:B566)</f>
        <v>1606216.5936295739</v>
      </c>
    </row>
    <row r="8" spans="1:9" x14ac:dyDescent="0.35">
      <c r="A8" t="s">
        <v>20</v>
      </c>
      <c r="B8">
        <v>100</v>
      </c>
      <c r="D8" t="s">
        <v>14</v>
      </c>
      <c r="E8">
        <v>55</v>
      </c>
      <c r="H8" s="8" t="s">
        <v>2114</v>
      </c>
      <c r="I8">
        <f xml:space="preserve"> _xlfn.STDEV.P(B2:B566)</f>
        <v>1266.2439466397898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  <c r="H13" s="9" t="s">
        <v>2108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  <c r="H14" s="7" t="s">
        <v>2109</v>
      </c>
      <c r="I14">
        <f>ROUNDUP( AVERAGE(E2:E365),2)</f>
        <v>585.62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  <c r="H15" s="7" t="s">
        <v>2110</v>
      </c>
      <c r="I15">
        <f>MEDIAN(E2:E365)</f>
        <v>114.5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  <c r="H16" s="7" t="s">
        <v>2111</v>
      </c>
      <c r="I16">
        <f>MIN(E2:E365)</f>
        <v>0</v>
      </c>
    </row>
    <row r="17" spans="1:9" x14ac:dyDescent="0.35">
      <c r="A17" t="s">
        <v>20</v>
      </c>
      <c r="B17">
        <v>129</v>
      </c>
      <c r="D17" t="s">
        <v>14</v>
      </c>
      <c r="E17">
        <v>1</v>
      </c>
      <c r="H17" s="7" t="s">
        <v>2112</v>
      </c>
      <c r="I17">
        <f>MAX(E2:E365)</f>
        <v>6080</v>
      </c>
    </row>
    <row r="18" spans="1:9" x14ac:dyDescent="0.35">
      <c r="A18" t="s">
        <v>20</v>
      </c>
      <c r="B18">
        <v>226</v>
      </c>
      <c r="D18" t="s">
        <v>14</v>
      </c>
      <c r="E18">
        <v>1467</v>
      </c>
      <c r="H18" s="7" t="s">
        <v>2113</v>
      </c>
      <c r="I18">
        <f>_xlfn.VAR.P(E2:E365)</f>
        <v>921574.68174133555</v>
      </c>
    </row>
    <row r="19" spans="1:9" x14ac:dyDescent="0.35">
      <c r="A19" t="s">
        <v>20</v>
      </c>
      <c r="B19">
        <v>5419</v>
      </c>
      <c r="D19" t="s">
        <v>14</v>
      </c>
      <c r="E19">
        <v>75</v>
      </c>
      <c r="H19" s="8" t="s">
        <v>2114</v>
      </c>
      <c r="I19">
        <f xml:space="preserve"> _xlfn.STDEV.P(E2:E365)</f>
        <v>959.98681331637863</v>
      </c>
    </row>
    <row r="20" spans="1:9" x14ac:dyDescent="0.35">
      <c r="A20" t="s">
        <v>20</v>
      </c>
      <c r="B20">
        <v>165</v>
      </c>
      <c r="D20" t="s">
        <v>14</v>
      </c>
      <c r="E20">
        <v>120</v>
      </c>
    </row>
    <row r="21" spans="1:9" x14ac:dyDescent="0.35">
      <c r="A21" t="s">
        <v>20</v>
      </c>
      <c r="B21">
        <v>1965</v>
      </c>
      <c r="D21" t="s">
        <v>14</v>
      </c>
      <c r="E21">
        <v>2253</v>
      </c>
    </row>
    <row r="22" spans="1:9" x14ac:dyDescent="0.35">
      <c r="A22" t="s">
        <v>20</v>
      </c>
      <c r="B22">
        <v>16</v>
      </c>
      <c r="D22" t="s">
        <v>14</v>
      </c>
      <c r="E22">
        <v>5</v>
      </c>
    </row>
    <row r="23" spans="1:9" x14ac:dyDescent="0.35">
      <c r="A23" t="s">
        <v>20</v>
      </c>
      <c r="B23">
        <v>107</v>
      </c>
      <c r="D23" t="s">
        <v>14</v>
      </c>
      <c r="E23">
        <v>38</v>
      </c>
    </row>
    <row r="24" spans="1:9" x14ac:dyDescent="0.35">
      <c r="A24" t="s">
        <v>20</v>
      </c>
      <c r="B24">
        <v>134</v>
      </c>
      <c r="D24" t="s">
        <v>14</v>
      </c>
      <c r="E24">
        <v>12</v>
      </c>
    </row>
    <row r="25" spans="1:9" x14ac:dyDescent="0.35">
      <c r="A25" t="s">
        <v>20</v>
      </c>
      <c r="B25">
        <v>198</v>
      </c>
      <c r="D25" t="s">
        <v>14</v>
      </c>
      <c r="E25">
        <v>1684</v>
      </c>
    </row>
    <row r="26" spans="1:9" x14ac:dyDescent="0.35">
      <c r="A26" t="s">
        <v>20</v>
      </c>
      <c r="B26">
        <v>111</v>
      </c>
      <c r="D26" t="s">
        <v>14</v>
      </c>
      <c r="E26">
        <v>56</v>
      </c>
    </row>
    <row r="27" spans="1:9" x14ac:dyDescent="0.35">
      <c r="A27" t="s">
        <v>20</v>
      </c>
      <c r="B27">
        <v>222</v>
      </c>
      <c r="D27" t="s">
        <v>14</v>
      </c>
      <c r="E27">
        <v>838</v>
      </c>
    </row>
    <row r="28" spans="1:9" x14ac:dyDescent="0.35">
      <c r="A28" t="s">
        <v>20</v>
      </c>
      <c r="B28">
        <v>6212</v>
      </c>
      <c r="D28" t="s">
        <v>14</v>
      </c>
      <c r="E28">
        <v>1000</v>
      </c>
    </row>
    <row r="29" spans="1:9" x14ac:dyDescent="0.35">
      <c r="A29" t="s">
        <v>20</v>
      </c>
      <c r="B29">
        <v>98</v>
      </c>
      <c r="D29" t="s">
        <v>14</v>
      </c>
      <c r="E29">
        <v>1482</v>
      </c>
    </row>
    <row r="30" spans="1:9" x14ac:dyDescent="0.35">
      <c r="A30" t="s">
        <v>20</v>
      </c>
      <c r="B30">
        <v>92</v>
      </c>
      <c r="D30" t="s">
        <v>14</v>
      </c>
      <c r="E30">
        <v>106</v>
      </c>
    </row>
    <row r="31" spans="1:9" x14ac:dyDescent="0.35">
      <c r="A31" t="s">
        <v>20</v>
      </c>
      <c r="B31">
        <v>149</v>
      </c>
      <c r="D31" t="s">
        <v>14</v>
      </c>
      <c r="E31">
        <v>679</v>
      </c>
    </row>
    <row r="32" spans="1:9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Pivot_Product_Category</vt:lpstr>
      <vt:lpstr>Pivot_Product_SubCategory</vt:lpstr>
      <vt:lpstr>Pivot_Year</vt:lpstr>
      <vt:lpstr>Crowdfunding_Goal_Analysis</vt:lpstr>
      <vt:lpstr>Stastical_Analysis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sdevi</cp:lastModifiedBy>
  <dcterms:created xsi:type="dcterms:W3CDTF">2021-09-29T18:52:28Z</dcterms:created>
  <dcterms:modified xsi:type="dcterms:W3CDTF">2023-06-15T13:04:47Z</dcterms:modified>
</cp:coreProperties>
</file>