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1D\Grupo (2)\"/>
    </mc:Choice>
  </mc:AlternateContent>
  <xr:revisionPtr revIDLastSave="0" documentId="13_ncr:1_{130F319E-6AB7-46D0-B0D7-FC7D657EA789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E71" i="1"/>
  <c r="F70" i="1"/>
  <c r="G70" i="1" s="1"/>
  <c r="D70" i="1"/>
  <c r="E70" i="1" s="1"/>
  <c r="F69" i="1"/>
  <c r="G69" i="1" s="1"/>
  <c r="D69" i="1"/>
  <c r="E69" i="1" s="1"/>
  <c r="F68" i="1"/>
  <c r="G68" i="1" s="1"/>
  <c r="D68" i="1"/>
  <c r="E68" i="1" s="1"/>
  <c r="G67" i="1"/>
  <c r="E67" i="1"/>
  <c r="F66" i="1"/>
  <c r="G66" i="1" s="1"/>
  <c r="D66" i="1"/>
  <c r="E66" i="1" s="1"/>
  <c r="G65" i="1"/>
  <c r="E65" i="1"/>
  <c r="G58" i="1"/>
  <c r="E58" i="1"/>
  <c r="F57" i="1"/>
  <c r="G57" i="1" s="1"/>
  <c r="D57" i="1"/>
  <c r="E57" i="1" s="1"/>
  <c r="F56" i="1"/>
  <c r="G56" i="1" s="1"/>
  <c r="D56" i="1"/>
  <c r="E56" i="1" s="1"/>
  <c r="F55" i="1"/>
  <c r="G55" i="1" s="1"/>
  <c r="D55" i="1"/>
  <c r="E55" i="1" s="1"/>
  <c r="G54" i="1"/>
  <c r="E54" i="1"/>
  <c r="F53" i="1"/>
  <c r="G53" i="1" s="1"/>
  <c r="D53" i="1"/>
  <c r="E53" i="1" s="1"/>
  <c r="G52" i="1"/>
  <c r="E52" i="1"/>
  <c r="G32" i="1"/>
  <c r="E32" i="1"/>
  <c r="F31" i="1"/>
  <c r="G31" i="1" s="1"/>
  <c r="D31" i="1"/>
  <c r="E31" i="1" s="1"/>
  <c r="F30" i="1"/>
  <c r="G30" i="1" s="1"/>
  <c r="E30" i="1"/>
  <c r="D30" i="1"/>
  <c r="G29" i="1"/>
  <c r="F29" i="1"/>
  <c r="E29" i="1"/>
  <c r="D29" i="1"/>
  <c r="G28" i="1"/>
  <c r="E28" i="1"/>
  <c r="G27" i="1"/>
  <c r="F27" i="1"/>
  <c r="E27" i="1"/>
  <c r="D27" i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E13" i="1" l="1"/>
  <c r="D14" i="1"/>
  <c r="E14" i="1" s="1"/>
  <c r="E15" i="1"/>
  <c r="D16" i="1"/>
  <c r="E16" i="1" s="1"/>
  <c r="D17" i="1"/>
  <c r="E17" i="1" s="1"/>
  <c r="D18" i="1"/>
  <c r="E18" i="1" s="1"/>
  <c r="E19" i="1"/>
  <c r="F17" i="1" l="1"/>
  <c r="G17" i="1" s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<sst xmlns="http://schemas.openxmlformats.org/spreadsheetml/2006/main" count="175" uniqueCount="66">
  <si>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</si>
  <si>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</si>
  <si>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</si>
  <si>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</si>
  <si>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</si>
  <si>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</si>
  <si>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</si>
  <si>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</si>
  <si>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</si>
  <si>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</si>
  <si>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</si>
  <si>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</si>
  <si>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</si>
  <si>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</si>
  <si>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</si>
  <si>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</si>
  <si>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</si>
  <si>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</si>
  <si>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</si>
  <si>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</si>
  <si>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</si>
  <si>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</si>
  <si>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</si>
  <si>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</si>
  <si>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</si>
  <si>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</si>
  <si>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</si>
  <si>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</si>
  <si>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</si>
  <si>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</si>
  <si>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</si>
  <si>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</si>
  <si>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</si>
  <si>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</si>
  <si>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</si>
  <si>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</si>
  <si>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</si>
  <si>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</si>
  <si>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</si>
  <si>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</si>
  <si>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</si>
  <si>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</si>
  <si>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</si>
  <si>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</si>
  <si>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</si>
  <si>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</si>
  <si>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</si>
  <si>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</si>
  <si>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</si>
  <si>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</si>
  <si>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</si>
  <si>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</si>
  <si>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</si>
  <si>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</si>
  <si>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</si>
  <si>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</si>
  <si>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</si>
  <si>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</si>
  <si>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</si>
  <si>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</si>
  <si>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</si>
  <si>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</si>
  <si>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</si>
  <si>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MUÑOZ ORELLANA GABRIEL PATRICIO</t>
  </si>
  <si>
    <t>RAMIREZ DEVIA ESTEBAN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</si>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</sst>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E5" sqref="E5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5.7</v>
      </c>
      <c r="D4" s="37">
        <f>C60</f>
        <v>5.7</v>
      </c>
      <c r="E4" s="36">
        <f>C4*C$2+D4*D$2</f>
        <v>5.6999999999999993</v>
      </c>
    </row>
    <row r="5" spans="1:11" x14ac:dyDescent="0.25">
      <c r="A5" s="3">
        <v>2</v>
      </c>
      <c r="B5" s="16" t="s">
        <v>64</v>
      </c>
      <c r="C5" s="31">
        <f>C34</f>
        <v>5.7</v>
      </c>
      <c r="D5" s="37">
        <f>C73</f>
        <v>5.7</v>
      </c>
      <c r="E5" s="36">
        <f t="shared" ref="E5:E6" si="0">C5*C$2+D5*D$2</f>
        <v>5.6999999999999993</v>
      </c>
    </row>
    <row r="6" spans="1:11" x14ac:dyDescent="0.25">
      <c r="A6" s="3">
        <v>3</v>
      </c>
      <c r="B6" s="16"/>
      <c r="C6" s="31"/>
      <c r="D6" s="37"/>
      <c r="E6" s="36"/>
    </row>
    <row r="11" spans="1:11" ht="18.75" outlineLevel="1" x14ac:dyDescent="0.25">
      <c r="A11" s="48" t="s">
        <v>4</v>
      </c>
      <c r="B11" s="11" t="str">
        <f>B4</f>
        <v>MUÑOZ ORELLANA GABRIEL PATRICIO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58" t="s">
        <v>65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58" t="s">
        <v>65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58" t="s">
        <v>65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82</v>
      </c>
      <c r="D20" s="13"/>
      <c r="E20" s="13">
        <f>SUM(E13:E19)</f>
        <v>55</v>
      </c>
      <c r="F20" s="13"/>
      <c r="G20" s="13">
        <f>SUM(G13:G19)</f>
        <v>27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5.7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RAMIREZ DEVIA ESTEBAN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 t="str">
        <f>IF(D26="X",100*0.15,"")</f>
        <v/>
      </c>
      <c r="F26" s="58" t="s">
        <v>65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7:D31" si="10">IF($C27=CL,"X","")</f>
        <v>X</v>
      </c>
      <c r="E27" s="12">
        <f>IF(D27="X",100*0.25,"")</f>
        <v>25</v>
      </c>
      <c r="F27" s="12" t="str">
        <f t="shared" ref="F27:F31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58" t="s">
        <v>65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58" t="s">
        <v>65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0"/>
      <c r="B33" s="18" t="s">
        <v>12</v>
      </c>
      <c r="C33" s="22">
        <f>E33+G33+I33+K33</f>
        <v>82</v>
      </c>
      <c r="D33" s="13"/>
      <c r="E33" s="13">
        <f>SUM(E26:E32)</f>
        <v>55</v>
      </c>
      <c r="F33" s="13"/>
      <c r="G33" s="13">
        <f>SUM(G26:G32)</f>
        <v>27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5.7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/>
      <c r="E39" s="12"/>
      <c r="F39" s="58"/>
      <c r="G39" s="12"/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/>
      <c r="E40" s="12"/>
      <c r="F40" s="12"/>
      <c r="G40" s="12"/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/>
      <c r="F41" s="58"/>
      <c r="G41" s="12"/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/>
      <c r="E42" s="12"/>
      <c r="F42" s="12"/>
      <c r="G42" s="12"/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/>
      <c r="F43" s="12"/>
      <c r="G43" s="12"/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/>
      <c r="E44" s="12"/>
      <c r="F44" s="12"/>
      <c r="G44" s="12"/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/>
      <c r="F45" s="58"/>
      <c r="G45" s="12"/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8" t="s">
        <v>12</v>
      </c>
      <c r="C46" s="22">
        <f>E46+G46+I46+K46</f>
        <v>0</v>
      </c>
      <c r="D46" s="13"/>
      <c r="E46" s="13">
        <f>SUM(E39:E45)</f>
        <v>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/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MUÑOZ ORELLANA GABRIEL PATRICIO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58" t="s">
        <v>65</v>
      </c>
      <c r="G52" s="12">
        <f>IF(F52="X",60*0.15,"")</f>
        <v>9</v>
      </c>
      <c r="H52" s="12" t="str">
        <f t="shared" ref="H52:H56" si="15">IF($C52=ML,"X","")</f>
        <v/>
      </c>
      <c r="I52" s="12" t="str">
        <f>IF(H52="X",30*0.15,"")</f>
        <v/>
      </c>
      <c r="J52" s="12" t="str">
        <f t="shared" ref="J52:J56" si="16">IF($C52=NL,"X","")</f>
        <v/>
      </c>
      <c r="K52" s="12" t="str">
        <f t="shared" ref="K52:K58" si="17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3:D57" si="18">IF($C53=CL,"X","")</f>
        <v>X</v>
      </c>
      <c r="E53" s="12">
        <f>IF(D53="X",100*0.25,"")</f>
        <v>25</v>
      </c>
      <c r="F53" s="12" t="str">
        <f t="shared" ref="F53:F57" si="19">IF($C53=L,"X","")</f>
        <v/>
      </c>
      <c r="G53" s="12" t="str">
        <f>IF(F53="X",60*0.25,"")</f>
        <v/>
      </c>
      <c r="H53" s="12" t="str">
        <f t="shared" si="15"/>
        <v/>
      </c>
      <c r="I53" s="12" t="str">
        <f>IF(H53="X",30*0.25,"")</f>
        <v/>
      </c>
      <c r="J53" s="12" t="str">
        <f t="shared" si="16"/>
        <v/>
      </c>
      <c r="K53" s="12" t="str">
        <f t="shared" si="17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58" t="s">
        <v>65</v>
      </c>
      <c r="G54" s="12">
        <f>IF(F54="X",60*0.2,"")</f>
        <v>12</v>
      </c>
      <c r="H54" s="12" t="str">
        <f t="shared" si="15"/>
        <v/>
      </c>
      <c r="I54" s="12" t="str">
        <f>IF(H54="X",30*0.2,"")</f>
        <v/>
      </c>
      <c r="J54" s="12" t="str">
        <f t="shared" si="16"/>
        <v/>
      </c>
      <c r="K54" s="12" t="str">
        <f t="shared" si="17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8"/>
        <v>X</v>
      </c>
      <c r="E55" s="12">
        <f>IF(D55="X",100*0.05,"")</f>
        <v>5</v>
      </c>
      <c r="F55" s="12" t="str">
        <f t="shared" si="19"/>
        <v/>
      </c>
      <c r="G55" s="12" t="str">
        <f>IF(F55="X",60*0.05,"")</f>
        <v/>
      </c>
      <c r="H55" s="12" t="str">
        <f t="shared" si="15"/>
        <v/>
      </c>
      <c r="I55" s="12" t="str">
        <f>IF(H55="X",30*0.05,"")</f>
        <v/>
      </c>
      <c r="J55" s="12" t="str">
        <f t="shared" si="16"/>
        <v/>
      </c>
      <c r="K55" s="12" t="str">
        <f t="shared" si="17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8"/>
        <v>X</v>
      </c>
      <c r="E56" s="12">
        <f>IF(D56="X",100*0.05,"")</f>
        <v>5</v>
      </c>
      <c r="F56" s="12" t="str">
        <f t="shared" si="19"/>
        <v/>
      </c>
      <c r="G56" s="12" t="str">
        <f>IF(F56="X",60*0.05,"")</f>
        <v/>
      </c>
      <c r="H56" s="12" t="str">
        <f t="shared" si="15"/>
        <v/>
      </c>
      <c r="I56" s="12" t="str">
        <f>IF(H56="X",30*0.05,"")</f>
        <v/>
      </c>
      <c r="J56" s="12" t="str">
        <f t="shared" si="16"/>
        <v/>
      </c>
      <c r="K56" s="12" t="str">
        <f t="shared" si="17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7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 t="str">
        <f>IF(D58="X",100*0.1,"")</f>
        <v/>
      </c>
      <c r="F58" s="58" t="s">
        <v>65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7"/>
        <v/>
      </c>
    </row>
    <row r="59" spans="1:11" ht="24" customHeight="1" x14ac:dyDescent="0.3">
      <c r="A59" s="40"/>
      <c r="B59" s="18" t="s">
        <v>12</v>
      </c>
      <c r="C59" s="22">
        <f>E59+G59+I59+K59</f>
        <v>82</v>
      </c>
      <c r="D59" s="13"/>
      <c r="E59" s="13">
        <f>SUM(E52:E58)</f>
        <v>55</v>
      </c>
      <c r="F59" s="13"/>
      <c r="G59" s="13">
        <f>SUM(G52:G58)</f>
        <v>27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5.7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RAMIREZ DEVIA ESTEBAN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58" t="s">
        <v>65</v>
      </c>
      <c r="G65" s="12">
        <f>IF(F65="X",60*0.15,"")</f>
        <v>9</v>
      </c>
      <c r="H65" s="12" t="str">
        <f t="shared" ref="H65:H69" si="20">IF($C65=ML,"X","")</f>
        <v/>
      </c>
      <c r="I65" s="12" t="str">
        <f>IF(H65="X",30*0.15,"")</f>
        <v/>
      </c>
      <c r="J65" s="12" t="str">
        <f t="shared" ref="J65:J69" si="21">IF($C65=NL,"X","")</f>
        <v/>
      </c>
      <c r="K65" s="12" t="str">
        <f t="shared" ref="K65:K71" si="22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70" si="23">IF($C66=CL,"X","")</f>
        <v>X</v>
      </c>
      <c r="E66" s="12">
        <f>IF(D66="X",100*0.25,"")</f>
        <v>25</v>
      </c>
      <c r="F66" s="12" t="str">
        <f t="shared" ref="F66:F70" si="24">IF($C66=L,"X","")</f>
        <v/>
      </c>
      <c r="G66" s="12" t="str">
        <f>IF(F66="X",60*0.25,"")</f>
        <v/>
      </c>
      <c r="H66" s="12" t="str">
        <f t="shared" si="20"/>
        <v/>
      </c>
      <c r="I66" s="12" t="str">
        <f>IF(H66="X",30*0.25,"")</f>
        <v/>
      </c>
      <c r="J66" s="12" t="str">
        <f t="shared" si="21"/>
        <v/>
      </c>
      <c r="K66" s="12" t="str">
        <f t="shared" si="22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 t="str">
        <f>IF(D67="X",100*0.2,"")</f>
        <v/>
      </c>
      <c r="F67" s="58" t="s">
        <v>65</v>
      </c>
      <c r="G67" s="12">
        <f>IF(F67="X",60*0.2,"")</f>
        <v>12</v>
      </c>
      <c r="H67" s="12" t="str">
        <f t="shared" si="20"/>
        <v/>
      </c>
      <c r="I67" s="12" t="str">
        <f>IF(H67="X",30*0.2,"")</f>
        <v/>
      </c>
      <c r="J67" s="12" t="str">
        <f t="shared" si="21"/>
        <v/>
      </c>
      <c r="K67" s="12" t="str">
        <f t="shared" si="22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3"/>
        <v>X</v>
      </c>
      <c r="E68" s="12">
        <f>IF(D68="X",100*0.05,"")</f>
        <v>5</v>
      </c>
      <c r="F68" s="12" t="str">
        <f t="shared" si="24"/>
        <v/>
      </c>
      <c r="G68" s="12" t="str">
        <f>IF(F68="X",60*0.05,"")</f>
        <v/>
      </c>
      <c r="H68" s="12" t="str">
        <f t="shared" si="20"/>
        <v/>
      </c>
      <c r="I68" s="12" t="str">
        <f>IF(H68="X",30*0.05,"")</f>
        <v/>
      </c>
      <c r="J68" s="12" t="str">
        <f t="shared" si="21"/>
        <v/>
      </c>
      <c r="K68" s="12" t="str">
        <f t="shared" si="22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3"/>
        <v>X</v>
      </c>
      <c r="E69" s="12">
        <f>IF(D69="X",100*0.05,"")</f>
        <v>5</v>
      </c>
      <c r="F69" s="12" t="str">
        <f t="shared" si="24"/>
        <v/>
      </c>
      <c r="G69" s="12" t="str">
        <f>IF(F69="X",60*0.05,"")</f>
        <v/>
      </c>
      <c r="H69" s="12" t="str">
        <f t="shared" si="20"/>
        <v/>
      </c>
      <c r="I69" s="12" t="str">
        <f>IF(H69="X",30*0.05,"")</f>
        <v/>
      </c>
      <c r="J69" s="12" t="str">
        <f t="shared" si="21"/>
        <v/>
      </c>
      <c r="K69" s="12" t="str">
        <f t="shared" si="22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2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/>
      <c r="E71" s="12" t="str">
        <f>IF(D71="X",100*0.1,"")</f>
        <v/>
      </c>
      <c r="F71" s="58" t="s">
        <v>65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2"/>
        <v/>
      </c>
    </row>
    <row r="72" spans="1:11" ht="24" customHeight="1" x14ac:dyDescent="0.3">
      <c r="A72" s="40"/>
      <c r="B72" s="18" t="s">
        <v>12</v>
      </c>
      <c r="C72" s="22">
        <f>E72+G72+I72+K72</f>
        <v>82</v>
      </c>
      <c r="D72" s="13"/>
      <c r="E72" s="13">
        <f>SUM(E65:E71)</f>
        <v>55</v>
      </c>
      <c r="F72" s="13"/>
      <c r="G72" s="13">
        <f>SUM(G65:G71)</f>
        <v>27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5.7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5">IF($C78=CL,"X","")</f>
        <v>X</v>
      </c>
      <c r="E78" s="12">
        <f>IF(D78="X",100*0.15,"")</f>
        <v>15</v>
      </c>
      <c r="F78" s="12" t="str">
        <f t="shared" ref="F78:F82" si="26">IF($C78=L,"X","")</f>
        <v/>
      </c>
      <c r="G78" s="12" t="str">
        <f>IF(F78="X",60*0.15,"")</f>
        <v/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5"/>
        <v>X</v>
      </c>
      <c r="E79" s="12">
        <f>IF(D79="X",100*0.25,"")</f>
        <v>25</v>
      </c>
      <c r="F79" s="12" t="str">
        <f t="shared" si="26"/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5"/>
        <v>X</v>
      </c>
      <c r="E80" s="12">
        <f>IF(D80="X",100*0.2,"")</f>
        <v>20</v>
      </c>
      <c r="F80" s="12" t="str">
        <f t="shared" si="26"/>
        <v/>
      </c>
      <c r="G80" s="12" t="str">
        <f>IF(F80="X",60*0.2,"")</f>
        <v/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5"/>
        <v>X</v>
      </c>
      <c r="E81" s="12">
        <f>IF(D81="X",100*0.05,"")</f>
        <v>5</v>
      </c>
      <c r="F81" s="12" t="str">
        <f t="shared" si="26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5"/>
        <v>X</v>
      </c>
      <c r="E82" s="12">
        <f>IF(D82="X",100*0.05,"")</f>
        <v>5</v>
      </c>
      <c r="F82" s="12" t="str">
        <f t="shared" si="26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ignoredErrors>
    <ignoredError sqref="D5:E5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2024-12-08T00:28:54Z</dcterms:modified>
  <cp:category/>
  <cp:contentStatus/>
</cp:coreProperties>
</file>