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R:\Privat\git\se-mods\resources\"/>
    </mc:Choice>
  </mc:AlternateContent>
  <xr:revisionPtr revIDLastSave="0" documentId="13_ncr:1_{935D1D37-8EEF-4D51-AF47-EDD77E32BC25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ewe-core-minerals-oreToIngot" sheetId="1" r:id="rId1"/>
    <sheet name="ewe-core-components-oreToIngot" sheetId="2" r:id="rId2"/>
    <sheet name="vanilla-oreToIng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1" i="1" l="1"/>
  <c r="R117" i="1"/>
  <c r="Q105" i="1"/>
  <c r="R105" i="1" s="1"/>
  <c r="Q106" i="1"/>
  <c r="R106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Q118" i="1"/>
  <c r="R118" i="1" s="1"/>
  <c r="Q107" i="1"/>
  <c r="R107" i="1" s="1"/>
  <c r="H105" i="1"/>
  <c r="H106" i="1" s="1"/>
  <c r="H107" i="1" s="1"/>
  <c r="H108" i="1" s="1"/>
  <c r="H109" i="1" s="1"/>
  <c r="H110" i="1" s="1"/>
  <c r="H111" i="1" s="1"/>
  <c r="H112" i="1" s="1"/>
  <c r="F112" i="1"/>
  <c r="G105" i="1"/>
  <c r="G106" i="1" s="1"/>
  <c r="G107" i="1" s="1"/>
  <c r="G108" i="1" s="1"/>
  <c r="G109" i="1" s="1"/>
  <c r="G110" i="1" s="1"/>
  <c r="G111" i="1" s="1"/>
  <c r="G112" i="1" s="1"/>
  <c r="F106" i="1"/>
  <c r="F107" i="1" s="1"/>
  <c r="F108" i="1" s="1"/>
  <c r="F109" i="1" s="1"/>
  <c r="F110" i="1" s="1"/>
  <c r="F111" i="1" s="1"/>
  <c r="F105" i="1"/>
  <c r="P90" i="1"/>
  <c r="O90" i="1"/>
  <c r="N90" i="1"/>
  <c r="M90" i="1"/>
  <c r="L90" i="1"/>
  <c r="K90" i="1"/>
  <c r="J90" i="1"/>
  <c r="R90" i="1" s="1"/>
  <c r="I90" i="1"/>
  <c r="Q90" i="1" s="1"/>
  <c r="Q94" i="1"/>
  <c r="R94" i="1"/>
  <c r="Q95" i="1"/>
  <c r="R95" i="1"/>
  <c r="Q96" i="1"/>
  <c r="R96" i="1"/>
  <c r="P94" i="1"/>
  <c r="O94" i="1"/>
  <c r="N94" i="1"/>
  <c r="M94" i="1"/>
  <c r="L94" i="1"/>
  <c r="K94" i="1"/>
  <c r="J94" i="1"/>
  <c r="I94" i="1"/>
  <c r="R99" i="1"/>
  <c r="Q99" i="1"/>
  <c r="K87" i="1"/>
  <c r="L87" i="1" s="1"/>
  <c r="M87" i="1"/>
  <c r="N87" i="1" s="1"/>
  <c r="O87" i="1"/>
  <c r="P87" i="1" s="1"/>
  <c r="I87" i="1"/>
  <c r="Q87" i="1" s="1"/>
  <c r="R97" i="1"/>
  <c r="Q97" i="1"/>
  <c r="Q93" i="1"/>
  <c r="R93" i="1"/>
  <c r="Q88" i="1"/>
  <c r="R88" i="1"/>
  <c r="Q89" i="1"/>
  <c r="R89" i="1"/>
  <c r="Q91" i="1"/>
  <c r="R91" i="1"/>
  <c r="Q92" i="1"/>
  <c r="R92" i="1"/>
  <c r="R86" i="1"/>
  <c r="Q86" i="1"/>
  <c r="J87" i="1" l="1"/>
  <c r="R87" i="1" s="1"/>
</calcChain>
</file>

<file path=xl/sharedStrings.xml><?xml version="1.0" encoding="utf-8"?>
<sst xmlns="http://schemas.openxmlformats.org/spreadsheetml/2006/main" count="265" uniqueCount="185">
  <si>
    <t>Arsenolite</t>
  </si>
  <si>
    <t>Arsenic</t>
  </si>
  <si>
    <t>Oxygen</t>
  </si>
  <si>
    <t>Bauxite</t>
  </si>
  <si>
    <t>Aluminum</t>
  </si>
  <si>
    <t>Hydrogen</t>
  </si>
  <si>
    <t>Iron</t>
  </si>
  <si>
    <t>Chromium</t>
  </si>
  <si>
    <t>Gallium</t>
  </si>
  <si>
    <t>Beryl</t>
  </si>
  <si>
    <t>Silicon</t>
  </si>
  <si>
    <t>Beryllium</t>
  </si>
  <si>
    <t>Sodium</t>
  </si>
  <si>
    <t>Magnesium</t>
  </si>
  <si>
    <t>Lithium</t>
  </si>
  <si>
    <t>Cesium</t>
  </si>
  <si>
    <t>Potassium</t>
  </si>
  <si>
    <t>Calcium</t>
  </si>
  <si>
    <t>Bismutotantalite</t>
  </si>
  <si>
    <t>Bismuth</t>
  </si>
  <si>
    <t>Tantalum</t>
  </si>
  <si>
    <t>Niobium</t>
  </si>
  <si>
    <t>Antimony</t>
  </si>
  <si>
    <t>Zinc</t>
  </si>
  <si>
    <t>Manganese</t>
  </si>
  <si>
    <t>Boracite</t>
  </si>
  <si>
    <t>Boron</t>
  </si>
  <si>
    <t>Chlorine</t>
  </si>
  <si>
    <t>Borcarite</t>
  </si>
  <si>
    <t>Carbon</t>
  </si>
  <si>
    <t>Cadmoindite</t>
  </si>
  <si>
    <t>Indium</t>
  </si>
  <si>
    <t>Sulfur</t>
  </si>
  <si>
    <t>Cadmium</t>
  </si>
  <si>
    <t>Germanium</t>
  </si>
  <si>
    <t>Cadmoselite</t>
  </si>
  <si>
    <t>Selenium</t>
  </si>
  <si>
    <t>Calaverite</t>
  </si>
  <si>
    <t>Tellurium</t>
  </si>
  <si>
    <t>Gold</t>
  </si>
  <si>
    <t>Cassiterite</t>
  </si>
  <si>
    <t>Tin</t>
  </si>
  <si>
    <t>Tungsten</t>
  </si>
  <si>
    <t>Cerite</t>
  </si>
  <si>
    <t>Cerium</t>
  </si>
  <si>
    <t>Lanthanum</t>
  </si>
  <si>
    <t>Neodymium</t>
  </si>
  <si>
    <t>Chalcopyrite</t>
  </si>
  <si>
    <t>Copper</t>
  </si>
  <si>
    <t>Thallium</t>
  </si>
  <si>
    <t>Silver</t>
  </si>
  <si>
    <t>Chamosite</t>
  </si>
  <si>
    <t>Chaoite</t>
  </si>
  <si>
    <t>Chromferide</t>
  </si>
  <si>
    <t>Chromite</t>
  </si>
  <si>
    <t>Cinnabar</t>
  </si>
  <si>
    <t>Mercury</t>
  </si>
  <si>
    <t>Coal</t>
  </si>
  <si>
    <t>Nitrogen</t>
  </si>
  <si>
    <t>Phosphorus</t>
  </si>
  <si>
    <t>Cobaltite</t>
  </si>
  <si>
    <t>Cobalt</t>
  </si>
  <si>
    <t>Nickel</t>
  </si>
  <si>
    <t>Lead</t>
  </si>
  <si>
    <t>Columbite</t>
  </si>
  <si>
    <t>Dolomite</t>
  </si>
  <si>
    <t>Ferchromide</t>
  </si>
  <si>
    <t>Fluorapatite</t>
  </si>
  <si>
    <t>Fluorine</t>
  </si>
  <si>
    <t>Fontarnauite</t>
  </si>
  <si>
    <t>Strontium</t>
  </si>
  <si>
    <t>Germanite</t>
  </si>
  <si>
    <t>Molybdenum</t>
  </si>
  <si>
    <t>Vanadium</t>
  </si>
  <si>
    <t>Graphite</t>
  </si>
  <si>
    <t>Halite</t>
  </si>
  <si>
    <t>Iodine</t>
  </si>
  <si>
    <t>Hematite</t>
  </si>
  <si>
    <t>Titanium</t>
  </si>
  <si>
    <t>Ilmenite</t>
  </si>
  <si>
    <t>Indite</t>
  </si>
  <si>
    <t>Iodargyrite</t>
  </si>
  <si>
    <t>Kentbrooksite</t>
  </si>
  <si>
    <t>Zirconium</t>
  </si>
  <si>
    <t>Yttrium</t>
  </si>
  <si>
    <t>Scandium</t>
  </si>
  <si>
    <t>Lepidolite</t>
  </si>
  <si>
    <t>Olivine</t>
  </si>
  <si>
    <t>Orpiment</t>
  </si>
  <si>
    <t>Palladseite</t>
  </si>
  <si>
    <t>Palladium</t>
  </si>
  <si>
    <t>Pyrite</t>
  </si>
  <si>
    <t>Pyrochlore</t>
  </si>
  <si>
    <t>Refined_Uranium</t>
  </si>
  <si>
    <t>Hafnium</t>
  </si>
  <si>
    <t>Quartz</t>
  </si>
  <si>
    <t>Realgar</t>
  </si>
  <si>
    <t>Rhodochrosite</t>
  </si>
  <si>
    <t>Ruthenarsenite</t>
  </si>
  <si>
    <t>Ruthenium</t>
  </si>
  <si>
    <t>Platinum</t>
  </si>
  <si>
    <t>Rhodium</t>
  </si>
  <si>
    <t>Iridium</t>
  </si>
  <si>
    <t>Osmium</t>
  </si>
  <si>
    <t>Rutheniridosmine</t>
  </si>
  <si>
    <t>Sphalerite</t>
  </si>
  <si>
    <t>Spodumene</t>
  </si>
  <si>
    <t>Stibiotantalite</t>
  </si>
  <si>
    <t>Strontiofluorite</t>
  </si>
  <si>
    <t>Sylvite</t>
  </si>
  <si>
    <t>Telluropalladinite</t>
  </si>
  <si>
    <t>Titanite</t>
  </si>
  <si>
    <t>Wulfenite</t>
  </si>
  <si>
    <t>Coffinite</t>
  </si>
  <si>
    <t>Thorium</t>
  </si>
  <si>
    <t>Hafnon</t>
  </si>
  <si>
    <t>Huttonite</t>
  </si>
  <si>
    <t>Monazite</t>
  </si>
  <si>
    <t>Pitchblend</t>
  </si>
  <si>
    <t>Helium</t>
  </si>
  <si>
    <t>Thorite</t>
  </si>
  <si>
    <t>Uraninite</t>
  </si>
  <si>
    <t>Radium</t>
  </si>
  <si>
    <t>Zircon</t>
  </si>
  <si>
    <t>AlienOrganic</t>
  </si>
  <si>
    <t>AlienRock_01</t>
  </si>
  <si>
    <t>AlienSand</t>
  </si>
  <si>
    <t>AlienSoil</t>
  </si>
  <si>
    <t>Anorthite</t>
  </si>
  <si>
    <t>CarbonTetrachloride_AminoAcids</t>
  </si>
  <si>
    <t>DesertRock</t>
  </si>
  <si>
    <t>MarsRocks</t>
  </si>
  <si>
    <t>MarsSoil</t>
  </si>
  <si>
    <t>Organic</t>
  </si>
  <si>
    <t>Regolith</t>
  </si>
  <si>
    <t>Sand_02</t>
  </si>
  <si>
    <t>Soil</t>
  </si>
  <si>
    <t>Argon</t>
  </si>
  <si>
    <t>Stone</t>
  </si>
  <si>
    <t>AlienIce</t>
  </si>
  <si>
    <t>AmberIce</t>
  </si>
  <si>
    <t>AmmoniumHydroxide</t>
  </si>
  <si>
    <t>BlueIce</t>
  </si>
  <si>
    <t>Brine</t>
  </si>
  <si>
    <t>CHON</t>
  </si>
  <si>
    <t>EuropaIce</t>
  </si>
  <si>
    <t>GreenIce</t>
  </si>
  <si>
    <t>Ice</t>
  </si>
  <si>
    <t>MethaneHydrate</t>
  </si>
  <si>
    <t>MineralIce</t>
  </si>
  <si>
    <t>PinkIce</t>
  </si>
  <si>
    <t>PurpleIce</t>
  </si>
  <si>
    <t>LiquidGasoline</t>
  </si>
  <si>
    <t>LiquidJetFuel</t>
  </si>
  <si>
    <t>Uranium</t>
  </si>
  <si>
    <t>Scrap</t>
  </si>
  <si>
    <t>Blast Furnace</t>
  </si>
  <si>
    <t>LargeRefinery</t>
  </si>
  <si>
    <t>MaterialEfficiency</t>
  </si>
  <si>
    <t>LargeRefineryIndustrial</t>
  </si>
  <si>
    <t>SurvivalKit</t>
  </si>
  <si>
    <t>LargeBlockLargeAdvancedRefinery</t>
  </si>
  <si>
    <t>LargeBlockLargeEliteRefinery</t>
  </si>
  <si>
    <t>4xEliteYield</t>
  </si>
  <si>
    <t>Realworld Example</t>
  </si>
  <si>
    <t>8xDualEliteYield</t>
  </si>
  <si>
    <t>DualEliteYieldModule</t>
  </si>
  <si>
    <t xml:space="preserve"> Input     </t>
  </si>
  <si>
    <t xml:space="preserve"> Tin       </t>
  </si>
  <si>
    <t xml:space="preserve">               </t>
  </si>
  <si>
    <t xml:space="preserve">                        </t>
  </si>
  <si>
    <t xml:space="preserve">                     </t>
  </si>
  <si>
    <t xml:space="preserve"> Oxygen    </t>
  </si>
  <si>
    <t xml:space="preserve"> Iron      </t>
  </si>
  <si>
    <t xml:space="preserve"> Titanium  </t>
  </si>
  <si>
    <t xml:space="preserve"> Silicon   </t>
  </si>
  <si>
    <t xml:space="preserve"> Tantalum  </t>
  </si>
  <si>
    <t xml:space="preserve"> Niobium   </t>
  </si>
  <si>
    <t xml:space="preserve"> Zinc      </t>
  </si>
  <si>
    <t xml:space="preserve"> Tungston  </t>
  </si>
  <si>
    <t xml:space="preserve"> Manganese </t>
  </si>
  <si>
    <t xml:space="preserve"> Scandium  </t>
  </si>
  <si>
    <t xml:space="preserve"> Germanium </t>
  </si>
  <si>
    <t xml:space="preserve"> Indium    </t>
  </si>
  <si>
    <t xml:space="preserve"> Gallium 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</si>
</sst>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7" x14ac:knownFonts="1">
    <font>
      <sz val="12"/>
      <color rgb="FF000000"/>
      <name val="Calibri"/>
      <family val="1"/>
    </font>
    <font>
      <sz val="12"/>
      <color rgb="FF000000"/>
      <name val="Calibri"/>
      <family val="1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 applyBorder="0" applyAlignment="0" applyProtection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3" borderId="1" xfId="3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4" fontId="4" fillId="0" borderId="0" xfId="0" applyNumberFormat="1" applyFont="1" applyAlignment="1">
      <alignment vertical="center"/>
    </xf>
    <xf numFmtId="0" fontId="2" fillId="2" borderId="0" xfId="2"/>
    <xf numFmtId="2" fontId="2" fillId="2" borderId="0" xfId="2" applyNumberFormat="1"/>
    <xf numFmtId="0" fontId="2" fillId="2" borderId="1" xfId="2" applyBorder="1"/>
    <xf numFmtId="2" fontId="2" fillId="2" borderId="1" xfId="2" applyNumberFormat="1" applyBorder="1"/>
    <xf numFmtId="0" fontId="2" fillId="2" borderId="0" xfId="2" applyAlignment="1">
      <alignment vertical="center"/>
    </xf>
    <xf numFmtId="2" fontId="0" fillId="7" borderId="0" xfId="1" applyNumberFormat="1" applyFont="1" applyFill="1" applyAlignment="1"/>
    <xf numFmtId="0" fontId="0" fillId="7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2" fontId="0" fillId="7" borderId="0" xfId="0" applyNumberFormat="1" applyFill="1" applyAlignment="1"/>
    <xf numFmtId="2" fontId="0" fillId="4" borderId="0" xfId="1" applyNumberFormat="1" applyFont="1" applyFill="1" applyAlignment="1"/>
    <xf numFmtId="2" fontId="0" fillId="5" borderId="0" xfId="1" applyNumberFormat="1" applyFont="1" applyFill="1" applyAlignment="1"/>
    <xf numFmtId="2" fontId="0" fillId="6" borderId="0" xfId="1" applyNumberFormat="1" applyFont="1" applyFill="1" applyAlignment="1"/>
    <xf numFmtId="2" fontId="0" fillId="4" borderId="0" xfId="0" applyNumberFormat="1" applyFill="1" applyAlignment="1"/>
    <xf numFmtId="2" fontId="0" fillId="5" borderId="0" xfId="0" applyNumberFormat="1" applyFill="1" applyAlignment="1"/>
    <xf numFmtId="2" fontId="0" fillId="6" borderId="0" xfId="0" applyNumberFormat="1" applyFill="1" applyAlignment="1"/>
    <xf numFmtId="10" fontId="0" fillId="0" borderId="0" xfId="0" applyNumberFormat="1"/>
    <xf numFmtId="165" fontId="0" fillId="0" borderId="0" xfId="0" applyNumberFormat="1"/>
    <xf numFmtId="165" fontId="0" fillId="0" borderId="0" xfId="4" applyNumberFormat="1" applyFont="1"/>
    <xf numFmtId="0" fontId="6" fillId="0" borderId="0" xfId="0" applyFont="1" applyAlignment="1">
      <alignment vertic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Berechnung" xfId="3" builtinId="22"/>
    <cellStyle name="Komma" xfId="1" builtinId="3"/>
    <cellStyle name="Neutral" xfId="2" builtinId="28"/>
    <cellStyle name="Prozent" xfId="4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18"/>
  <sheetViews>
    <sheetView tabSelected="1" topLeftCell="A79" zoomScaleNormal="100" workbookViewId="0">
      <selection activeCell="F104" sqref="F104"/>
    </sheetView>
  </sheetViews>
  <sheetFormatPr baseColWidth="10" defaultRowHeight="15.75" x14ac:dyDescent="0.25"/>
  <cols>
    <col min="1" max="1" width="15" bestFit="1" customWidth="1"/>
    <col min="5" max="5" width="29.25" bestFit="1" customWidth="1"/>
    <col min="6" max="6" width="19" bestFit="1" customWidth="1"/>
    <col min="7" max="13" width="6.625" customWidth="1"/>
    <col min="14" max="15" width="11.875" bestFit="1" customWidth="1"/>
    <col min="16" max="16" width="6.625" customWidth="1"/>
    <col min="17" max="17" width="11.375" customWidth="1"/>
    <col min="18" max="18" width="11.875" bestFit="1" customWidth="1"/>
  </cols>
  <sheetData>
    <row r="1" spans="1:107" x14ac:dyDescent="0.25">
      <c r="D1" t="s">
        <v>0</v>
      </c>
      <c r="E1" t="s">
        <v>3</v>
      </c>
      <c r="F1" t="s">
        <v>9</v>
      </c>
      <c r="G1" t="s">
        <v>18</v>
      </c>
      <c r="H1" t="s">
        <v>25</v>
      </c>
      <c r="I1" t="s">
        <v>28</v>
      </c>
      <c r="J1" t="s">
        <v>30</v>
      </c>
      <c r="K1" t="s">
        <v>35</v>
      </c>
      <c r="L1" t="s">
        <v>37</v>
      </c>
      <c r="M1" t="s">
        <v>40</v>
      </c>
      <c r="N1" t="s">
        <v>43</v>
      </c>
      <c r="O1" t="s">
        <v>47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57</v>
      </c>
      <c r="V1" t="s">
        <v>60</v>
      </c>
      <c r="W1" t="s">
        <v>64</v>
      </c>
      <c r="X1" t="s">
        <v>65</v>
      </c>
      <c r="Y1" t="s">
        <v>66</v>
      </c>
      <c r="Z1" t="s">
        <v>67</v>
      </c>
      <c r="AA1" t="s">
        <v>69</v>
      </c>
      <c r="AB1" t="s">
        <v>71</v>
      </c>
      <c r="AC1" t="s">
        <v>74</v>
      </c>
      <c r="AD1" t="s">
        <v>75</v>
      </c>
      <c r="AE1" t="s">
        <v>77</v>
      </c>
      <c r="AF1" t="s">
        <v>79</v>
      </c>
      <c r="AG1" t="s">
        <v>80</v>
      </c>
      <c r="AH1" t="s">
        <v>81</v>
      </c>
      <c r="AI1" t="s">
        <v>82</v>
      </c>
      <c r="AJ1" t="s">
        <v>86</v>
      </c>
      <c r="AK1" t="s">
        <v>87</v>
      </c>
      <c r="AL1" t="s">
        <v>88</v>
      </c>
      <c r="AM1" t="s">
        <v>89</v>
      </c>
      <c r="AN1" t="s">
        <v>91</v>
      </c>
      <c r="AO1" t="s">
        <v>92</v>
      </c>
      <c r="AP1" t="s">
        <v>95</v>
      </c>
      <c r="AQ1" t="s">
        <v>96</v>
      </c>
      <c r="AR1" t="s">
        <v>97</v>
      </c>
      <c r="AS1" t="s">
        <v>98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32</v>
      </c>
      <c r="AZ1" t="s">
        <v>109</v>
      </c>
      <c r="BA1" t="s">
        <v>110</v>
      </c>
      <c r="BB1" t="s">
        <v>111</v>
      </c>
      <c r="BC1" t="s">
        <v>112</v>
      </c>
      <c r="BD1" t="s">
        <v>113</v>
      </c>
      <c r="BE1" t="s">
        <v>115</v>
      </c>
      <c r="BF1" t="s">
        <v>116</v>
      </c>
      <c r="BG1" t="s">
        <v>117</v>
      </c>
      <c r="BH1" t="s">
        <v>118</v>
      </c>
      <c r="BI1" t="s">
        <v>120</v>
      </c>
      <c r="BJ1" t="s">
        <v>121</v>
      </c>
      <c r="BK1" t="s">
        <v>123</v>
      </c>
      <c r="BL1" t="s">
        <v>124</v>
      </c>
      <c r="BM1" t="s">
        <v>125</v>
      </c>
      <c r="BN1" t="s">
        <v>126</v>
      </c>
      <c r="BO1" t="s">
        <v>127</v>
      </c>
      <c r="BP1" t="s">
        <v>128</v>
      </c>
      <c r="BQ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138</v>
      </c>
      <c r="CA1" t="s">
        <v>139</v>
      </c>
      <c r="CB1" t="s">
        <v>140</v>
      </c>
      <c r="CC1" t="s">
        <v>141</v>
      </c>
      <c r="CD1" t="s">
        <v>142</v>
      </c>
      <c r="CE1" t="s">
        <v>143</v>
      </c>
      <c r="CF1" t="s">
        <v>144</v>
      </c>
      <c r="CG1" t="s">
        <v>145</v>
      </c>
      <c r="CH1" t="s">
        <v>146</v>
      </c>
      <c r="CI1" t="s">
        <v>147</v>
      </c>
      <c r="CJ1" t="s">
        <v>148</v>
      </c>
      <c r="CK1" t="s">
        <v>149</v>
      </c>
      <c r="CL1" t="s">
        <v>150</v>
      </c>
      <c r="CM1" t="s">
        <v>151</v>
      </c>
      <c r="CN1" t="s">
        <v>4</v>
      </c>
      <c r="CO1" t="s">
        <v>61</v>
      </c>
      <c r="CP1" t="s">
        <v>48</v>
      </c>
      <c r="CQ1" t="s">
        <v>39</v>
      </c>
      <c r="CR1" t="s">
        <v>6</v>
      </c>
      <c r="CS1" t="s">
        <v>63</v>
      </c>
      <c r="CT1" t="s">
        <v>13</v>
      </c>
      <c r="CU1" t="s">
        <v>72</v>
      </c>
      <c r="CV1" t="s">
        <v>62</v>
      </c>
      <c r="CW1" t="s">
        <v>100</v>
      </c>
      <c r="CX1" t="s">
        <v>10</v>
      </c>
      <c r="CY1" t="s">
        <v>50</v>
      </c>
      <c r="CZ1" t="s">
        <v>41</v>
      </c>
      <c r="DA1" t="s">
        <v>78</v>
      </c>
      <c r="DB1" t="s">
        <v>23</v>
      </c>
      <c r="DC1" t="s">
        <v>83</v>
      </c>
    </row>
    <row r="2" spans="1:107" x14ac:dyDescent="0.25"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</row>
    <row r="3" spans="1:107" x14ac:dyDescent="0.25">
      <c r="D3">
        <v>0.25839793280000001</v>
      </c>
      <c r="E3">
        <v>0.32900000000000001</v>
      </c>
      <c r="F3">
        <v>0.36036036040000002</v>
      </c>
      <c r="G3">
        <v>0.117370892</v>
      </c>
      <c r="H3">
        <v>0.3327787022</v>
      </c>
      <c r="I3">
        <v>0.36101083029999997</v>
      </c>
      <c r="J3">
        <v>0.20618556699999999</v>
      </c>
      <c r="K3">
        <v>0.1828153565</v>
      </c>
      <c r="L3">
        <v>0.1081081081</v>
      </c>
      <c r="M3">
        <v>0.1429592566</v>
      </c>
      <c r="N3">
        <v>0.20576131689999999</v>
      </c>
      <c r="O3">
        <v>0.2380952381</v>
      </c>
      <c r="P3">
        <v>0.3125</v>
      </c>
      <c r="Q3">
        <v>0.29154518950000002</v>
      </c>
      <c r="R3">
        <v>0.14947683110000001</v>
      </c>
      <c r="S3">
        <v>0.21505376339999999</v>
      </c>
      <c r="T3">
        <v>0.1223091977</v>
      </c>
      <c r="U3">
        <v>0.7692307692</v>
      </c>
      <c r="V3">
        <v>0.15797788309999999</v>
      </c>
      <c r="W3">
        <v>0.16877637130000001</v>
      </c>
      <c r="X3">
        <v>0.35199999999999998</v>
      </c>
      <c r="Y3">
        <v>0.1618122977</v>
      </c>
      <c r="Z3">
        <v>0.31496062990000001</v>
      </c>
      <c r="AA3">
        <v>0.42194092830000002</v>
      </c>
      <c r="AB3">
        <v>0.2209944751</v>
      </c>
      <c r="AC3">
        <v>0.46296296300000001</v>
      </c>
      <c r="AD3">
        <v>0.46125461249999999</v>
      </c>
      <c r="AE3">
        <v>0.1901140684</v>
      </c>
      <c r="AF3">
        <v>0.21186440679999999</v>
      </c>
      <c r="AG3">
        <v>0.2141327623</v>
      </c>
      <c r="AH3">
        <v>0.1757469244</v>
      </c>
      <c r="AI3">
        <v>0.32258064520000002</v>
      </c>
      <c r="AJ3">
        <v>0.35087719299999998</v>
      </c>
      <c r="AK3">
        <v>0.30299999999999999</v>
      </c>
      <c r="AL3">
        <v>0.28653295130000001</v>
      </c>
      <c r="AM3">
        <v>0.1204819277</v>
      </c>
      <c r="AN3">
        <v>0.20408163269999999</v>
      </c>
      <c r="AO3">
        <v>0.18975332070000001</v>
      </c>
      <c r="AP3">
        <v>0.37664783429999998</v>
      </c>
      <c r="AQ3">
        <v>0.2808988764</v>
      </c>
      <c r="AR3">
        <v>0.2702702703</v>
      </c>
      <c r="AS3">
        <v>0.10266940450000001</v>
      </c>
      <c r="AT3">
        <v>4.5045045050000003E-2</v>
      </c>
      <c r="AU3">
        <v>0.25</v>
      </c>
      <c r="AV3">
        <v>0.31746031749999998</v>
      </c>
      <c r="AW3">
        <v>0.1501501502</v>
      </c>
      <c r="AX3">
        <v>0.24691358020000001</v>
      </c>
      <c r="AY3">
        <v>0.48309178739999997</v>
      </c>
      <c r="AZ3">
        <v>0.5017561465</v>
      </c>
      <c r="BA3">
        <v>9.4339622639999995E-2</v>
      </c>
      <c r="BB3">
        <v>0.2824858757</v>
      </c>
      <c r="BC3">
        <v>0.14285714290000001</v>
      </c>
      <c r="BD3">
        <v>0.1960784314</v>
      </c>
      <c r="BE3">
        <v>0.143472023</v>
      </c>
      <c r="BF3">
        <v>0.14084507039999999</v>
      </c>
      <c r="BG3">
        <v>0.1941747573</v>
      </c>
      <c r="BH3">
        <v>0.1146788991</v>
      </c>
      <c r="BI3">
        <v>0.18691588789999999</v>
      </c>
      <c r="BJ3">
        <v>0.1146788991</v>
      </c>
      <c r="BK3">
        <v>0.21505376339999999</v>
      </c>
      <c r="BL3">
        <v>0.71428571429999999</v>
      </c>
      <c r="BM3">
        <v>0.35714285709999999</v>
      </c>
      <c r="BN3">
        <v>0.58823529409999997</v>
      </c>
      <c r="BO3">
        <v>0.625</v>
      </c>
      <c r="BP3">
        <v>0.36363636360000001</v>
      </c>
      <c r="BQ3">
        <v>0.62735257209999995</v>
      </c>
      <c r="BS3">
        <v>0.37664783429999998</v>
      </c>
      <c r="BT3">
        <v>0.3872966692</v>
      </c>
      <c r="BU3">
        <v>0.65789473679999999</v>
      </c>
      <c r="BV3">
        <v>0.75471698109999996</v>
      </c>
      <c r="BW3">
        <v>0.74074074069999996</v>
      </c>
      <c r="BX3">
        <v>0.61312078479999998</v>
      </c>
      <c r="BY3">
        <v>0.75187969919999997</v>
      </c>
      <c r="BZ3">
        <v>0.37037037039999998</v>
      </c>
      <c r="CA3">
        <v>1.090869423</v>
      </c>
      <c r="CB3">
        <v>1.090869423</v>
      </c>
      <c r="CC3">
        <v>1.1173184359999999</v>
      </c>
      <c r="CD3">
        <v>1.0905125410000001</v>
      </c>
      <c r="CE3">
        <v>1.090869423</v>
      </c>
      <c r="CF3">
        <v>0.36363636360000001</v>
      </c>
      <c r="CG3">
        <v>1.090869423</v>
      </c>
      <c r="CH3">
        <v>1.090869423</v>
      </c>
      <c r="CI3">
        <v>1.090869423</v>
      </c>
      <c r="CJ3">
        <v>1.111111111</v>
      </c>
      <c r="CK3">
        <v>1.090869423</v>
      </c>
      <c r="CL3">
        <v>1.090869423</v>
      </c>
      <c r="CM3">
        <v>1.090869423</v>
      </c>
      <c r="CN3">
        <v>0.37037037039999998</v>
      </c>
      <c r="CO3">
        <v>0.1123595506</v>
      </c>
      <c r="CP3">
        <v>0.1116071429</v>
      </c>
      <c r="CQ3">
        <v>5.18134715E-2</v>
      </c>
      <c r="CR3">
        <v>0.12700025400000001</v>
      </c>
      <c r="CS3">
        <v>8.8183421519999999E-2</v>
      </c>
      <c r="CT3">
        <v>0.57537399310000004</v>
      </c>
      <c r="CU3">
        <v>9.7276264589999994E-2</v>
      </c>
      <c r="CV3">
        <v>0.1122586439</v>
      </c>
      <c r="CW3">
        <v>4.6620046620000001E-2</v>
      </c>
      <c r="CX3">
        <v>0.42936882780000002</v>
      </c>
      <c r="CY3">
        <v>9.5328884650000001E-2</v>
      </c>
      <c r="CZ3">
        <v>0.13764624910000001</v>
      </c>
      <c r="DA3">
        <v>0.2219263205</v>
      </c>
      <c r="DB3">
        <v>0.14005602240000001</v>
      </c>
      <c r="DC3">
        <v>0.15337423310000001</v>
      </c>
    </row>
    <row r="4" spans="1:107" x14ac:dyDescent="0.25">
      <c r="D4">
        <v>725</v>
      </c>
      <c r="E4">
        <v>800</v>
      </c>
      <c r="F4">
        <v>1750</v>
      </c>
      <c r="G4">
        <v>550</v>
      </c>
      <c r="H4">
        <v>825</v>
      </c>
      <c r="I4">
        <v>700</v>
      </c>
      <c r="J4">
        <v>475</v>
      </c>
      <c r="K4">
        <v>500</v>
      </c>
      <c r="L4">
        <v>450</v>
      </c>
      <c r="M4">
        <v>750</v>
      </c>
      <c r="N4">
        <v>2500</v>
      </c>
      <c r="O4">
        <v>1000</v>
      </c>
      <c r="P4">
        <v>1000</v>
      </c>
      <c r="Q4">
        <v>850</v>
      </c>
      <c r="R4">
        <v>700</v>
      </c>
      <c r="S4">
        <v>600</v>
      </c>
      <c r="T4">
        <v>400</v>
      </c>
      <c r="U4">
        <v>1000</v>
      </c>
      <c r="V4">
        <v>1750</v>
      </c>
      <c r="W4">
        <v>650</v>
      </c>
      <c r="X4">
        <v>750</v>
      </c>
      <c r="Y4">
        <v>650</v>
      </c>
      <c r="Z4">
        <v>1000</v>
      </c>
      <c r="AA4">
        <v>950</v>
      </c>
      <c r="AB4">
        <v>1000</v>
      </c>
      <c r="AC4">
        <v>1000</v>
      </c>
      <c r="AD4">
        <v>450</v>
      </c>
      <c r="AE4">
        <v>1250</v>
      </c>
      <c r="AF4">
        <v>650</v>
      </c>
      <c r="AG4">
        <v>550</v>
      </c>
      <c r="AH4">
        <v>325</v>
      </c>
      <c r="AI4">
        <v>350</v>
      </c>
      <c r="AJ4">
        <v>650</v>
      </c>
      <c r="AK4">
        <v>500</v>
      </c>
      <c r="AL4">
        <v>625</v>
      </c>
      <c r="AM4">
        <v>525</v>
      </c>
      <c r="AN4">
        <v>875</v>
      </c>
      <c r="AO4">
        <v>450</v>
      </c>
      <c r="AP4">
        <v>875</v>
      </c>
      <c r="AQ4">
        <v>675</v>
      </c>
      <c r="AR4">
        <v>750</v>
      </c>
      <c r="AS4">
        <v>500</v>
      </c>
      <c r="AT4">
        <v>500</v>
      </c>
      <c r="AU4">
        <v>575</v>
      </c>
      <c r="AV4">
        <v>975</v>
      </c>
      <c r="AW4">
        <v>650</v>
      </c>
      <c r="AX4">
        <v>500</v>
      </c>
      <c r="AY4">
        <v>100</v>
      </c>
      <c r="AZ4">
        <v>625</v>
      </c>
      <c r="BA4">
        <v>350</v>
      </c>
      <c r="BB4">
        <v>600</v>
      </c>
      <c r="BC4">
        <v>725</v>
      </c>
      <c r="BD4">
        <v>350</v>
      </c>
      <c r="BE4">
        <v>425</v>
      </c>
      <c r="BF4">
        <v>350</v>
      </c>
      <c r="BG4">
        <v>350</v>
      </c>
      <c r="BH4">
        <v>300</v>
      </c>
      <c r="BI4">
        <v>600</v>
      </c>
      <c r="BJ4">
        <v>300</v>
      </c>
      <c r="BK4">
        <v>600</v>
      </c>
      <c r="BL4">
        <v>500</v>
      </c>
      <c r="BM4">
        <v>850</v>
      </c>
      <c r="BN4">
        <v>650</v>
      </c>
      <c r="BO4">
        <v>450</v>
      </c>
      <c r="BP4">
        <v>950</v>
      </c>
      <c r="BQ4">
        <v>575</v>
      </c>
      <c r="BS4">
        <v>500</v>
      </c>
      <c r="BT4">
        <v>900</v>
      </c>
      <c r="BU4">
        <v>550</v>
      </c>
      <c r="BV4">
        <v>750</v>
      </c>
      <c r="BW4">
        <v>650</v>
      </c>
      <c r="BX4">
        <v>1000</v>
      </c>
      <c r="BY4">
        <v>750</v>
      </c>
      <c r="BZ4">
        <v>1000</v>
      </c>
      <c r="CA4">
        <v>1</v>
      </c>
      <c r="CB4">
        <v>1</v>
      </c>
      <c r="CC4">
        <v>900</v>
      </c>
      <c r="CD4">
        <v>1</v>
      </c>
      <c r="CE4">
        <v>650</v>
      </c>
      <c r="CF4">
        <v>400</v>
      </c>
      <c r="CG4">
        <v>1</v>
      </c>
      <c r="CH4">
        <v>1</v>
      </c>
      <c r="CI4">
        <v>1</v>
      </c>
      <c r="CJ4">
        <v>825</v>
      </c>
      <c r="CK4">
        <v>525</v>
      </c>
      <c r="CL4">
        <v>1</v>
      </c>
      <c r="CM4">
        <v>1</v>
      </c>
      <c r="CN4">
        <v>1000</v>
      </c>
      <c r="CO4">
        <v>750</v>
      </c>
      <c r="CP4">
        <v>1000</v>
      </c>
      <c r="CQ4">
        <v>450</v>
      </c>
      <c r="CR4">
        <v>1000</v>
      </c>
      <c r="CS4">
        <v>550</v>
      </c>
      <c r="CT4">
        <v>250</v>
      </c>
      <c r="CU4">
        <v>350</v>
      </c>
      <c r="CV4">
        <v>750</v>
      </c>
      <c r="CW4">
        <v>200</v>
      </c>
      <c r="CX4">
        <v>600</v>
      </c>
      <c r="CY4">
        <v>500</v>
      </c>
      <c r="CZ4">
        <v>850</v>
      </c>
      <c r="DA4">
        <v>675</v>
      </c>
      <c r="DB4">
        <v>375</v>
      </c>
      <c r="DC4">
        <v>425</v>
      </c>
    </row>
    <row r="5" spans="1:107" x14ac:dyDescent="0.25">
      <c r="A5" t="s">
        <v>4</v>
      </c>
      <c r="E5">
        <v>141</v>
      </c>
      <c r="F5">
        <v>34.6</v>
      </c>
      <c r="P5">
        <v>16.5</v>
      </c>
      <c r="AE5">
        <v>0.92100000000000004</v>
      </c>
      <c r="AJ5">
        <v>12.4</v>
      </c>
      <c r="AP5">
        <v>0.35799999999999998</v>
      </c>
      <c r="AV5">
        <v>31</v>
      </c>
      <c r="BB5">
        <v>4.3600000000000003</v>
      </c>
      <c r="BI5">
        <v>0.19</v>
      </c>
      <c r="BN5">
        <v>27.7</v>
      </c>
      <c r="BO5">
        <v>6.89</v>
      </c>
      <c r="BP5">
        <v>25.1</v>
      </c>
      <c r="BS5">
        <v>1.18</v>
      </c>
      <c r="BT5">
        <v>7.75</v>
      </c>
      <c r="BU5">
        <v>5.9</v>
      </c>
      <c r="BW5">
        <v>17.600000000000001</v>
      </c>
      <c r="BY5">
        <v>11.3</v>
      </c>
      <c r="BZ5">
        <v>15</v>
      </c>
      <c r="CN5">
        <v>312</v>
      </c>
    </row>
    <row r="6" spans="1:107" x14ac:dyDescent="0.25">
      <c r="A6" t="s">
        <v>22</v>
      </c>
      <c r="G6">
        <v>2.97</v>
      </c>
      <c r="AS6">
        <v>0.33300000000000002</v>
      </c>
      <c r="AU6">
        <v>0.42099999999999999</v>
      </c>
      <c r="AW6">
        <v>44.6</v>
      </c>
      <c r="BA6">
        <v>0.89700000000000002</v>
      </c>
    </row>
    <row r="7" spans="1:107" x14ac:dyDescent="0.25">
      <c r="A7" t="s">
        <v>137</v>
      </c>
      <c r="BY7">
        <v>0.70399999999999996</v>
      </c>
    </row>
    <row r="8" spans="1:107" x14ac:dyDescent="0.25">
      <c r="A8" t="s">
        <v>1</v>
      </c>
      <c r="D8">
        <v>176</v>
      </c>
      <c r="V8">
        <v>139</v>
      </c>
      <c r="AL8">
        <v>80.7</v>
      </c>
      <c r="AN8">
        <v>0.70599999999999996</v>
      </c>
      <c r="AQ8">
        <v>139</v>
      </c>
      <c r="AS8">
        <v>85.9</v>
      </c>
      <c r="BA8">
        <v>1.54</v>
      </c>
      <c r="BC8">
        <v>0.72599999999999998</v>
      </c>
      <c r="BZ8">
        <v>0.97499999999999998</v>
      </c>
    </row>
    <row r="9" spans="1:107" x14ac:dyDescent="0.25">
      <c r="A9" t="s">
        <v>11</v>
      </c>
      <c r="F9">
        <v>17.3</v>
      </c>
      <c r="AP9">
        <v>0.28899999999999998</v>
      </c>
      <c r="CE9">
        <v>0.24099999999999999</v>
      </c>
    </row>
    <row r="10" spans="1:107" x14ac:dyDescent="0.25">
      <c r="A10" t="s">
        <v>19</v>
      </c>
      <c r="G10">
        <v>63.7</v>
      </c>
      <c r="AP10">
        <v>0.24299999999999999</v>
      </c>
      <c r="AZ10">
        <v>0.91700000000000004</v>
      </c>
      <c r="BA10">
        <v>1.69</v>
      </c>
    </row>
    <row r="11" spans="1:107" x14ac:dyDescent="0.25">
      <c r="A11" t="s">
        <v>26</v>
      </c>
      <c r="H11">
        <v>42.5</v>
      </c>
      <c r="I11">
        <v>15.1</v>
      </c>
      <c r="AA11">
        <v>20.7</v>
      </c>
      <c r="AO11">
        <v>1.4</v>
      </c>
    </row>
    <row r="12" spans="1:107" x14ac:dyDescent="0.25">
      <c r="A12" t="s">
        <v>33</v>
      </c>
      <c r="J12">
        <v>21.2</v>
      </c>
      <c r="K12">
        <v>72.2</v>
      </c>
      <c r="AR12">
        <v>0.17</v>
      </c>
      <c r="AU12">
        <v>0.308</v>
      </c>
    </row>
    <row r="13" spans="1:107" x14ac:dyDescent="0.25">
      <c r="A13" t="s">
        <v>17</v>
      </c>
      <c r="F13">
        <v>3.5999999999999997E-2</v>
      </c>
      <c r="I13">
        <v>55.9</v>
      </c>
      <c r="N13">
        <v>11.2</v>
      </c>
      <c r="X13">
        <v>61.9</v>
      </c>
      <c r="Z13">
        <v>59.5</v>
      </c>
      <c r="AA13">
        <v>7.66</v>
      </c>
      <c r="AI13">
        <v>2.38</v>
      </c>
      <c r="AO13">
        <v>6.13</v>
      </c>
      <c r="AR13">
        <v>0.57099999999999995</v>
      </c>
      <c r="AV13">
        <v>0.80500000000000005</v>
      </c>
      <c r="BB13">
        <v>30.8</v>
      </c>
      <c r="BF13">
        <v>5.35</v>
      </c>
      <c r="BP13">
        <v>18.2</v>
      </c>
      <c r="BS13">
        <v>0.43</v>
      </c>
      <c r="BW13">
        <v>16.3</v>
      </c>
      <c r="BY13">
        <v>5.04</v>
      </c>
      <c r="BZ13">
        <v>6.68</v>
      </c>
    </row>
    <row r="14" spans="1:107" x14ac:dyDescent="0.25">
      <c r="A14" t="s">
        <v>29</v>
      </c>
      <c r="I14">
        <v>8.3699999999999992</v>
      </c>
      <c r="Q14">
        <v>318</v>
      </c>
      <c r="U14">
        <v>251</v>
      </c>
      <c r="X14">
        <v>37.1</v>
      </c>
      <c r="Z14">
        <v>1.78</v>
      </c>
      <c r="AC14">
        <v>458</v>
      </c>
      <c r="AR14">
        <v>14.2</v>
      </c>
      <c r="AZ14">
        <v>0.29799999999999999</v>
      </c>
      <c r="BL14">
        <v>30.8</v>
      </c>
      <c r="BM14">
        <v>17.3</v>
      </c>
      <c r="BN14">
        <v>8.85</v>
      </c>
      <c r="BO14">
        <v>1.31</v>
      </c>
      <c r="BP14">
        <v>1.37</v>
      </c>
      <c r="BV14">
        <v>155</v>
      </c>
      <c r="BW14">
        <v>8.1100000000000005E-2</v>
      </c>
      <c r="BY14">
        <v>8.11</v>
      </c>
      <c r="CF14">
        <v>18.600000000000001</v>
      </c>
      <c r="CJ14">
        <v>41.2</v>
      </c>
    </row>
    <row r="15" spans="1:107" x14ac:dyDescent="0.25">
      <c r="A15" t="s">
        <v>44</v>
      </c>
      <c r="N15">
        <v>361</v>
      </c>
      <c r="BG15">
        <v>10.3</v>
      </c>
    </row>
    <row r="16" spans="1:107" x14ac:dyDescent="0.25">
      <c r="A16" t="s">
        <v>15</v>
      </c>
      <c r="F16">
        <v>6.6100000000000006E-2</v>
      </c>
    </row>
    <row r="17" spans="1:96" x14ac:dyDescent="0.25">
      <c r="A17" t="s">
        <v>27</v>
      </c>
      <c r="H17">
        <v>19.899999999999999</v>
      </c>
      <c r="Q17">
        <v>0.79100000000000004</v>
      </c>
      <c r="Z17">
        <v>2.48</v>
      </c>
      <c r="AD17">
        <v>102</v>
      </c>
      <c r="AH17">
        <v>0.28599999999999998</v>
      </c>
      <c r="AZ17">
        <v>62.2</v>
      </c>
      <c r="BL17">
        <v>42.3</v>
      </c>
      <c r="BO17">
        <v>4.18</v>
      </c>
      <c r="BP17">
        <v>2.64</v>
      </c>
      <c r="BQ17">
        <v>38.700000000000003</v>
      </c>
      <c r="CE17">
        <v>19.100000000000001</v>
      </c>
    </row>
    <row r="18" spans="1:96" x14ac:dyDescent="0.25">
      <c r="A18" t="s">
        <v>7</v>
      </c>
      <c r="E18">
        <v>1.92</v>
      </c>
      <c r="R18">
        <v>25.5</v>
      </c>
      <c r="S18">
        <v>65.2</v>
      </c>
      <c r="Y18">
        <v>197</v>
      </c>
      <c r="BC18">
        <v>0.78400000000000003</v>
      </c>
      <c r="BT18">
        <v>3.56</v>
      </c>
      <c r="BU18">
        <v>2.71</v>
      </c>
      <c r="BW18">
        <v>0.52800000000000002</v>
      </c>
      <c r="CK18">
        <v>1.68</v>
      </c>
    </row>
    <row r="19" spans="1:96" x14ac:dyDescent="0.25">
      <c r="A19" t="s">
        <v>61</v>
      </c>
      <c r="V19">
        <v>110</v>
      </c>
      <c r="AR19">
        <v>0.255</v>
      </c>
      <c r="BT19">
        <v>6.4500000000000002E-2</v>
      </c>
      <c r="CO19">
        <v>197</v>
      </c>
    </row>
    <row r="20" spans="1:96" x14ac:dyDescent="0.25">
      <c r="A20" t="s">
        <v>48</v>
      </c>
      <c r="O20">
        <v>69.2</v>
      </c>
      <c r="V20">
        <v>2.06</v>
      </c>
      <c r="AB20">
        <v>89.9</v>
      </c>
      <c r="AM20">
        <v>0.53600000000000003</v>
      </c>
      <c r="AN20">
        <v>0.79900000000000004</v>
      </c>
      <c r="BZ20">
        <v>0.84799999999999998</v>
      </c>
      <c r="CP20">
        <v>341</v>
      </c>
    </row>
    <row r="21" spans="1:96" x14ac:dyDescent="0.25">
      <c r="A21" t="s">
        <v>68</v>
      </c>
      <c r="Z21">
        <v>5.64</v>
      </c>
      <c r="AI21">
        <v>0.56100000000000005</v>
      </c>
      <c r="AJ21">
        <v>8.7200000000000006</v>
      </c>
      <c r="AO21">
        <v>1.45</v>
      </c>
      <c r="AX21">
        <v>31.5</v>
      </c>
      <c r="BB21">
        <v>1.53</v>
      </c>
      <c r="BF21">
        <v>0.68100000000000005</v>
      </c>
      <c r="BL21">
        <v>22.6</v>
      </c>
      <c r="BM21">
        <v>33.380000000000003</v>
      </c>
      <c r="BN21">
        <v>10.3</v>
      </c>
      <c r="BO21">
        <v>28.5</v>
      </c>
    </row>
    <row r="22" spans="1:96" x14ac:dyDescent="0.25">
      <c r="A22" t="s">
        <v>8</v>
      </c>
      <c r="E22">
        <v>0.128</v>
      </c>
      <c r="Z22">
        <v>2.0299999999999998</v>
      </c>
      <c r="AB22">
        <v>2.87</v>
      </c>
      <c r="AU22">
        <v>0.45100000000000001</v>
      </c>
      <c r="BP22">
        <v>0.60099999999999998</v>
      </c>
    </row>
    <row r="23" spans="1:96" x14ac:dyDescent="0.25">
      <c r="A23" t="s">
        <v>34</v>
      </c>
      <c r="J23">
        <v>0.33800000000000002</v>
      </c>
      <c r="AB23">
        <v>15.8</v>
      </c>
      <c r="AL23">
        <v>1.99</v>
      </c>
      <c r="AU23">
        <v>0.45100000000000001</v>
      </c>
    </row>
    <row r="24" spans="1:96" x14ac:dyDescent="0.25">
      <c r="A24" t="s">
        <v>39</v>
      </c>
      <c r="L24">
        <v>45.7</v>
      </c>
      <c r="O24">
        <v>2.4E-2</v>
      </c>
      <c r="AN24">
        <v>0.47199999999999998</v>
      </c>
      <c r="BH24">
        <v>0.115</v>
      </c>
      <c r="CQ24">
        <v>39.200000000000003</v>
      </c>
    </row>
    <row r="25" spans="1:96" x14ac:dyDescent="0.25">
      <c r="A25" t="s">
        <v>94</v>
      </c>
      <c r="AO25">
        <v>6.3299999999999995E-2</v>
      </c>
      <c r="BD25">
        <v>0.81100000000000005</v>
      </c>
      <c r="BE25">
        <v>74</v>
      </c>
      <c r="BF25">
        <v>0.66900000000000004</v>
      </c>
      <c r="BG25">
        <v>0.86199999999999999</v>
      </c>
      <c r="BH25">
        <v>0.121</v>
      </c>
      <c r="BJ25">
        <v>0.13200000000000001</v>
      </c>
      <c r="BK25">
        <v>6.94</v>
      </c>
    </row>
    <row r="26" spans="1:96" x14ac:dyDescent="0.25">
      <c r="A26" t="s">
        <v>119</v>
      </c>
      <c r="BH26">
        <v>0.13200000000000001</v>
      </c>
      <c r="BJ26">
        <v>6.3299999999999995E-2</v>
      </c>
    </row>
    <row r="27" spans="1:96" x14ac:dyDescent="0.25">
      <c r="A27" t="s">
        <v>5</v>
      </c>
      <c r="E27">
        <v>5.27</v>
      </c>
      <c r="I27">
        <v>2.11</v>
      </c>
      <c r="N27">
        <v>1.1499999999999999</v>
      </c>
      <c r="P27">
        <v>1.85</v>
      </c>
      <c r="U27">
        <v>16.100000000000001</v>
      </c>
      <c r="AA27">
        <v>1.1499999999999999</v>
      </c>
      <c r="AI27">
        <v>5.7799999999999997E-2</v>
      </c>
      <c r="AJ27">
        <v>0.46400000000000002</v>
      </c>
      <c r="AO27">
        <v>0.22700000000000001</v>
      </c>
      <c r="BD27">
        <v>0.11</v>
      </c>
      <c r="BL27">
        <v>3.75</v>
      </c>
      <c r="BN27">
        <v>3.11</v>
      </c>
      <c r="BO27">
        <v>2.0299999999999998</v>
      </c>
      <c r="BQ27">
        <v>227.7</v>
      </c>
      <c r="BU27">
        <v>0.24</v>
      </c>
      <c r="BV27">
        <v>18.7</v>
      </c>
      <c r="BW27">
        <v>6.9499999999999996E-3</v>
      </c>
      <c r="BY27">
        <v>9.4499999999999993</v>
      </c>
      <c r="CC27">
        <v>37.299999999999997</v>
      </c>
      <c r="CE27">
        <v>26.7</v>
      </c>
      <c r="CF27">
        <v>11.3</v>
      </c>
      <c r="CJ27">
        <v>53.6</v>
      </c>
      <c r="CK27">
        <v>23.7</v>
      </c>
    </row>
    <row r="28" spans="1:96" x14ac:dyDescent="0.25">
      <c r="A28" t="s">
        <v>31</v>
      </c>
      <c r="J28">
        <v>52.4</v>
      </c>
      <c r="M28">
        <v>1.81</v>
      </c>
      <c r="O28">
        <v>4.8000000000000001E-2</v>
      </c>
      <c r="AG28">
        <v>60.8</v>
      </c>
      <c r="AU28">
        <v>0.36799999999999999</v>
      </c>
    </row>
    <row r="29" spans="1:96" x14ac:dyDescent="0.25">
      <c r="A29" t="s">
        <v>76</v>
      </c>
      <c r="AD29">
        <v>8.48E-2</v>
      </c>
      <c r="AH29">
        <v>22</v>
      </c>
      <c r="BL29">
        <v>8</v>
      </c>
      <c r="BO29">
        <v>0.45800000000000002</v>
      </c>
    </row>
    <row r="30" spans="1:96" x14ac:dyDescent="0.25">
      <c r="A30" t="s">
        <v>102</v>
      </c>
      <c r="AS30">
        <v>0.124</v>
      </c>
      <c r="AT30">
        <v>112</v>
      </c>
    </row>
    <row r="31" spans="1:96" x14ac:dyDescent="0.25">
      <c r="A31" t="s">
        <v>6</v>
      </c>
      <c r="E31">
        <v>4.3499999999999996</v>
      </c>
      <c r="G31">
        <v>2.42</v>
      </c>
      <c r="H31">
        <v>3.43</v>
      </c>
      <c r="J31">
        <v>1.8</v>
      </c>
      <c r="N31">
        <v>16</v>
      </c>
      <c r="O31">
        <v>60.8</v>
      </c>
      <c r="P31">
        <v>59.7</v>
      </c>
      <c r="R31">
        <v>206</v>
      </c>
      <c r="S31">
        <v>35</v>
      </c>
      <c r="V31">
        <v>4.05</v>
      </c>
      <c r="W31">
        <v>18.8</v>
      </c>
      <c r="Y31">
        <v>28.2</v>
      </c>
      <c r="AB31">
        <v>12.2</v>
      </c>
      <c r="AD31">
        <v>0.13</v>
      </c>
      <c r="AE31">
        <v>276</v>
      </c>
      <c r="AF31">
        <v>64</v>
      </c>
      <c r="AG31">
        <v>14.8</v>
      </c>
      <c r="AI31">
        <v>0.49199999999999999</v>
      </c>
      <c r="AK31">
        <v>27</v>
      </c>
      <c r="AN31">
        <v>101</v>
      </c>
      <c r="AO31">
        <v>0.75900000000000001</v>
      </c>
      <c r="AP31">
        <v>1.62</v>
      </c>
      <c r="AR31">
        <v>0.51</v>
      </c>
      <c r="AU31">
        <v>3.49</v>
      </c>
      <c r="AV31">
        <v>0.745</v>
      </c>
      <c r="BB31">
        <v>2.25</v>
      </c>
      <c r="BI31">
        <v>0.29099999999999998</v>
      </c>
      <c r="BS31">
        <v>1.58</v>
      </c>
      <c r="BT31">
        <v>19.399999999999999</v>
      </c>
      <c r="BU31">
        <v>14.7</v>
      </c>
      <c r="BW31">
        <v>16.7</v>
      </c>
      <c r="BY31">
        <v>6.95</v>
      </c>
      <c r="BZ31">
        <v>9.2100000000000009</v>
      </c>
      <c r="CF31">
        <v>1.44</v>
      </c>
      <c r="CR31">
        <v>368</v>
      </c>
    </row>
    <row r="33" spans="1:100" x14ac:dyDescent="0.25">
      <c r="A33" t="s">
        <v>45</v>
      </c>
      <c r="N33">
        <v>8.2799999999999994</v>
      </c>
      <c r="AI33">
        <v>2.08</v>
      </c>
      <c r="BG33">
        <v>12.8</v>
      </c>
      <c r="BI33">
        <v>7.7200000000000005E-2</v>
      </c>
    </row>
    <row r="34" spans="1:100" x14ac:dyDescent="0.25">
      <c r="A34" t="s">
        <v>63</v>
      </c>
      <c r="V34">
        <v>1.27</v>
      </c>
      <c r="AO34">
        <v>3.9399999999999998E-2</v>
      </c>
      <c r="AU34">
        <v>0.46300000000000002</v>
      </c>
      <c r="BC34">
        <v>112</v>
      </c>
      <c r="BI34">
        <v>0.17799999999999999</v>
      </c>
      <c r="BJ34">
        <v>0.13200000000000001</v>
      </c>
      <c r="BT34">
        <v>7.4099999999999999E-2</v>
      </c>
      <c r="CS34">
        <v>106</v>
      </c>
    </row>
    <row r="35" spans="1:100" x14ac:dyDescent="0.25">
      <c r="A35" t="s">
        <v>14</v>
      </c>
      <c r="F35">
        <v>0.36</v>
      </c>
      <c r="AJ35">
        <v>6.39</v>
      </c>
      <c r="AP35">
        <v>0.3</v>
      </c>
      <c r="AV35">
        <v>7.97</v>
      </c>
      <c r="BP35">
        <v>1.27</v>
      </c>
    </row>
    <row r="36" spans="1:100" x14ac:dyDescent="0.25">
      <c r="A36" t="s">
        <v>13</v>
      </c>
      <c r="F36">
        <v>0.751</v>
      </c>
      <c r="H36">
        <v>40.9</v>
      </c>
      <c r="I36">
        <v>8.4700000000000006</v>
      </c>
      <c r="N36">
        <v>1.05</v>
      </c>
      <c r="P36">
        <v>11.1</v>
      </c>
      <c r="W36">
        <v>6.83</v>
      </c>
      <c r="X36">
        <v>37.6</v>
      </c>
      <c r="AF36">
        <v>3.12</v>
      </c>
      <c r="AK36">
        <v>46.9</v>
      </c>
      <c r="AP36">
        <v>0.26</v>
      </c>
      <c r="AR36">
        <v>0.219</v>
      </c>
      <c r="AV36">
        <v>0.84</v>
      </c>
      <c r="BB36">
        <v>0.30099999999999999</v>
      </c>
      <c r="BI36">
        <v>0.26700000000000002</v>
      </c>
      <c r="BT36">
        <v>7.61</v>
      </c>
      <c r="BU36">
        <v>5.79</v>
      </c>
      <c r="BW36">
        <v>7.48</v>
      </c>
      <c r="BY36">
        <v>2.72</v>
      </c>
      <c r="BZ36">
        <v>2.8</v>
      </c>
      <c r="CK36">
        <v>16.8</v>
      </c>
      <c r="CT36">
        <v>18.100000000000001</v>
      </c>
    </row>
    <row r="37" spans="1:100" x14ac:dyDescent="0.25">
      <c r="A37" t="s">
        <v>24</v>
      </c>
      <c r="G37">
        <v>2.54</v>
      </c>
      <c r="W37">
        <v>5.82</v>
      </c>
      <c r="AF37">
        <v>2.35</v>
      </c>
      <c r="AI37">
        <v>0.81499999999999995</v>
      </c>
      <c r="AR37">
        <v>64.8</v>
      </c>
      <c r="AU37">
        <v>0.52200000000000002</v>
      </c>
      <c r="AV37">
        <v>0.745</v>
      </c>
      <c r="BB37">
        <v>0.35899999999999999</v>
      </c>
      <c r="BW37">
        <v>0.26400000000000001</v>
      </c>
    </row>
    <row r="38" spans="1:100" x14ac:dyDescent="0.25">
      <c r="A38" t="s">
        <v>56</v>
      </c>
      <c r="T38">
        <v>73.8</v>
      </c>
      <c r="AL38">
        <v>0.753</v>
      </c>
      <c r="AM38">
        <v>0.38600000000000001</v>
      </c>
      <c r="AU38">
        <v>0.498</v>
      </c>
    </row>
    <row r="39" spans="1:100" x14ac:dyDescent="0.25">
      <c r="A39" t="s">
        <v>72</v>
      </c>
      <c r="AB39">
        <v>5.21</v>
      </c>
      <c r="BC39">
        <v>52</v>
      </c>
      <c r="CU39">
        <v>78.599999999999994</v>
      </c>
    </row>
    <row r="40" spans="1:100" x14ac:dyDescent="0.25">
      <c r="A40" t="s">
        <v>46</v>
      </c>
      <c r="N40">
        <v>3.3799999999999997E-2</v>
      </c>
      <c r="Z40">
        <v>2.2599999999999998</v>
      </c>
      <c r="AI40">
        <v>17.100000000000001</v>
      </c>
      <c r="AN40">
        <v>0.83399999999999996</v>
      </c>
      <c r="AO40">
        <v>0.75900000000000001</v>
      </c>
      <c r="BB40">
        <v>5.82</v>
      </c>
      <c r="BG40">
        <v>26.6</v>
      </c>
      <c r="BI40">
        <v>0.24299999999999999</v>
      </c>
      <c r="BJ40">
        <v>0.13200000000000001</v>
      </c>
      <c r="BK40">
        <v>5.59</v>
      </c>
    </row>
    <row r="42" spans="1:100" x14ac:dyDescent="0.25">
      <c r="A42" t="s">
        <v>62</v>
      </c>
      <c r="V42">
        <v>2.0299999999999998</v>
      </c>
      <c r="AN42">
        <v>0.63</v>
      </c>
      <c r="AS42">
        <v>16.8</v>
      </c>
      <c r="CV42">
        <v>205</v>
      </c>
    </row>
    <row r="43" spans="1:100" x14ac:dyDescent="0.25">
      <c r="A43" t="s">
        <v>21</v>
      </c>
      <c r="G43">
        <v>5.66</v>
      </c>
      <c r="W43">
        <v>62.6</v>
      </c>
      <c r="AI43">
        <v>1.38</v>
      </c>
      <c r="AO43">
        <v>56.9</v>
      </c>
    </row>
    <row r="44" spans="1:100" x14ac:dyDescent="0.25">
      <c r="A44" t="s">
        <v>58</v>
      </c>
      <c r="U44">
        <v>5.05</v>
      </c>
      <c r="BL44">
        <v>3.14</v>
      </c>
      <c r="BO44">
        <v>15.1</v>
      </c>
      <c r="BQ44">
        <v>23.57</v>
      </c>
      <c r="BU44">
        <v>7.49</v>
      </c>
      <c r="BV44">
        <v>15.3</v>
      </c>
      <c r="BY44">
        <v>59.9</v>
      </c>
      <c r="CC44">
        <v>104</v>
      </c>
      <c r="CF44">
        <v>5.43</v>
      </c>
    </row>
    <row r="45" spans="1:100" x14ac:dyDescent="0.25">
      <c r="A45" t="s">
        <v>103</v>
      </c>
      <c r="AS45">
        <v>0.107</v>
      </c>
      <c r="AT45">
        <v>55.5</v>
      </c>
    </row>
    <row r="46" spans="1:100" x14ac:dyDescent="0.25">
      <c r="A46" t="s">
        <v>2</v>
      </c>
      <c r="D46">
        <v>56.3</v>
      </c>
      <c r="E46">
        <v>167</v>
      </c>
      <c r="F46">
        <v>185</v>
      </c>
      <c r="G46">
        <v>19.5</v>
      </c>
      <c r="H46">
        <v>117</v>
      </c>
      <c r="I46">
        <v>100</v>
      </c>
      <c r="M46">
        <v>43.4</v>
      </c>
      <c r="N46">
        <v>142</v>
      </c>
      <c r="P46">
        <v>88</v>
      </c>
      <c r="S46">
        <v>40.1</v>
      </c>
      <c r="U46">
        <v>19.899999999999999</v>
      </c>
      <c r="W46">
        <v>32.4</v>
      </c>
      <c r="X46">
        <v>148</v>
      </c>
      <c r="Z46">
        <v>54.7</v>
      </c>
      <c r="AA46">
        <v>91.8</v>
      </c>
      <c r="AE46">
        <v>119</v>
      </c>
      <c r="AF46">
        <v>55</v>
      </c>
      <c r="AI46">
        <v>18</v>
      </c>
      <c r="AJ46">
        <v>80.8</v>
      </c>
      <c r="AK46">
        <v>77.2</v>
      </c>
      <c r="AO46">
        <v>33</v>
      </c>
      <c r="AP46">
        <v>129</v>
      </c>
      <c r="AR46">
        <v>56.6</v>
      </c>
      <c r="AV46">
        <v>110</v>
      </c>
      <c r="AW46">
        <v>23.5</v>
      </c>
      <c r="AZ46">
        <v>0.60099999999999998</v>
      </c>
      <c r="BB46">
        <v>63.4</v>
      </c>
      <c r="BC46">
        <v>34.700000000000003</v>
      </c>
      <c r="BD46">
        <v>18</v>
      </c>
      <c r="BE46">
        <v>33.200000000000003</v>
      </c>
      <c r="BF46">
        <v>20.399999999999999</v>
      </c>
      <c r="BG46">
        <v>23.6</v>
      </c>
      <c r="BH46">
        <v>10.199999999999999</v>
      </c>
      <c r="BI46">
        <v>25.4</v>
      </c>
      <c r="BJ46">
        <v>10.199999999999999</v>
      </c>
      <c r="BK46">
        <v>49.7</v>
      </c>
      <c r="BN46">
        <v>49.1</v>
      </c>
      <c r="BO46">
        <v>12.2</v>
      </c>
      <c r="BP46">
        <v>61.1</v>
      </c>
      <c r="BQ46">
        <v>77.41</v>
      </c>
      <c r="BS46">
        <v>47.2</v>
      </c>
      <c r="BT46">
        <v>59.5</v>
      </c>
      <c r="BU46">
        <v>47.2</v>
      </c>
      <c r="BV46">
        <v>99.6</v>
      </c>
      <c r="BW46">
        <v>74.8</v>
      </c>
      <c r="BX46">
        <v>475.2</v>
      </c>
      <c r="BY46">
        <v>152</v>
      </c>
      <c r="BZ46">
        <v>84.1</v>
      </c>
      <c r="CC46">
        <v>118</v>
      </c>
      <c r="CE46">
        <v>212</v>
      </c>
      <c r="CF46">
        <v>78.2</v>
      </c>
      <c r="CJ46">
        <v>315</v>
      </c>
      <c r="CK46">
        <v>188</v>
      </c>
    </row>
    <row r="47" spans="1:100" x14ac:dyDescent="0.25">
      <c r="A47" t="s">
        <v>90</v>
      </c>
      <c r="AM47">
        <v>69.400000000000006</v>
      </c>
      <c r="AS47">
        <v>0.254</v>
      </c>
      <c r="AT47">
        <v>0.47</v>
      </c>
      <c r="BA47">
        <v>63.8</v>
      </c>
    </row>
    <row r="48" spans="1:100" x14ac:dyDescent="0.25">
      <c r="A48" t="s">
        <v>59</v>
      </c>
      <c r="U48">
        <v>2.83</v>
      </c>
      <c r="Z48">
        <v>23</v>
      </c>
      <c r="BG48">
        <v>8.56</v>
      </c>
      <c r="BI48">
        <v>8.9099999999999999E-2</v>
      </c>
      <c r="BL48">
        <v>2.35</v>
      </c>
      <c r="BQ48">
        <v>15.4</v>
      </c>
      <c r="BT48">
        <v>3.1</v>
      </c>
      <c r="BU48">
        <v>2.36</v>
      </c>
      <c r="BV48">
        <v>0.33700000000000002</v>
      </c>
      <c r="BW48">
        <v>0.17599999999999999</v>
      </c>
      <c r="BY48">
        <v>1.84E-2</v>
      </c>
      <c r="BZ48">
        <v>7.22E-2</v>
      </c>
      <c r="CF48">
        <v>0.12</v>
      </c>
    </row>
    <row r="49" spans="1:103" x14ac:dyDescent="0.25">
      <c r="A49" t="s">
        <v>100</v>
      </c>
      <c r="AS49">
        <v>0.39500000000000002</v>
      </c>
      <c r="AT49">
        <v>0.47599999999999998</v>
      </c>
      <c r="CW49">
        <v>10</v>
      </c>
    </row>
    <row r="50" spans="1:103" x14ac:dyDescent="0.25">
      <c r="A50" t="s">
        <v>16</v>
      </c>
      <c r="F50">
        <v>6.6100000000000006E-2</v>
      </c>
      <c r="AA50">
        <v>15</v>
      </c>
      <c r="AJ50">
        <v>18</v>
      </c>
      <c r="AV50">
        <v>0.76300000000000001</v>
      </c>
      <c r="AZ50">
        <v>68.599999999999994</v>
      </c>
      <c r="BM50">
        <v>16.02</v>
      </c>
      <c r="BN50">
        <v>21.2</v>
      </c>
      <c r="BO50">
        <v>5.27</v>
      </c>
      <c r="BS50">
        <v>0.42</v>
      </c>
      <c r="BW50">
        <v>0.44</v>
      </c>
      <c r="BY50">
        <v>3.68</v>
      </c>
      <c r="BZ50">
        <v>4.87</v>
      </c>
    </row>
    <row r="51" spans="1:103" x14ac:dyDescent="0.25">
      <c r="A51" t="s">
        <v>122</v>
      </c>
      <c r="BJ51">
        <v>0.17299999999999999</v>
      </c>
    </row>
    <row r="52" spans="1:103" x14ac:dyDescent="0.25">
      <c r="A52" t="s">
        <v>93</v>
      </c>
      <c r="AO52">
        <v>1.81</v>
      </c>
      <c r="BD52">
        <v>66.8</v>
      </c>
      <c r="BF52">
        <v>0.66900000000000004</v>
      </c>
      <c r="BG52">
        <v>5.87</v>
      </c>
      <c r="BH52">
        <v>75.8</v>
      </c>
      <c r="BJ52">
        <v>75.8</v>
      </c>
      <c r="BK52">
        <v>0.20399999999999999</v>
      </c>
    </row>
    <row r="53" spans="1:103" x14ac:dyDescent="0.25">
      <c r="A53" t="s">
        <v>101</v>
      </c>
      <c r="AS53">
        <v>0.214</v>
      </c>
      <c r="AT53">
        <v>0.45900000000000002</v>
      </c>
    </row>
    <row r="54" spans="1:103" x14ac:dyDescent="0.25">
      <c r="A54" t="s">
        <v>99</v>
      </c>
      <c r="AS54">
        <v>86.9</v>
      </c>
      <c r="AT54">
        <v>9.84</v>
      </c>
    </row>
    <row r="55" spans="1:103" x14ac:dyDescent="0.25">
      <c r="A55" t="s">
        <v>85</v>
      </c>
      <c r="AI55">
        <v>1.87</v>
      </c>
      <c r="BG55">
        <v>1.28</v>
      </c>
      <c r="BI55">
        <v>0.16</v>
      </c>
      <c r="BK55">
        <v>0.438</v>
      </c>
    </row>
    <row r="56" spans="1:103" x14ac:dyDescent="0.25">
      <c r="A56" t="s">
        <v>36</v>
      </c>
      <c r="K56">
        <v>50.7</v>
      </c>
      <c r="O56">
        <v>0.126</v>
      </c>
      <c r="AM56">
        <v>45.5</v>
      </c>
    </row>
    <row r="57" spans="1:103" x14ac:dyDescent="0.25">
      <c r="A57" t="s">
        <v>10</v>
      </c>
      <c r="F57">
        <v>108</v>
      </c>
      <c r="G57">
        <v>2.82</v>
      </c>
      <c r="N57">
        <v>56.3</v>
      </c>
      <c r="P57">
        <v>25.7</v>
      </c>
      <c r="Q57">
        <v>1.38</v>
      </c>
      <c r="AI57">
        <v>10.4</v>
      </c>
      <c r="AJ57">
        <v>51.6</v>
      </c>
      <c r="AK57">
        <v>33.9</v>
      </c>
      <c r="AP57">
        <v>113</v>
      </c>
      <c r="AV57">
        <v>64.5</v>
      </c>
      <c r="BB57">
        <v>22.7</v>
      </c>
      <c r="BD57">
        <v>7.09</v>
      </c>
      <c r="BE57">
        <v>16.600000000000001</v>
      </c>
      <c r="BF57">
        <v>8.94</v>
      </c>
      <c r="BG57">
        <v>2.59</v>
      </c>
      <c r="BI57">
        <v>11.2</v>
      </c>
      <c r="BK57">
        <v>21.8</v>
      </c>
      <c r="BN57">
        <v>14.7</v>
      </c>
      <c r="BO57">
        <v>3.66</v>
      </c>
      <c r="BP57">
        <v>27.5</v>
      </c>
      <c r="BS57">
        <v>40.200000000000003</v>
      </c>
      <c r="BT57">
        <v>31.8</v>
      </c>
      <c r="BU57">
        <v>24.2</v>
      </c>
      <c r="BV57">
        <v>13.7</v>
      </c>
      <c r="BW57">
        <v>34.9</v>
      </c>
      <c r="BX57">
        <v>237.6</v>
      </c>
      <c r="BY57">
        <v>39.1</v>
      </c>
      <c r="BZ57">
        <v>51.8</v>
      </c>
      <c r="CX57">
        <v>141</v>
      </c>
    </row>
    <row r="58" spans="1:103" x14ac:dyDescent="0.25">
      <c r="A58" t="s">
        <v>50</v>
      </c>
      <c r="O58">
        <v>0.06</v>
      </c>
      <c r="AH58">
        <v>18.7</v>
      </c>
      <c r="AN58">
        <v>0.64200000000000002</v>
      </c>
      <c r="AU58">
        <v>0.27900000000000003</v>
      </c>
      <c r="CY58">
        <v>83.2</v>
      </c>
    </row>
    <row r="59" spans="1:103" x14ac:dyDescent="0.25">
      <c r="A59" t="s">
        <v>12</v>
      </c>
      <c r="F59">
        <v>0.75700000000000001</v>
      </c>
      <c r="AA59">
        <v>8.7899999999999991</v>
      </c>
      <c r="AD59">
        <v>65.900000000000006</v>
      </c>
      <c r="AI59">
        <v>3.06</v>
      </c>
      <c r="AO59">
        <v>10.6</v>
      </c>
      <c r="AP59">
        <v>0.312</v>
      </c>
      <c r="AV59">
        <v>0.77500000000000002</v>
      </c>
      <c r="BB59">
        <v>0.249</v>
      </c>
      <c r="BP59">
        <v>0.54300000000000004</v>
      </c>
      <c r="BS59">
        <v>0.26200000000000001</v>
      </c>
      <c r="BW59">
        <v>0.70399999999999996</v>
      </c>
      <c r="BY59">
        <v>3.95</v>
      </c>
      <c r="BZ59">
        <v>5.24</v>
      </c>
      <c r="CE59">
        <v>2.25</v>
      </c>
    </row>
    <row r="60" spans="1:103" x14ac:dyDescent="0.25">
      <c r="A60" t="s">
        <v>138</v>
      </c>
      <c r="CA60">
        <v>0.9</v>
      </c>
      <c r="CB60">
        <v>0.9</v>
      </c>
      <c r="CD60">
        <v>0.9</v>
      </c>
      <c r="CG60">
        <v>0.9</v>
      </c>
      <c r="CH60">
        <v>0.9</v>
      </c>
      <c r="CI60">
        <v>0.9</v>
      </c>
      <c r="CL60">
        <v>0.9</v>
      </c>
      <c r="CM60">
        <v>0.9</v>
      </c>
    </row>
    <row r="61" spans="1:103" x14ac:dyDescent="0.25">
      <c r="A61" t="s">
        <v>70</v>
      </c>
      <c r="AA61">
        <v>16.8</v>
      </c>
      <c r="AO61">
        <v>5.5500000000000001E-2</v>
      </c>
      <c r="AX61">
        <v>72.599999999999994</v>
      </c>
      <c r="BB61">
        <v>0.22600000000000001</v>
      </c>
    </row>
    <row r="62" spans="1:103" x14ac:dyDescent="0.25">
      <c r="A62" t="s">
        <v>32</v>
      </c>
      <c r="J62">
        <v>29.3</v>
      </c>
      <c r="O62">
        <v>69.900000000000006</v>
      </c>
      <c r="T62">
        <v>11.8</v>
      </c>
      <c r="U62">
        <v>5.35</v>
      </c>
      <c r="V62">
        <v>59.7</v>
      </c>
      <c r="AA62">
        <v>12.3</v>
      </c>
      <c r="AB62">
        <v>55.8</v>
      </c>
      <c r="AG62">
        <v>34</v>
      </c>
      <c r="AL62">
        <v>51.8</v>
      </c>
      <c r="AN62">
        <v>116</v>
      </c>
      <c r="AQ62">
        <v>59.3</v>
      </c>
      <c r="AU62">
        <v>40</v>
      </c>
      <c r="AY62">
        <v>50</v>
      </c>
      <c r="BT62">
        <v>1.22</v>
      </c>
      <c r="BU62">
        <v>0.92600000000000005</v>
      </c>
      <c r="BV62">
        <v>0.34699999999999998</v>
      </c>
      <c r="BY62">
        <v>1.9E-2</v>
      </c>
      <c r="CF62">
        <v>0.123</v>
      </c>
      <c r="CK62">
        <v>0.214</v>
      </c>
    </row>
    <row r="63" spans="1:103" x14ac:dyDescent="0.25">
      <c r="A63" t="s">
        <v>20</v>
      </c>
      <c r="G63">
        <v>44.1</v>
      </c>
      <c r="AW63">
        <v>66.400000000000006</v>
      </c>
      <c r="BB63">
        <v>0.27800000000000002</v>
      </c>
    </row>
    <row r="64" spans="1:103" x14ac:dyDescent="0.25">
      <c r="A64" t="s">
        <v>38</v>
      </c>
      <c r="L64">
        <v>59.2</v>
      </c>
      <c r="O64">
        <v>0.12</v>
      </c>
      <c r="AM64">
        <v>11.8</v>
      </c>
      <c r="BA64">
        <v>34</v>
      </c>
    </row>
    <row r="65" spans="1:107" x14ac:dyDescent="0.25">
      <c r="A65" t="s">
        <v>49</v>
      </c>
      <c r="O65">
        <v>0.24</v>
      </c>
      <c r="AB65">
        <v>2.2200000000000002</v>
      </c>
      <c r="AN65">
        <v>0.40799999999999997</v>
      </c>
      <c r="AU65">
        <v>0.41499999999999998</v>
      </c>
      <c r="BC65">
        <v>2.56</v>
      </c>
      <c r="BM65">
        <v>7.61</v>
      </c>
      <c r="BN65">
        <v>0</v>
      </c>
    </row>
    <row r="66" spans="1:107" x14ac:dyDescent="0.25">
      <c r="A66" t="s">
        <v>114</v>
      </c>
      <c r="BD66">
        <v>8.6</v>
      </c>
      <c r="BF66">
        <v>73.8</v>
      </c>
      <c r="BG66">
        <v>4.28</v>
      </c>
      <c r="BH66">
        <v>1.4</v>
      </c>
      <c r="BI66">
        <v>92.1</v>
      </c>
      <c r="BJ66">
        <v>1.4</v>
      </c>
      <c r="BK66">
        <v>2.15</v>
      </c>
    </row>
    <row r="67" spans="1:107" x14ac:dyDescent="0.25">
      <c r="A67" t="s">
        <v>41</v>
      </c>
      <c r="M67">
        <v>161</v>
      </c>
      <c r="V67">
        <v>2.5099999999999998</v>
      </c>
      <c r="AL67">
        <v>2.08</v>
      </c>
      <c r="AO67">
        <v>6.3299999999999995E-2</v>
      </c>
      <c r="AU67">
        <v>0.504</v>
      </c>
      <c r="BA67">
        <v>1.35</v>
      </c>
      <c r="BB67">
        <v>0.255</v>
      </c>
      <c r="BP67">
        <v>1.1000000000000001</v>
      </c>
      <c r="CZ67">
        <v>349</v>
      </c>
    </row>
    <row r="68" spans="1:107" x14ac:dyDescent="0.25">
      <c r="A68" t="s">
        <v>78</v>
      </c>
      <c r="AE68">
        <v>0.32</v>
      </c>
      <c r="AF68">
        <v>54.9</v>
      </c>
      <c r="AO68">
        <v>0.75900000000000001</v>
      </c>
      <c r="AP68">
        <v>0.20200000000000001</v>
      </c>
      <c r="BB68">
        <v>29</v>
      </c>
      <c r="BC68">
        <v>0.67400000000000004</v>
      </c>
      <c r="BI68">
        <v>9.5000000000000001E-2</v>
      </c>
      <c r="BM68">
        <v>97.92</v>
      </c>
      <c r="BN68">
        <v>45.9</v>
      </c>
      <c r="BO68">
        <v>4.6900000000000004</v>
      </c>
      <c r="BT68">
        <v>4.4400000000000004</v>
      </c>
      <c r="BU68">
        <v>3.38</v>
      </c>
      <c r="BW68">
        <v>6.16</v>
      </c>
      <c r="BZ68">
        <v>0.74</v>
      </c>
      <c r="DA68">
        <v>195</v>
      </c>
    </row>
    <row r="69" spans="1:107" x14ac:dyDescent="0.25">
      <c r="A69" t="s">
        <v>42</v>
      </c>
      <c r="M69">
        <v>0.58499999999999996</v>
      </c>
      <c r="BC69">
        <v>6</v>
      </c>
      <c r="BM69">
        <v>13.93</v>
      </c>
      <c r="BN69">
        <v>44.2</v>
      </c>
      <c r="BO69">
        <v>3.1</v>
      </c>
    </row>
    <row r="71" spans="1:107" x14ac:dyDescent="0.25">
      <c r="A71" t="s">
        <v>73</v>
      </c>
      <c r="AB71">
        <v>4.34</v>
      </c>
      <c r="AF71">
        <v>3.89</v>
      </c>
      <c r="AN71">
        <v>0.73499999999999999</v>
      </c>
      <c r="BB71">
        <v>0.28999999999999998</v>
      </c>
      <c r="BC71">
        <v>0.54200000000000004</v>
      </c>
      <c r="BD71">
        <v>0.81100000000000005</v>
      </c>
      <c r="BH71">
        <v>0.121</v>
      </c>
    </row>
    <row r="73" spans="1:107" x14ac:dyDescent="0.25">
      <c r="A73" t="s">
        <v>84</v>
      </c>
      <c r="AI73">
        <v>1.98</v>
      </c>
      <c r="AN73">
        <v>0.53700000000000003</v>
      </c>
      <c r="BB73">
        <v>0.34799999999999998</v>
      </c>
      <c r="BG73">
        <v>0.86199999999999999</v>
      </c>
    </row>
    <row r="74" spans="1:107" x14ac:dyDescent="0.25">
      <c r="A74" t="s">
        <v>23</v>
      </c>
      <c r="G74">
        <v>2.68</v>
      </c>
      <c r="J74">
        <v>0.751</v>
      </c>
      <c r="S74">
        <v>2.5</v>
      </c>
      <c r="AB74">
        <v>4.67</v>
      </c>
      <c r="AN74">
        <v>0.60099999999999998</v>
      </c>
      <c r="AR74">
        <v>0.46100000000000002</v>
      </c>
      <c r="AU74">
        <v>77.599999999999994</v>
      </c>
      <c r="DB74">
        <v>70.2</v>
      </c>
    </row>
    <row r="75" spans="1:107" x14ac:dyDescent="0.25">
      <c r="A75" t="s">
        <v>83</v>
      </c>
      <c r="AI75">
        <v>4.0599999999999996</v>
      </c>
      <c r="BB75">
        <v>0.33</v>
      </c>
      <c r="BE75">
        <v>2.84</v>
      </c>
      <c r="BH75">
        <v>0.127</v>
      </c>
      <c r="BK75">
        <v>63.8</v>
      </c>
      <c r="DC75">
        <v>82</v>
      </c>
    </row>
    <row r="85" spans="5:19" x14ac:dyDescent="0.25">
      <c r="G85" s="37" t="s">
        <v>40</v>
      </c>
      <c r="H85" s="37"/>
      <c r="I85" s="36" t="s">
        <v>31</v>
      </c>
      <c r="J85" s="36"/>
      <c r="K85" s="35" t="s">
        <v>2</v>
      </c>
      <c r="L85" s="35"/>
      <c r="M85" s="34" t="s">
        <v>41</v>
      </c>
      <c r="N85" s="34"/>
      <c r="O85" s="32" t="s">
        <v>42</v>
      </c>
      <c r="P85" s="33"/>
      <c r="Q85" s="3"/>
      <c r="R85" s="3"/>
    </row>
    <row r="86" spans="5:19" x14ac:dyDescent="0.25">
      <c r="F86" s="2" t="s">
        <v>158</v>
      </c>
      <c r="G86" s="8">
        <v>750</v>
      </c>
      <c r="H86" s="8">
        <v>107.25</v>
      </c>
      <c r="I86" s="7">
        <v>1.81</v>
      </c>
      <c r="J86" s="7"/>
      <c r="K86" s="4">
        <v>43.4</v>
      </c>
      <c r="L86" s="4"/>
      <c r="M86" s="5">
        <v>161</v>
      </c>
      <c r="N86" s="5"/>
      <c r="O86" s="6">
        <v>0.58499999999999996</v>
      </c>
      <c r="P86" s="6"/>
      <c r="Q86" s="3">
        <f>SUM(I86,K86,M86,O86)</f>
        <v>206.79500000000002</v>
      </c>
      <c r="R86" s="3">
        <f>SUM(J86,L86,N86,P86)</f>
        <v>0</v>
      </c>
    </row>
    <row r="87" spans="5:19" x14ac:dyDescent="0.25">
      <c r="E87" s="11" t="s">
        <v>164</v>
      </c>
      <c r="F87" s="11">
        <v>1</v>
      </c>
      <c r="G87" s="11">
        <v>750</v>
      </c>
      <c r="H87" s="11">
        <v>107.25</v>
      </c>
      <c r="I87" s="11">
        <f>G87*0.001</f>
        <v>0.75</v>
      </c>
      <c r="J87" s="12">
        <f>I87*(J97/I97)</f>
        <v>0.10227272727272729</v>
      </c>
      <c r="K87" s="11">
        <f>G87*0.989*0.214</f>
        <v>158.7345</v>
      </c>
      <c r="L87" s="12">
        <f>K87*(L97/K97)</f>
        <v>139.12367241740952</v>
      </c>
      <c r="M87" s="11">
        <f>G87*0.989*0.786</f>
        <v>583.01549999999997</v>
      </c>
      <c r="N87" s="12">
        <f>M87*(N97/M97)</f>
        <v>80.256828203891743</v>
      </c>
      <c r="O87" s="11">
        <f>G87*0.01</f>
        <v>7.5</v>
      </c>
      <c r="P87" s="12">
        <f>O87*(P97/O97)</f>
        <v>0.41015625000000006</v>
      </c>
      <c r="Q87" s="13">
        <f t="shared" ref="Q87" si="0">SUM(I87,K87,M87,O87)</f>
        <v>750</v>
      </c>
      <c r="R87" s="14">
        <f t="shared" ref="R87" si="1">SUM(J87,L87,N87,P87)</f>
        <v>219.89292959857397</v>
      </c>
    </row>
    <row r="88" spans="5:19" x14ac:dyDescent="0.25">
      <c r="E88" t="s">
        <v>156</v>
      </c>
      <c r="F88">
        <v>0.7</v>
      </c>
      <c r="G88" s="8">
        <v>750</v>
      </c>
      <c r="H88" s="8">
        <v>107.25</v>
      </c>
      <c r="I88" s="7"/>
      <c r="J88" s="7"/>
      <c r="K88" s="4"/>
      <c r="L88" s="4"/>
      <c r="M88" s="5"/>
      <c r="N88" s="5"/>
      <c r="O88" s="6"/>
      <c r="P88" s="6"/>
      <c r="Q88" s="3">
        <f t="shared" ref="Q88:Q92" si="2">SUM(I88,K88,M88,O88)</f>
        <v>0</v>
      </c>
      <c r="R88" s="3">
        <f t="shared" ref="R88:R92" si="3">SUM(J88,L88,N88,P88)</f>
        <v>0</v>
      </c>
    </row>
    <row r="89" spans="5:19" x14ac:dyDescent="0.25">
      <c r="E89" s="1" t="s">
        <v>157</v>
      </c>
      <c r="F89">
        <v>0.8</v>
      </c>
      <c r="G89" s="8">
        <v>750</v>
      </c>
      <c r="H89" s="8">
        <v>107.25</v>
      </c>
      <c r="I89" s="17">
        <v>1.45</v>
      </c>
      <c r="J89" s="17">
        <v>0.2</v>
      </c>
      <c r="K89" s="18">
        <v>34.72</v>
      </c>
      <c r="L89" s="18">
        <v>30.43</v>
      </c>
      <c r="M89" s="19">
        <v>128.80000000000001</v>
      </c>
      <c r="N89" s="19">
        <v>17.73</v>
      </c>
      <c r="O89" s="20">
        <v>0.47</v>
      </c>
      <c r="P89" s="20">
        <v>0.02</v>
      </c>
      <c r="Q89" s="3">
        <f t="shared" si="2"/>
        <v>165.44000000000003</v>
      </c>
      <c r="R89" s="3">
        <f t="shared" si="3"/>
        <v>48.38</v>
      </c>
    </row>
    <row r="90" spans="5:19" x14ac:dyDescent="0.25">
      <c r="E90" t="s">
        <v>159</v>
      </c>
      <c r="F90">
        <v>0.88</v>
      </c>
      <c r="G90" s="8">
        <v>750</v>
      </c>
      <c r="H90" s="8">
        <v>107.25</v>
      </c>
      <c r="I90" s="21">
        <f>I89/$F89*$F90</f>
        <v>1.5949999999999998</v>
      </c>
      <c r="J90" s="16">
        <f t="shared" ref="J90:P90" si="4">J89/$F89*$F90</f>
        <v>0.22</v>
      </c>
      <c r="K90" s="22">
        <f t="shared" si="4"/>
        <v>38.192</v>
      </c>
      <c r="L90" s="22">
        <f t="shared" si="4"/>
        <v>33.472999999999992</v>
      </c>
      <c r="M90" s="23">
        <f t="shared" si="4"/>
        <v>141.68</v>
      </c>
      <c r="N90" s="23">
        <f t="shared" si="4"/>
        <v>19.502999999999997</v>
      </c>
      <c r="O90" s="24">
        <f t="shared" si="4"/>
        <v>0.5169999999999999</v>
      </c>
      <c r="P90" s="24">
        <f t="shared" si="4"/>
        <v>2.1999999999999999E-2</v>
      </c>
      <c r="Q90" s="3">
        <f t="shared" si="2"/>
        <v>181.98400000000001</v>
      </c>
      <c r="R90" s="3">
        <f t="shared" si="3"/>
        <v>53.217999999999982</v>
      </c>
    </row>
    <row r="91" spans="5:19" x14ac:dyDescent="0.25">
      <c r="E91" t="s">
        <v>160</v>
      </c>
      <c r="F91">
        <v>1</v>
      </c>
      <c r="G91" s="8">
        <v>750</v>
      </c>
      <c r="H91" s="8">
        <v>107.25</v>
      </c>
      <c r="I91" s="17">
        <v>1.81</v>
      </c>
      <c r="J91" s="17">
        <v>0.25</v>
      </c>
      <c r="K91" s="18">
        <v>43.47</v>
      </c>
      <c r="L91" s="18">
        <v>38.1</v>
      </c>
      <c r="M91" s="19">
        <v>160.72999999999999</v>
      </c>
      <c r="N91" s="19">
        <v>22.12</v>
      </c>
      <c r="O91" s="20">
        <v>0.57999999999999996</v>
      </c>
      <c r="P91" s="20">
        <v>0.03</v>
      </c>
      <c r="Q91" s="3">
        <f t="shared" si="2"/>
        <v>206.59</v>
      </c>
      <c r="R91" s="3">
        <f t="shared" si="3"/>
        <v>60.5</v>
      </c>
      <c r="S91">
        <f>Q91/G91</f>
        <v>0.27545333333333333</v>
      </c>
    </row>
    <row r="92" spans="5:19" x14ac:dyDescent="0.25">
      <c r="E92" t="s">
        <v>161</v>
      </c>
      <c r="F92">
        <v>0.88</v>
      </c>
      <c r="G92" s="8">
        <v>750</v>
      </c>
      <c r="H92" s="8">
        <v>107.25</v>
      </c>
      <c r="I92" s="21">
        <v>1.5949999999999998</v>
      </c>
      <c r="J92" s="21">
        <v>0.22</v>
      </c>
      <c r="K92" s="25">
        <v>38.192</v>
      </c>
      <c r="L92" s="25">
        <v>33.472999999999992</v>
      </c>
      <c r="M92" s="26">
        <v>141.68</v>
      </c>
      <c r="N92" s="26">
        <v>19.502999999999997</v>
      </c>
      <c r="O92" s="27">
        <v>0.5169999999999999</v>
      </c>
      <c r="P92" s="27">
        <v>2.1999999999999999E-2</v>
      </c>
      <c r="Q92" s="3">
        <f t="shared" si="2"/>
        <v>181.98400000000001</v>
      </c>
      <c r="R92" s="3">
        <f t="shared" si="3"/>
        <v>53.217999999999982</v>
      </c>
    </row>
    <row r="93" spans="5:19" x14ac:dyDescent="0.25">
      <c r="E93" s="1" t="s">
        <v>162</v>
      </c>
      <c r="F93">
        <v>1</v>
      </c>
      <c r="G93" s="8">
        <v>750</v>
      </c>
      <c r="H93" s="8">
        <v>107.25</v>
      </c>
      <c r="I93" s="7">
        <v>1.81</v>
      </c>
      <c r="J93" s="7">
        <v>0.25</v>
      </c>
      <c r="K93" s="4">
        <v>43.47</v>
      </c>
      <c r="L93" s="4">
        <v>38.1</v>
      </c>
      <c r="M93" s="5">
        <v>160.72999999999999</v>
      </c>
      <c r="N93" s="5">
        <v>22.12</v>
      </c>
      <c r="O93" s="6">
        <v>0.57999999999999996</v>
      </c>
      <c r="P93" s="6">
        <v>0.03</v>
      </c>
      <c r="Q93" s="3">
        <f t="shared" ref="Q93" si="5">SUM(I93,K93,M93,O93)</f>
        <v>206.59</v>
      </c>
      <c r="R93" s="3">
        <f t="shared" ref="R93" si="6">SUM(J93,L93,N93,P93)</f>
        <v>60.5</v>
      </c>
    </row>
    <row r="94" spans="5:19" x14ac:dyDescent="0.25">
      <c r="E94" s="15" t="s">
        <v>162</v>
      </c>
      <c r="F94" s="11">
        <v>0.25650000000000001</v>
      </c>
      <c r="G94" s="11">
        <v>750</v>
      </c>
      <c r="H94" s="11">
        <v>107.25</v>
      </c>
      <c r="I94" s="12">
        <f t="shared" ref="I94:P94" si="7">I87*$F94</f>
        <v>0.19237500000000002</v>
      </c>
      <c r="J94" s="12">
        <f t="shared" si="7"/>
        <v>2.6232954545454552E-2</v>
      </c>
      <c r="K94" s="12">
        <f t="shared" si="7"/>
        <v>40.715399249999997</v>
      </c>
      <c r="L94" s="12">
        <f t="shared" si="7"/>
        <v>35.685221975065545</v>
      </c>
      <c r="M94" s="12">
        <f t="shared" si="7"/>
        <v>149.54347575</v>
      </c>
      <c r="N94" s="12">
        <f t="shared" si="7"/>
        <v>20.585876434298232</v>
      </c>
      <c r="O94" s="12">
        <f t="shared" si="7"/>
        <v>1.9237500000000001</v>
      </c>
      <c r="P94" s="12">
        <f t="shared" si="7"/>
        <v>0.10520507812500002</v>
      </c>
      <c r="Q94" s="13">
        <f t="shared" ref="Q94:Q96" si="8">SUM(I94,K94,M94,O94)</f>
        <v>192.375</v>
      </c>
      <c r="R94" s="13">
        <f t="shared" ref="R94:R96" si="9">SUM(J94,L94,N94,P94)</f>
        <v>56.40253644203424</v>
      </c>
    </row>
    <row r="95" spans="5:19" x14ac:dyDescent="0.25">
      <c r="G95" s="8"/>
      <c r="H95" s="8"/>
      <c r="I95" s="7"/>
      <c r="J95" s="7"/>
      <c r="K95" s="4"/>
      <c r="L95" s="4"/>
      <c r="M95" s="5"/>
      <c r="N95" s="5"/>
      <c r="O95" s="6"/>
      <c r="P95" s="6"/>
      <c r="Q95" s="3">
        <f t="shared" si="8"/>
        <v>0</v>
      </c>
      <c r="R95" s="3">
        <f t="shared" si="9"/>
        <v>0</v>
      </c>
    </row>
    <row r="96" spans="5:19" x14ac:dyDescent="0.25">
      <c r="F96" t="s">
        <v>163</v>
      </c>
      <c r="G96" s="8"/>
      <c r="H96" s="8"/>
      <c r="I96" s="7"/>
      <c r="J96" s="7"/>
      <c r="K96" s="4"/>
      <c r="L96" s="4"/>
      <c r="M96" s="5"/>
      <c r="N96" s="5"/>
      <c r="O96" s="6"/>
      <c r="P96" s="6"/>
      <c r="Q96" s="3">
        <f t="shared" si="8"/>
        <v>0</v>
      </c>
      <c r="R96" s="3">
        <f t="shared" si="9"/>
        <v>0</v>
      </c>
    </row>
    <row r="97" spans="5:20" x14ac:dyDescent="0.25">
      <c r="E97" s="1" t="s">
        <v>162</v>
      </c>
      <c r="F97">
        <v>2.19</v>
      </c>
      <c r="G97" s="8">
        <v>750</v>
      </c>
      <c r="H97" s="8">
        <v>107.25</v>
      </c>
      <c r="I97" s="7">
        <v>3.96</v>
      </c>
      <c r="J97" s="7">
        <v>0.54</v>
      </c>
      <c r="K97" s="4">
        <v>95.35</v>
      </c>
      <c r="L97" s="4">
        <v>83.57</v>
      </c>
      <c r="M97" s="5">
        <v>352.54</v>
      </c>
      <c r="N97" s="5">
        <v>48.53</v>
      </c>
      <c r="O97" s="6">
        <v>1.28</v>
      </c>
      <c r="P97" s="6">
        <v>7.0000000000000007E-2</v>
      </c>
      <c r="Q97" s="3">
        <f t="shared" ref="Q97" si="10">SUM(I97,K97,M97,O97)</f>
        <v>453.13</v>
      </c>
      <c r="R97" s="3">
        <f t="shared" ref="R97" si="11">SUM(J97,L97,N97,P97)</f>
        <v>132.70999999999998</v>
      </c>
    </row>
    <row r="98" spans="5:20" x14ac:dyDescent="0.25">
      <c r="F98" t="s">
        <v>165</v>
      </c>
      <c r="G98" s="8"/>
      <c r="H98" s="8"/>
      <c r="I98" s="7"/>
      <c r="J98" s="7"/>
      <c r="K98" s="4"/>
      <c r="L98" s="4"/>
      <c r="M98" s="5"/>
      <c r="N98" s="5"/>
      <c r="O98" s="6"/>
      <c r="P98" s="6"/>
    </row>
    <row r="99" spans="5:20" x14ac:dyDescent="0.25">
      <c r="E99" s="1" t="s">
        <v>162</v>
      </c>
      <c r="F99">
        <v>3.89</v>
      </c>
      <c r="G99" s="8">
        <v>750</v>
      </c>
      <c r="H99" s="8">
        <v>107.25</v>
      </c>
      <c r="I99" s="7">
        <v>7.01</v>
      </c>
      <c r="J99" s="7">
        <v>0.96</v>
      </c>
      <c r="K99" s="4">
        <v>168.68</v>
      </c>
      <c r="L99" s="4">
        <v>147.83000000000001</v>
      </c>
      <c r="M99" s="5">
        <v>623.65</v>
      </c>
      <c r="N99" s="5">
        <v>85.84</v>
      </c>
      <c r="O99" s="6">
        <v>2.2599999999999998</v>
      </c>
      <c r="P99" s="6">
        <v>0.12</v>
      </c>
      <c r="Q99" s="3">
        <f t="shared" ref="Q99" si="12">SUM(I99,K99,M99,O99)</f>
        <v>801.59999999999991</v>
      </c>
      <c r="R99" s="3">
        <f t="shared" ref="R99" si="13">SUM(J99,L99,N99,P99)</f>
        <v>234.75000000000003</v>
      </c>
    </row>
    <row r="104" spans="5:20" x14ac:dyDescent="0.25">
      <c r="E104" t="s">
        <v>166</v>
      </c>
      <c r="F104">
        <v>0.25650000000000001</v>
      </c>
      <c r="G104" s="9">
        <v>0.245</v>
      </c>
      <c r="H104" s="9">
        <v>0.23250000000000001</v>
      </c>
      <c r="M104" s="1"/>
      <c r="N104" t="s">
        <v>167</v>
      </c>
      <c r="O104" s="31">
        <v>18800</v>
      </c>
      <c r="P104">
        <v>1</v>
      </c>
    </row>
    <row r="105" spans="5:20" x14ac:dyDescent="0.25">
      <c r="E105" s="10">
        <v>1.1851875000000001</v>
      </c>
      <c r="F105" s="9">
        <f>F104*$E105</f>
        <v>0.30400059375000005</v>
      </c>
      <c r="G105" s="9">
        <f>G104*$E105</f>
        <v>0.29037093750000004</v>
      </c>
      <c r="H105" s="9">
        <f>H104*$E105</f>
        <v>0.27555609375000001</v>
      </c>
      <c r="M105" s="1"/>
      <c r="N105" t="s">
        <v>168</v>
      </c>
      <c r="O105" t="s">
        <v>169</v>
      </c>
      <c r="P105" s="28">
        <v>0.78600000000000003</v>
      </c>
      <c r="Q105" s="30">
        <f>O104*(1-SUM(P107:P118))*P105</f>
        <v>11998.7616</v>
      </c>
      <c r="R105" s="9">
        <f>Q105*0.19</f>
        <v>2279.7647040000002</v>
      </c>
    </row>
    <row r="106" spans="5:20" x14ac:dyDescent="0.25">
      <c r="E106" s="10">
        <v>1.1851875000000001</v>
      </c>
      <c r="F106" s="9">
        <f t="shared" ref="F106:H112" si="14">F105*$E106</f>
        <v>0.36029770370507819</v>
      </c>
      <c r="G106" s="9">
        <f t="shared" si="14"/>
        <v>0.34414400548828133</v>
      </c>
      <c r="H106" s="9">
        <f t="shared" si="14"/>
        <v>0.32658563786132816</v>
      </c>
      <c r="M106" s="1"/>
      <c r="N106" t="s">
        <v>172</v>
      </c>
      <c r="O106" t="s">
        <v>169</v>
      </c>
      <c r="P106" s="28">
        <v>0.214</v>
      </c>
      <c r="Q106" s="30">
        <f>O104*(1-SUM(P107:P118))*P106</f>
        <v>3266.8383999999996</v>
      </c>
      <c r="R106" s="9">
        <f t="shared" ref="R106:R118" si="15">Q106*0.19</f>
        <v>620.69929599999989</v>
      </c>
    </row>
    <row r="107" spans="5:20" x14ac:dyDescent="0.25">
      <c r="E107" s="10">
        <v>1.1851875000000001</v>
      </c>
      <c r="F107" s="9">
        <f t="shared" si="14"/>
        <v>0.42702033470996237</v>
      </c>
      <c r="G107" s="9">
        <f t="shared" si="14"/>
        <v>0.40787517350464247</v>
      </c>
      <c r="H107" s="9">
        <f t="shared" si="14"/>
        <v>0.38706521567277291</v>
      </c>
      <c r="M107" s="1"/>
      <c r="N107" t="s">
        <v>173</v>
      </c>
      <c r="O107" t="s">
        <v>169</v>
      </c>
      <c r="P107" s="28">
        <v>7.4999999999999997E-2</v>
      </c>
      <c r="Q107" s="29">
        <f>O$104*P107</f>
        <v>1410</v>
      </c>
      <c r="R107" s="9">
        <f t="shared" si="15"/>
        <v>267.89999999999998</v>
      </c>
    </row>
    <row r="108" spans="5:20" x14ac:dyDescent="0.25">
      <c r="E108" s="10">
        <v>1.1851875000000001</v>
      </c>
      <c r="F108" s="9">
        <f t="shared" si="14"/>
        <v>0.50609916294406354</v>
      </c>
      <c r="G108" s="9">
        <f t="shared" si="14"/>
        <v>0.48340855719803349</v>
      </c>
      <c r="H108" s="9">
        <f t="shared" si="14"/>
        <v>0.45874485530017456</v>
      </c>
      <c r="M108" s="1"/>
      <c r="N108" t="s">
        <v>174</v>
      </c>
      <c r="O108" t="s">
        <v>169</v>
      </c>
      <c r="P108" s="28">
        <v>0.04</v>
      </c>
      <c r="Q108" s="29">
        <f t="shared" ref="Q108:Q118" si="16">O$104*P108</f>
        <v>752</v>
      </c>
      <c r="R108" s="9">
        <f t="shared" si="15"/>
        <v>142.88</v>
      </c>
      <c r="S108" t="s">
        <v>170</v>
      </c>
      <c r="T108" t="s">
        <v>171</v>
      </c>
    </row>
    <row r="109" spans="5:20" x14ac:dyDescent="0.25">
      <c r="E109" s="10">
        <v>1.1851875000000001</v>
      </c>
      <c r="F109" s="9">
        <f t="shared" si="14"/>
        <v>0.59982240168176737</v>
      </c>
      <c r="G109" s="9">
        <f t="shared" si="14"/>
        <v>0.57292977938414436</v>
      </c>
      <c r="H109" s="9">
        <f t="shared" si="14"/>
        <v>0.54369866819107571</v>
      </c>
      <c r="M109" s="1"/>
      <c r="N109" t="s">
        <v>175</v>
      </c>
      <c r="O109" t="s">
        <v>169</v>
      </c>
      <c r="P109" s="28">
        <v>0.02</v>
      </c>
      <c r="Q109" s="29">
        <f t="shared" si="16"/>
        <v>376</v>
      </c>
      <c r="R109" s="9">
        <f t="shared" si="15"/>
        <v>71.44</v>
      </c>
      <c r="S109" t="s">
        <v>170</v>
      </c>
      <c r="T109" t="s">
        <v>171</v>
      </c>
    </row>
    <row r="110" spans="5:20" x14ac:dyDescent="0.25">
      <c r="E110" s="10">
        <v>1.1851875000000001</v>
      </c>
      <c r="F110" s="9">
        <f t="shared" si="14"/>
        <v>0.71090201269320974</v>
      </c>
      <c r="G110" s="9">
        <f t="shared" si="14"/>
        <v>0.67902921290384566</v>
      </c>
      <c r="H110" s="9">
        <f t="shared" si="14"/>
        <v>0.64438486530671057</v>
      </c>
      <c r="M110" s="1"/>
      <c r="N110" t="s">
        <v>176</v>
      </c>
      <c r="O110" t="s">
        <v>169</v>
      </c>
      <c r="P110" s="28">
        <v>0.01</v>
      </c>
      <c r="Q110" s="29">
        <f t="shared" si="16"/>
        <v>188</v>
      </c>
      <c r="R110" s="9">
        <f t="shared" si="15"/>
        <v>35.72</v>
      </c>
      <c r="S110" t="s">
        <v>170</v>
      </c>
      <c r="T110" t="s">
        <v>171</v>
      </c>
    </row>
    <row r="111" spans="5:20" x14ac:dyDescent="0.25">
      <c r="E111" s="10">
        <v>1.1851875000000001</v>
      </c>
      <c r="F111" s="9">
        <f t="shared" si="14"/>
        <v>0.84255217916883351</v>
      </c>
      <c r="G111" s="9">
        <f t="shared" si="14"/>
        <v>0.8047769352684766</v>
      </c>
      <c r="H111" s="9">
        <f t="shared" si="14"/>
        <v>0.76371688755069711</v>
      </c>
      <c r="M111" s="1"/>
      <c r="N111" t="s">
        <v>177</v>
      </c>
      <c r="O111" t="s">
        <v>169</v>
      </c>
      <c r="P111" s="28">
        <v>0.01</v>
      </c>
      <c r="Q111" s="29">
        <f t="shared" si="16"/>
        <v>188</v>
      </c>
      <c r="R111" s="9">
        <f t="shared" si="15"/>
        <v>35.72</v>
      </c>
      <c r="S111" t="s">
        <v>170</v>
      </c>
      <c r="T111" t="s">
        <v>171</v>
      </c>
    </row>
    <row r="112" spans="5:20" x14ac:dyDescent="0.25">
      <c r="E112" s="10">
        <v>1.1851875000000001</v>
      </c>
      <c r="F112" s="9">
        <f t="shared" si="14"/>
        <v>0.99858231084866189</v>
      </c>
      <c r="G112" s="9">
        <f t="shared" si="14"/>
        <v>0.95381156396850764</v>
      </c>
      <c r="H112" s="9">
        <f t="shared" si="14"/>
        <v>0.90514770866399186</v>
      </c>
      <c r="M112" s="1"/>
      <c r="N112" t="s">
        <v>178</v>
      </c>
      <c r="O112" t="s">
        <v>169</v>
      </c>
      <c r="P112" s="28">
        <v>0.01</v>
      </c>
      <c r="Q112" s="29">
        <f t="shared" si="16"/>
        <v>188</v>
      </c>
      <c r="R112" s="9">
        <f t="shared" si="15"/>
        <v>35.72</v>
      </c>
      <c r="S112" t="s">
        <v>170</v>
      </c>
      <c r="T112" t="s">
        <v>171</v>
      </c>
    </row>
    <row r="113" spans="13:20" x14ac:dyDescent="0.25">
      <c r="M113" s="1"/>
      <c r="N113" t="s">
        <v>179</v>
      </c>
      <c r="O113" t="s">
        <v>169</v>
      </c>
      <c r="P113" s="28">
        <v>0.01</v>
      </c>
      <c r="Q113" s="29">
        <f t="shared" si="16"/>
        <v>188</v>
      </c>
      <c r="R113" s="9">
        <f t="shared" si="15"/>
        <v>35.72</v>
      </c>
      <c r="S113" t="s">
        <v>170</v>
      </c>
      <c r="T113" t="s">
        <v>171</v>
      </c>
    </row>
    <row r="114" spans="13:20" x14ac:dyDescent="0.25">
      <c r="M114" s="1"/>
      <c r="N114" t="s">
        <v>180</v>
      </c>
      <c r="O114" t="s">
        <v>169</v>
      </c>
      <c r="P114" s="28">
        <v>5.0000000000000001E-3</v>
      </c>
      <c r="Q114" s="29">
        <f t="shared" si="16"/>
        <v>94</v>
      </c>
      <c r="R114" s="9">
        <f t="shared" si="15"/>
        <v>17.86</v>
      </c>
      <c r="S114" t="s">
        <v>170</v>
      </c>
      <c r="T114" t="s">
        <v>171</v>
      </c>
    </row>
    <row r="115" spans="13:20" x14ac:dyDescent="0.25">
      <c r="M115" s="1"/>
      <c r="N115" t="s">
        <v>181</v>
      </c>
      <c r="O115" t="s">
        <v>169</v>
      </c>
      <c r="P115" s="28">
        <v>5.0000000000000001E-3</v>
      </c>
      <c r="Q115" s="29">
        <f t="shared" si="16"/>
        <v>94</v>
      </c>
      <c r="R115" s="9">
        <f t="shared" si="15"/>
        <v>17.86</v>
      </c>
      <c r="S115" t="s">
        <v>170</v>
      </c>
      <c r="T115" t="s">
        <v>171</v>
      </c>
    </row>
    <row r="116" spans="13:20" x14ac:dyDescent="0.25">
      <c r="M116" s="1"/>
      <c r="N116" t="s">
        <v>182</v>
      </c>
      <c r="O116" t="s">
        <v>169</v>
      </c>
      <c r="P116" s="28">
        <v>1E-3</v>
      </c>
      <c r="Q116" s="29">
        <f t="shared" si="16"/>
        <v>18.8</v>
      </c>
      <c r="R116" s="9">
        <f t="shared" si="15"/>
        <v>3.5720000000000001</v>
      </c>
      <c r="S116" t="s">
        <v>170</v>
      </c>
      <c r="T116" t="s">
        <v>171</v>
      </c>
    </row>
    <row r="117" spans="13:20" x14ac:dyDescent="0.25">
      <c r="M117" s="1"/>
      <c r="N117" t="s">
        <v>183</v>
      </c>
      <c r="O117" t="s">
        <v>169</v>
      </c>
      <c r="P117" s="28">
        <v>1E-3</v>
      </c>
      <c r="Q117" s="29">
        <f t="shared" si="16"/>
        <v>18.8</v>
      </c>
      <c r="R117" s="9">
        <f t="shared" si="15"/>
        <v>3.5720000000000001</v>
      </c>
      <c r="S117" t="s">
        <v>170</v>
      </c>
      <c r="T117" t="s">
        <v>171</v>
      </c>
    </row>
    <row r="118" spans="13:20" x14ac:dyDescent="0.25">
      <c r="M118" s="1"/>
      <c r="N118" t="s">
        <v>184</v>
      </c>
      <c r="O118" t="s">
        <v>169</v>
      </c>
      <c r="P118" s="28">
        <v>1E-3</v>
      </c>
      <c r="Q118" s="29">
        <f t="shared" si="16"/>
        <v>18.8</v>
      </c>
      <c r="R118" s="9">
        <f t="shared" si="15"/>
        <v>3.5720000000000001</v>
      </c>
      <c r="S118" t="s">
        <v>170</v>
      </c>
      <c r="T118" t="s">
        <v>171</v>
      </c>
    </row>
  </sheetData>
  <mergeCells count="5">
    <mergeCell ref="O85:P85"/>
    <mergeCell ref="M85:N85"/>
    <mergeCell ref="K85:L85"/>
    <mergeCell ref="I85:J85"/>
    <mergeCell ref="G85:H8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Normal="100" workbookViewId="0"/>
  </sheetViews>
  <sheetFormatPr baseColWidth="10" defaultRowHeight="15.75" x14ac:dyDescent="0.25"/>
  <sheetData>
    <row r="1" spans="1:3" x14ac:dyDescent="0.25">
      <c r="B1" t="s">
        <v>152</v>
      </c>
      <c r="C1" t="s">
        <v>153</v>
      </c>
    </row>
    <row r="2" spans="1:3" x14ac:dyDescent="0.25">
      <c r="B2">
        <v>1</v>
      </c>
      <c r="C2">
        <v>1</v>
      </c>
    </row>
    <row r="3" spans="1:3" x14ac:dyDescent="0.25">
      <c r="B3">
        <v>1.34</v>
      </c>
      <c r="C3">
        <v>1.24</v>
      </c>
    </row>
    <row r="4" spans="1:3" x14ac:dyDescent="0.25">
      <c r="B4">
        <v>1</v>
      </c>
      <c r="C4">
        <v>1</v>
      </c>
    </row>
    <row r="11" spans="1:3" x14ac:dyDescent="0.25">
      <c r="A11" t="s">
        <v>138</v>
      </c>
      <c r="B11">
        <v>1</v>
      </c>
      <c r="C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zoomScaleNormal="100" workbookViewId="0"/>
  </sheetViews>
  <sheetFormatPr baseColWidth="10" defaultRowHeight="15.75" x14ac:dyDescent="0.25"/>
  <sheetData>
    <row r="1" spans="1:13" x14ac:dyDescent="0.25">
      <c r="B1" t="s">
        <v>138</v>
      </c>
      <c r="C1" t="s">
        <v>6</v>
      </c>
      <c r="D1" t="s">
        <v>62</v>
      </c>
      <c r="E1" t="s">
        <v>61</v>
      </c>
      <c r="F1" t="s">
        <v>13</v>
      </c>
      <c r="G1" t="s">
        <v>10</v>
      </c>
      <c r="H1" t="s">
        <v>50</v>
      </c>
      <c r="I1" t="s">
        <v>39</v>
      </c>
      <c r="J1" t="s">
        <v>100</v>
      </c>
      <c r="K1" t="s">
        <v>154</v>
      </c>
      <c r="L1" t="s">
        <v>155</v>
      </c>
      <c r="M1" t="s">
        <v>147</v>
      </c>
    </row>
    <row r="2" spans="1:13" x14ac:dyDescent="0.2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5">
      <c r="B3">
        <v>0.37</v>
      </c>
      <c r="C3">
        <v>0.37</v>
      </c>
      <c r="D3">
        <v>0.37</v>
      </c>
      <c r="E3">
        <v>0.37</v>
      </c>
      <c r="F3">
        <v>0.37</v>
      </c>
      <c r="G3">
        <v>0.37</v>
      </c>
      <c r="H3">
        <v>0.37</v>
      </c>
      <c r="I3">
        <v>0.37</v>
      </c>
      <c r="J3">
        <v>0.37</v>
      </c>
      <c r="K3">
        <v>0.37</v>
      </c>
      <c r="L3">
        <v>0.254</v>
      </c>
      <c r="M3">
        <v>0.37</v>
      </c>
    </row>
    <row r="4" spans="1:13" x14ac:dyDescent="0.25">
      <c r="B4">
        <v>1000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 t="s">
        <v>61</v>
      </c>
      <c r="E5">
        <v>0.3</v>
      </c>
    </row>
    <row r="6" spans="1:13" x14ac:dyDescent="0.25">
      <c r="A6" t="s">
        <v>39</v>
      </c>
      <c r="I6">
        <v>0.01</v>
      </c>
    </row>
    <row r="7" spans="1:13" x14ac:dyDescent="0.25">
      <c r="A7" t="s">
        <v>6</v>
      </c>
      <c r="B7">
        <v>30</v>
      </c>
      <c r="C7">
        <v>0.7</v>
      </c>
      <c r="L7">
        <v>0.8</v>
      </c>
    </row>
    <row r="8" spans="1:13" x14ac:dyDescent="0.25">
      <c r="A8" t="s">
        <v>13</v>
      </c>
      <c r="F8">
        <v>7.0000000000000001E-3</v>
      </c>
    </row>
    <row r="9" spans="1:13" x14ac:dyDescent="0.25">
      <c r="A9" t="s">
        <v>62</v>
      </c>
      <c r="B9">
        <v>2.4</v>
      </c>
      <c r="D9">
        <v>0.4</v>
      </c>
    </row>
    <row r="10" spans="1:13" x14ac:dyDescent="0.25">
      <c r="A10" t="s">
        <v>100</v>
      </c>
      <c r="J10">
        <v>5.0000000000000001E-3</v>
      </c>
    </row>
    <row r="11" spans="1:13" x14ac:dyDescent="0.25">
      <c r="A11" t="s">
        <v>10</v>
      </c>
      <c r="B11">
        <v>4</v>
      </c>
      <c r="G11">
        <v>0.7</v>
      </c>
    </row>
    <row r="12" spans="1:13" x14ac:dyDescent="0.25">
      <c r="A12" t="s">
        <v>50</v>
      </c>
      <c r="H12">
        <v>0.1</v>
      </c>
    </row>
    <row r="13" spans="1:13" x14ac:dyDescent="0.25">
      <c r="A13" t="s">
        <v>138</v>
      </c>
      <c r="B13">
        <v>14</v>
      </c>
      <c r="M13">
        <v>0.9</v>
      </c>
    </row>
    <row r="14" spans="1:13" x14ac:dyDescent="0.25">
      <c r="A14" t="s">
        <v>154</v>
      </c>
      <c r="K14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ewe-core-minerals-oreToIngot</vt:lpstr>
      <vt:lpstr>ewe-core-components-oreToIngot</vt:lpstr>
      <vt:lpstr>vanilla-oreToIngot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Maik Laschober</cp:lastModifiedBy>
  <dcterms:created xsi:type="dcterms:W3CDTF">2024-11-07T14:15:27Z</dcterms:created>
  <dcterms:modified xsi:type="dcterms:W3CDTF">2024-11-18T10:41:41Z</dcterms:modified>
</cp:coreProperties>
</file>