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6360" windowHeight="6885"/>
  </bookViews>
  <sheets>
    <sheet name="data" sheetId="1" r:id="rId1"/>
  </sheets>
  <definedNames>
    <definedName name="_xlnm.Print_Area" localSheetId="0">data!$B$4:$H$23</definedName>
  </definedNames>
  <calcPr calcId="145621"/>
</workbook>
</file>

<file path=xl/calcChain.xml><?xml version="1.0" encoding="utf-8"?>
<calcChain xmlns="http://schemas.openxmlformats.org/spreadsheetml/2006/main">
  <c r="J20" i="1" l="1"/>
  <c r="J15" i="1"/>
  <c r="J16" i="1" s="1"/>
  <c r="J14" i="1"/>
  <c r="J17" i="1" s="1"/>
  <c r="J19" i="1" s="1"/>
  <c r="J23" i="1" s="1"/>
  <c r="J18" i="1" l="1"/>
</calcChain>
</file>

<file path=xl/sharedStrings.xml><?xml version="1.0" encoding="utf-8"?>
<sst xmlns="http://schemas.openxmlformats.org/spreadsheetml/2006/main" count="107" uniqueCount="85">
  <si>
    <t>name</t>
  </si>
  <si>
    <t>type</t>
  </si>
  <si>
    <t>LL</t>
  </si>
  <si>
    <t>UL</t>
  </si>
  <si>
    <t>description</t>
  </si>
  <si>
    <t>var</t>
  </si>
  <si>
    <t>Number of Coils</t>
  </si>
  <si>
    <t>con</t>
  </si>
  <si>
    <t>ad</t>
  </si>
  <si>
    <t>d</t>
  </si>
  <si>
    <t>Dm</t>
  </si>
  <si>
    <t>Nb</t>
  </si>
  <si>
    <t>ap</t>
  </si>
  <si>
    <t>E</t>
  </si>
  <si>
    <t>Deflection angle [deg]</t>
  </si>
  <si>
    <t>Prewind Angle [deg]</t>
  </si>
  <si>
    <t>Mean Diameter of Coils [m]</t>
  </si>
  <si>
    <t>Diameter of wire [m]</t>
  </si>
  <si>
    <t>M1</t>
  </si>
  <si>
    <t>cst</t>
  </si>
  <si>
    <t>Moment 1 Constraint [deg]</t>
  </si>
  <si>
    <t>M2</t>
  </si>
  <si>
    <t>Moment 2 Constraint [deg]</t>
  </si>
  <si>
    <t>h</t>
  </si>
  <si>
    <t>A</t>
  </si>
  <si>
    <t>m</t>
  </si>
  <si>
    <t>Constant "m" for Sut Eqn (Sut = A/d^m)</t>
  </si>
  <si>
    <t>Youngs Modulus, A877 - VDSiCr, [Pa]</t>
  </si>
  <si>
    <t>db</t>
  </si>
  <si>
    <t>Constant "A" for Sut Eqn (Sut = A/d^m), 2135 Max</t>
  </si>
  <si>
    <t>I</t>
  </si>
  <si>
    <t>pi*d^4/64</t>
  </si>
  <si>
    <t>C</t>
  </si>
  <si>
    <t>Dm/d</t>
  </si>
  <si>
    <t>aux</t>
  </si>
  <si>
    <t>k</t>
  </si>
  <si>
    <t>(pi/180)*(E*I)/(pi*Dm*Nb)</t>
  </si>
  <si>
    <t>k*ap</t>
  </si>
  <si>
    <t>k*(ap+ad)</t>
  </si>
  <si>
    <t>Kb</t>
  </si>
  <si>
    <t>(4*C^2-C-1)/(4*C*(C-1))</t>
  </si>
  <si>
    <t>Spring Pocket Bore [mm]</t>
  </si>
  <si>
    <t>Spring Height [mm]</t>
  </si>
  <si>
    <t>Dm+d</t>
  </si>
  <si>
    <t>obj</t>
  </si>
  <si>
    <t>(Kb*32*M2)/(pi*d^3)</t>
  </si>
  <si>
    <t>Sut</t>
  </si>
  <si>
    <t>A/(d*1e3)^m</t>
  </si>
  <si>
    <t>cs</t>
  </si>
  <si>
    <t>Spring coil spacing [mm]</t>
  </si>
  <si>
    <t>Moment of Inertia, round wire</t>
  </si>
  <si>
    <t>Spring Index</t>
  </si>
  <si>
    <t>Spring Stress Concentration, ID</t>
  </si>
  <si>
    <t>Spring Constant [Nm/deg]</t>
  </si>
  <si>
    <t>Ultimate Strength Calc [Pa]</t>
  </si>
  <si>
    <t>value</t>
  </si>
  <si>
    <t>Sr</t>
  </si>
  <si>
    <t>0.5*Sut</t>
  </si>
  <si>
    <t>Ma</t>
  </si>
  <si>
    <t>(M2-M1)/2</t>
  </si>
  <si>
    <t>Mm</t>
  </si>
  <si>
    <t>(M2+M1)/2</t>
  </si>
  <si>
    <t>ga</t>
  </si>
  <si>
    <t>gm</t>
  </si>
  <si>
    <t>Sigma_a alternating stress</t>
  </si>
  <si>
    <t>Sigma_m mean stress</t>
  </si>
  <si>
    <t>Alternating Moment</t>
  </si>
  <si>
    <t>Mean Moment</t>
  </si>
  <si>
    <t>gs</t>
  </si>
  <si>
    <t>sigma_s Spring static stress [Pa]</t>
  </si>
  <si>
    <t>(Kb*32*Ma)/(pi*d^3)</t>
  </si>
  <si>
    <t>(Kb*32*Mm)/(pi*d^3)</t>
  </si>
  <si>
    <t>Se</t>
  </si>
  <si>
    <t>Fatigue Strength</t>
  </si>
  <si>
    <t>nf</t>
  </si>
  <si>
    <t>Fatigue factor of safety</t>
  </si>
  <si>
    <t>R</t>
  </si>
  <si>
    <t>M1/M2</t>
  </si>
  <si>
    <t xml:space="preserve">Load Ratio </t>
  </si>
  <si>
    <t>(1+Nb)*(d+cs)</t>
  </si>
  <si>
    <r>
      <t xml:space="preserve">Endurance Strength </t>
    </r>
    <r>
      <rPr>
        <vertAlign val="superscript"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>(Sr/2)/(1-((Sr/2)/Sut)^2)</t>
    </r>
    <r>
      <rPr>
        <vertAlign val="superscript"/>
        <sz val="11"/>
        <color theme="1"/>
        <rFont val="Calibri"/>
        <family val="2"/>
        <scheme val="minor"/>
      </rPr>
      <t xml:space="preserve"> 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</si>
  <si>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Mean stress sensitivity of spring steel in the very high cycle fatigue regime - </t>
    </r>
    <r>
      <rPr>
        <sz val="11"/>
        <color theme="1"/>
        <rFont val="Calibri"/>
        <family val="2"/>
        <scheme val="minor"/>
      </rPr>
      <t>Schuller 2015</t>
    </r>
  </si>
  <si>
    <t>nf = (1)*ga/(2*Se)*(Sut/gm)^2*(-1+(1+(2*gm*Se/(Sut*ga))^2)^(0.5))</t>
  </si>
  <si>
    <t>(-1)*(1/((ga/Se)+(gm/Sut)))</t>
  </si>
  <si>
    <t>0.9*Sut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</si>
</sst>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00E+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8" fontId="0" fillId="0" borderId="1" xfId="0" applyNumberFormat="1" applyBorder="1" applyAlignment="1">
      <alignment horizontal="left"/>
    </xf>
    <xf numFmtId="4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/>
    <xf numFmtId="0" fontId="0" fillId="0" borderId="0" xfId="0" applyNumberFormat="1"/>
    <xf numFmtId="11" fontId="0" fillId="0" borderId="1" xfId="0" applyNumberForma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4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31"/>
  <sheetViews>
    <sheetView tabSelected="1" zoomScale="85" zoomScaleNormal="85" workbookViewId="0">
      <selection activeCell="M30" sqref="M30"/>
    </sheetView>
  </sheetViews>
  <sheetFormatPr defaultRowHeight="15" x14ac:dyDescent="0.25"/>
  <cols>
    <col min="1" max="1" width="2.140625" customWidth="1"/>
    <col min="2" max="2" width="3" style="1" bestFit="1" customWidth="1"/>
    <col min="3" max="3" width="6" bestFit="1" customWidth="1"/>
    <col min="4" max="4" width="59.140625" bestFit="1" customWidth="1"/>
    <col min="5" max="5" width="5" bestFit="1" customWidth="1"/>
    <col min="6" max="6" width="7.28515625" bestFit="1" customWidth="1"/>
    <col min="7" max="7" width="8.5703125" bestFit="1" customWidth="1"/>
    <col min="8" max="8" width="52" bestFit="1" customWidth="1"/>
    <col min="9" max="9" width="2.42578125" customWidth="1"/>
    <col min="11" max="11" width="2.140625" bestFit="1" customWidth="1"/>
  </cols>
  <sheetData>
    <row r="4" spans="2:12" x14ac:dyDescent="0.25">
      <c r="B4" s="2"/>
      <c r="C4" s="3" t="s">
        <v>0</v>
      </c>
      <c r="D4" s="3" t="s">
        <v>55</v>
      </c>
      <c r="E4" s="3" t="s">
        <v>1</v>
      </c>
      <c r="F4" s="4" t="s">
        <v>2</v>
      </c>
      <c r="G4" s="4" t="s">
        <v>3</v>
      </c>
      <c r="H4" s="3" t="s">
        <v>4</v>
      </c>
      <c r="I4" s="16"/>
      <c r="K4" s="14">
        <v>1</v>
      </c>
      <c r="L4" t="s">
        <v>81</v>
      </c>
    </row>
    <row r="5" spans="2:12" x14ac:dyDescent="0.25">
      <c r="B5" s="4">
        <v>1</v>
      </c>
      <c r="C5" s="5" t="s">
        <v>9</v>
      </c>
      <c r="D5" s="6">
        <v>3.2838474307105938E-3</v>
      </c>
      <c r="E5" s="2" t="s">
        <v>5</v>
      </c>
      <c r="F5" s="7">
        <v>2.5000000000000001E-3</v>
      </c>
      <c r="G5" s="7">
        <v>4.4999999999999997E-3</v>
      </c>
      <c r="H5" s="5" t="s">
        <v>17</v>
      </c>
      <c r="I5" s="17"/>
      <c r="K5">
        <v>2</v>
      </c>
      <c r="L5" t="s">
        <v>82</v>
      </c>
    </row>
    <row r="6" spans="2:12" x14ac:dyDescent="0.25">
      <c r="B6" s="4">
        <v>2</v>
      </c>
      <c r="C6" s="5" t="s">
        <v>10</v>
      </c>
      <c r="D6" s="6">
        <v>3.4965858376044989E-2</v>
      </c>
      <c r="E6" s="2" t="s">
        <v>5</v>
      </c>
      <c r="F6" s="7">
        <v>3.2000000000000001E-2</v>
      </c>
      <c r="G6" s="7">
        <v>3.6499999999999998E-2</v>
      </c>
      <c r="H6" s="5" t="s">
        <v>16</v>
      </c>
      <c r="I6" s="17"/>
      <c r="K6">
        <v>3</v>
      </c>
    </row>
    <row r="7" spans="2:12" x14ac:dyDescent="0.25">
      <c r="B7" s="4">
        <v>3</v>
      </c>
      <c r="C7" s="5" t="s">
        <v>11</v>
      </c>
      <c r="D7" s="8">
        <v>3.8406174949018066</v>
      </c>
      <c r="E7" s="2" t="s">
        <v>5</v>
      </c>
      <c r="F7" s="2">
        <v>2</v>
      </c>
      <c r="G7" s="2">
        <v>5</v>
      </c>
      <c r="H7" s="5" t="s">
        <v>6</v>
      </c>
      <c r="I7" s="17"/>
      <c r="K7">
        <v>4</v>
      </c>
    </row>
    <row r="8" spans="2:12" x14ac:dyDescent="0.25">
      <c r="B8" s="4">
        <v>4</v>
      </c>
      <c r="C8" s="5" t="s">
        <v>12</v>
      </c>
      <c r="D8" s="8">
        <v>77.958128756145143</v>
      </c>
      <c r="E8" s="2" t="s">
        <v>5</v>
      </c>
      <c r="F8" s="2">
        <v>35</v>
      </c>
      <c r="G8" s="2">
        <v>180</v>
      </c>
      <c r="H8" s="5" t="s">
        <v>15</v>
      </c>
      <c r="I8" s="17"/>
    </row>
    <row r="9" spans="2:12" x14ac:dyDescent="0.25">
      <c r="B9" s="4">
        <v>5</v>
      </c>
      <c r="C9" s="5" t="s">
        <v>24</v>
      </c>
      <c r="D9" s="9">
        <v>2204156000</v>
      </c>
      <c r="E9" s="2" t="s">
        <v>7</v>
      </c>
      <c r="F9" s="2"/>
      <c r="G9" s="2"/>
      <c r="H9" s="5" t="s">
        <v>29</v>
      </c>
      <c r="I9" s="17"/>
    </row>
    <row r="10" spans="2:12" x14ac:dyDescent="0.25">
      <c r="B10" s="4">
        <v>6</v>
      </c>
      <c r="C10" s="5" t="s">
        <v>25</v>
      </c>
      <c r="D10" s="8">
        <v>0.10630000000000001</v>
      </c>
      <c r="E10" s="2" t="s">
        <v>7</v>
      </c>
      <c r="F10" s="2"/>
      <c r="G10" s="2"/>
      <c r="H10" s="5" t="s">
        <v>26</v>
      </c>
      <c r="I10" s="17"/>
    </row>
    <row r="11" spans="2:12" x14ac:dyDescent="0.25">
      <c r="B11" s="4">
        <v>7</v>
      </c>
      <c r="C11" s="5" t="s">
        <v>13</v>
      </c>
      <c r="D11" s="6">
        <v>206000000000</v>
      </c>
      <c r="E11" s="2" t="s">
        <v>7</v>
      </c>
      <c r="F11" s="2"/>
      <c r="G11" s="2"/>
      <c r="H11" s="5" t="s">
        <v>27</v>
      </c>
      <c r="I11" s="17"/>
    </row>
    <row r="12" spans="2:12" x14ac:dyDescent="0.25">
      <c r="B12" s="4">
        <v>8</v>
      </c>
      <c r="C12" s="5" t="s">
        <v>8</v>
      </c>
      <c r="D12" s="8">
        <v>30</v>
      </c>
      <c r="E12" s="2" t="s">
        <v>7</v>
      </c>
      <c r="F12" s="2"/>
      <c r="G12" s="2"/>
      <c r="H12" s="5" t="s">
        <v>14</v>
      </c>
      <c r="I12" s="17"/>
    </row>
    <row r="13" spans="2:12" x14ac:dyDescent="0.25">
      <c r="B13" s="4">
        <v>9</v>
      </c>
      <c r="C13" s="5" t="s">
        <v>48</v>
      </c>
      <c r="D13" s="6">
        <v>5.0000000000000002E-5</v>
      </c>
      <c r="E13" s="2" t="s">
        <v>7</v>
      </c>
      <c r="F13" s="2"/>
      <c r="G13" s="2"/>
      <c r="H13" s="5" t="s">
        <v>49</v>
      </c>
      <c r="I13" s="17"/>
    </row>
    <row r="14" spans="2:12" x14ac:dyDescent="0.25">
      <c r="B14" s="4">
        <v>10</v>
      </c>
      <c r="C14" s="5" t="s">
        <v>30</v>
      </c>
      <c r="D14" s="8" t="s">
        <v>31</v>
      </c>
      <c r="E14" s="2" t="s">
        <v>34</v>
      </c>
      <c r="F14" s="2"/>
      <c r="G14" s="2"/>
      <c r="H14" s="5" t="s">
        <v>50</v>
      </c>
      <c r="I14" s="17"/>
      <c r="J14" s="20">
        <f>PI()*D5^4/64</f>
        <v>5.7082342122424748E-12</v>
      </c>
    </row>
    <row r="15" spans="2:12" x14ac:dyDescent="0.25">
      <c r="B15" s="4">
        <v>11</v>
      </c>
      <c r="C15" s="5" t="s">
        <v>32</v>
      </c>
      <c r="D15" s="8" t="s">
        <v>33</v>
      </c>
      <c r="E15" s="2" t="s">
        <v>34</v>
      </c>
      <c r="F15" s="2"/>
      <c r="G15" s="2"/>
      <c r="H15" s="5" t="s">
        <v>51</v>
      </c>
      <c r="I15" s="17"/>
      <c r="J15" s="20">
        <f>D6/D5</f>
        <v>10.647832797907638</v>
      </c>
    </row>
    <row r="16" spans="2:12" x14ac:dyDescent="0.25">
      <c r="B16" s="4">
        <v>12</v>
      </c>
      <c r="C16" s="5" t="s">
        <v>39</v>
      </c>
      <c r="D16" s="8" t="s">
        <v>40</v>
      </c>
      <c r="E16" s="2" t="s">
        <v>34</v>
      </c>
      <c r="F16" s="2"/>
      <c r="G16" s="2"/>
      <c r="H16" s="5" t="s">
        <v>52</v>
      </c>
      <c r="I16" s="17"/>
      <c r="J16" s="20">
        <f>(4*J15^2-J15-1)/(4*J15*(J15-1))</f>
        <v>1.0753040666238485</v>
      </c>
    </row>
    <row r="17" spans="2:10" x14ac:dyDescent="0.25">
      <c r="B17" s="4">
        <v>13</v>
      </c>
      <c r="C17" s="5" t="s">
        <v>35</v>
      </c>
      <c r="D17" s="8" t="s">
        <v>36</v>
      </c>
      <c r="E17" s="2" t="s">
        <v>34</v>
      </c>
      <c r="F17" s="2"/>
      <c r="G17" s="2"/>
      <c r="H17" s="5" t="s">
        <v>53</v>
      </c>
      <c r="I17" s="17"/>
      <c r="J17" s="20">
        <f>(PI()/180)*(D11*J14)/(PI()*D6*D7)</f>
        <v>4.8646460803806794E-2</v>
      </c>
    </row>
    <row r="18" spans="2:10" x14ac:dyDescent="0.25">
      <c r="B18" s="4">
        <v>14</v>
      </c>
      <c r="C18" s="5" t="s">
        <v>18</v>
      </c>
      <c r="D18" s="8" t="s">
        <v>37</v>
      </c>
      <c r="E18" s="2" t="s">
        <v>19</v>
      </c>
      <c r="F18" s="2">
        <v>3.8</v>
      </c>
      <c r="G18" s="2"/>
      <c r="H18" s="5" t="s">
        <v>20</v>
      </c>
      <c r="I18" s="17"/>
      <c r="J18" s="21">
        <f>J17*D8</f>
        <v>3.792387054873938</v>
      </c>
    </row>
    <row r="19" spans="2:10" x14ac:dyDescent="0.25">
      <c r="B19" s="4">
        <v>15</v>
      </c>
      <c r="C19" s="5" t="s">
        <v>21</v>
      </c>
      <c r="D19" s="8" t="s">
        <v>38</v>
      </c>
      <c r="E19" s="2" t="s">
        <v>19</v>
      </c>
      <c r="F19" s="2"/>
      <c r="G19" s="2">
        <v>6</v>
      </c>
      <c r="H19" s="5" t="s">
        <v>22</v>
      </c>
      <c r="I19" s="17"/>
      <c r="J19" s="21">
        <f>J17*(D8+D12)</f>
        <v>5.2517808789881419</v>
      </c>
    </row>
    <row r="20" spans="2:10" x14ac:dyDescent="0.25">
      <c r="B20" s="4">
        <v>16</v>
      </c>
      <c r="C20" s="5" t="s">
        <v>23</v>
      </c>
      <c r="D20" s="8" t="s">
        <v>79</v>
      </c>
      <c r="E20" s="2" t="s">
        <v>19</v>
      </c>
      <c r="F20" s="2"/>
      <c r="G20" s="7">
        <v>1.4800000000000001E-2</v>
      </c>
      <c r="H20" s="5" t="s">
        <v>42</v>
      </c>
      <c r="I20" s="17"/>
      <c r="J20" s="20">
        <f>(1+D7)*(D5+D13)</f>
        <v>1.613788019843114E-2</v>
      </c>
    </row>
    <row r="21" spans="2:10" x14ac:dyDescent="0.25">
      <c r="B21" s="4">
        <v>17</v>
      </c>
      <c r="C21" s="5" t="s">
        <v>28</v>
      </c>
      <c r="D21" s="8" t="s">
        <v>43</v>
      </c>
      <c r="E21" s="2" t="s">
        <v>19</v>
      </c>
      <c r="F21" s="2"/>
      <c r="G21" s="7">
        <v>3.7999999999999999E-2</v>
      </c>
      <c r="H21" s="5" t="s">
        <v>41</v>
      </c>
      <c r="I21" s="17"/>
    </row>
    <row r="22" spans="2:10" x14ac:dyDescent="0.25">
      <c r="B22" s="4">
        <v>18</v>
      </c>
      <c r="C22" s="5" t="s">
        <v>46</v>
      </c>
      <c r="D22" s="8" t="s">
        <v>47</v>
      </c>
      <c r="E22" s="2" t="s">
        <v>34</v>
      </c>
      <c r="F22" s="2"/>
      <c r="G22" s="2"/>
      <c r="H22" s="8" t="s">
        <v>54</v>
      </c>
      <c r="I22" s="18"/>
    </row>
    <row r="23" spans="2:10" x14ac:dyDescent="0.25">
      <c r="B23" s="4">
        <v>19</v>
      </c>
      <c r="C23" s="5" t="s">
        <v>68</v>
      </c>
      <c r="D23" s="8" t="s">
        <v>45</v>
      </c>
      <c r="E23" s="2" t="s">
        <v>19</v>
      </c>
      <c r="F23" s="2"/>
      <c r="G23" s="2" t="s">
        <v>84</v>
      </c>
      <c r="H23" s="8" t="s">
        <v>69</v>
      </c>
      <c r="I23" s="18"/>
      <c r="J23" s="22">
        <f>(J16*32*J19)/(PI()*D5^3)/1000000</f>
        <v>1624.3854000976967</v>
      </c>
    </row>
    <row r="24" spans="2:10" x14ac:dyDescent="0.25">
      <c r="B24" s="4">
        <v>20</v>
      </c>
      <c r="C24" s="10" t="s">
        <v>56</v>
      </c>
      <c r="D24" s="11" t="s">
        <v>57</v>
      </c>
      <c r="E24" s="12" t="s">
        <v>34</v>
      </c>
      <c r="F24" s="5"/>
      <c r="G24" s="5"/>
      <c r="H24" s="10" t="s">
        <v>73</v>
      </c>
      <c r="I24" s="19"/>
    </row>
    <row r="25" spans="2:10" x14ac:dyDescent="0.25">
      <c r="B25" s="4">
        <v>21</v>
      </c>
      <c r="C25" s="10" t="s">
        <v>58</v>
      </c>
      <c r="D25" s="11" t="s">
        <v>59</v>
      </c>
      <c r="E25" s="12" t="s">
        <v>34</v>
      </c>
      <c r="F25" s="5"/>
      <c r="G25" s="5"/>
      <c r="H25" s="10" t="s">
        <v>66</v>
      </c>
      <c r="I25" s="19"/>
    </row>
    <row r="26" spans="2:10" x14ac:dyDescent="0.25">
      <c r="B26" s="4">
        <v>22</v>
      </c>
      <c r="C26" s="10" t="s">
        <v>60</v>
      </c>
      <c r="D26" s="11" t="s">
        <v>61</v>
      </c>
      <c r="E26" s="12" t="s">
        <v>34</v>
      </c>
      <c r="F26" s="5"/>
      <c r="G26" s="5"/>
      <c r="H26" s="10" t="s">
        <v>67</v>
      </c>
      <c r="I26" s="19"/>
    </row>
    <row r="27" spans="2:10" x14ac:dyDescent="0.25">
      <c r="B27" s="4">
        <v>23</v>
      </c>
      <c r="C27" s="10" t="s">
        <v>62</v>
      </c>
      <c r="D27" s="8" t="s">
        <v>70</v>
      </c>
      <c r="E27" s="12" t="s">
        <v>34</v>
      </c>
      <c r="F27" s="5"/>
      <c r="G27" s="13"/>
      <c r="H27" s="5" t="s">
        <v>64</v>
      </c>
      <c r="I27" s="17"/>
    </row>
    <row r="28" spans="2:10" x14ac:dyDescent="0.25">
      <c r="B28" s="4">
        <v>24</v>
      </c>
      <c r="C28" s="10" t="s">
        <v>63</v>
      </c>
      <c r="D28" s="8" t="s">
        <v>71</v>
      </c>
      <c r="E28" s="12" t="s">
        <v>34</v>
      </c>
      <c r="F28" s="5"/>
      <c r="G28" s="5"/>
      <c r="H28" s="5" t="s">
        <v>65</v>
      </c>
      <c r="I28" s="17"/>
    </row>
    <row r="29" spans="2:10" ht="17.25" x14ac:dyDescent="0.25">
      <c r="B29" s="4">
        <v>25</v>
      </c>
      <c r="C29" s="10" t="s">
        <v>72</v>
      </c>
      <c r="D29" s="15">
        <v>900000000</v>
      </c>
      <c r="E29" s="12" t="s">
        <v>7</v>
      </c>
      <c r="F29" s="5"/>
      <c r="G29" s="5"/>
      <c r="H29" s="5" t="s">
        <v>80</v>
      </c>
      <c r="I29" s="17"/>
    </row>
    <row r="30" spans="2:10" x14ac:dyDescent="0.25">
      <c r="B30" s="4">
        <v>26</v>
      </c>
      <c r="C30" s="10" t="s">
        <v>74</v>
      </c>
      <c r="D30" s="5" t="s">
        <v>83</v>
      </c>
      <c r="E30" s="12" t="s">
        <v>44</v>
      </c>
      <c r="F30" s="5"/>
      <c r="G30" s="5"/>
      <c r="H30" s="5" t="s">
        <v>75</v>
      </c>
      <c r="I30" s="17"/>
    </row>
    <row r="31" spans="2:10" x14ac:dyDescent="0.25">
      <c r="B31" s="4">
        <v>27</v>
      </c>
      <c r="C31" s="10" t="s">
        <v>76</v>
      </c>
      <c r="D31" s="11" t="s">
        <v>77</v>
      </c>
      <c r="E31" s="12" t="s">
        <v>34</v>
      </c>
      <c r="F31" s="5"/>
      <c r="G31" s="5"/>
      <c r="H31" s="10" t="s">
        <v>78</v>
      </c>
      <c r="I31" s="19"/>
    </row>
  </sheetData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Delphi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2016-05-26T18:18:37Z</cp:lastPrinted>
  <dcterms:created xsi:type="dcterms:W3CDTF">2016-05-25T14:33:49Z</dcterms:created>
  <dcterms:modified xsi:type="dcterms:W3CDTF">2016-06-01T00:20:35Z</dcterms:modified>
</cp:coreProperties>
</file>