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ke\Documents\"/>
    </mc:Choice>
  </mc:AlternateContent>
  <xr:revisionPtr revIDLastSave="0" documentId="13_ncr:1_{C7FDDE0E-E4DE-428D-B5A0-3B3770813D26}" xr6:coauthVersionLast="47" xr6:coauthVersionMax="47" xr10:uidLastSave="{00000000-0000-0000-0000-000000000000}"/>
  <bookViews>
    <workbookView xWindow="-108" yWindow="-108" windowWidth="23256" windowHeight="12456" xr2:uid="{5DC5492C-04A9-414B-A5C5-1D6996DC9488}"/>
  </bookViews>
  <sheets>
    <sheet name="2013 Data " sheetId="9" r:id="rId1"/>
    <sheet name="NFLPI Top 50 Jerseys" sheetId="11" r:id="rId2"/>
    <sheet name="2012 NFL Standings" sheetId="10" r:id="rId3"/>
    <sheet name="2013 NFL Standings" sheetId="8" r:id="rId4"/>
    <sheet name="2013 FCI" sheetId="6" r:id="rId5"/>
    <sheet name="2013 Attendance (ESPN)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B2" i="9"/>
  <c r="B3" i="9"/>
  <c r="D3" i="9" s="1"/>
  <c r="B4" i="9"/>
  <c r="D4" i="9" s="1"/>
  <c r="B5" i="9"/>
  <c r="D5" i="9" s="1"/>
  <c r="B6" i="9"/>
  <c r="D6" i="9" s="1"/>
  <c r="B7" i="9"/>
  <c r="D7" i="9" s="1"/>
  <c r="B8" i="9"/>
  <c r="D8" i="9" s="1"/>
  <c r="B9" i="9"/>
  <c r="D9" i="9" s="1"/>
  <c r="B10" i="9"/>
  <c r="D10" i="9" s="1"/>
  <c r="B11" i="9"/>
  <c r="D11" i="9" s="1"/>
  <c r="B12" i="9"/>
  <c r="D12" i="9" s="1"/>
  <c r="B13" i="9"/>
  <c r="D13" i="9" s="1"/>
  <c r="B14" i="9"/>
  <c r="D14" i="9" s="1"/>
  <c r="B15" i="9"/>
  <c r="D15" i="9" s="1"/>
  <c r="B16" i="9"/>
  <c r="D16" i="9" s="1"/>
  <c r="B17" i="9"/>
  <c r="D17" i="9" s="1"/>
  <c r="B18" i="9"/>
  <c r="D18" i="9" s="1"/>
  <c r="B19" i="9"/>
  <c r="D19" i="9" s="1"/>
  <c r="B20" i="9"/>
  <c r="D20" i="9" s="1"/>
  <c r="B21" i="9"/>
  <c r="D21" i="9" s="1"/>
  <c r="B22" i="9"/>
  <c r="D22" i="9" s="1"/>
  <c r="B23" i="9"/>
  <c r="D23" i="9" s="1"/>
  <c r="B24" i="9"/>
  <c r="D24" i="9" s="1"/>
  <c r="B25" i="9"/>
  <c r="D25" i="9" s="1"/>
  <c r="B26" i="9"/>
  <c r="D26" i="9" s="1"/>
  <c r="B27" i="9"/>
  <c r="D27" i="9" s="1"/>
  <c r="B28" i="9"/>
  <c r="D28" i="9" s="1"/>
  <c r="B29" i="9"/>
  <c r="D29" i="9" s="1"/>
  <c r="B30" i="9"/>
  <c r="D30" i="9" s="1"/>
  <c r="B31" i="9"/>
  <c r="D31" i="9" s="1"/>
  <c r="B32" i="9"/>
  <c r="D32" i="9" s="1"/>
  <c r="B33" i="9"/>
  <c r="D33" i="9" s="1"/>
  <c r="C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2" i="9"/>
  <c r="F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2" i="9"/>
  <c r="D2" i="9" l="1"/>
</calcChain>
</file>

<file path=xl/sharedStrings.xml><?xml version="1.0" encoding="utf-8"?>
<sst xmlns="http://schemas.openxmlformats.org/spreadsheetml/2006/main" count="292" uniqueCount="106">
  <si>
    <t>Dallas Cowboys</t>
  </si>
  <si>
    <t>New England Patriots</t>
  </si>
  <si>
    <t>New York Giants</t>
  </si>
  <si>
    <t>Chicago Bears</t>
  </si>
  <si>
    <t>New York Jets</t>
  </si>
  <si>
    <t>Washington Redskins</t>
  </si>
  <si>
    <t>Baltimore Ravens</t>
  </si>
  <si>
    <t>Philadelphia Eagles</t>
  </si>
  <si>
    <t>Houston Texans</t>
  </si>
  <si>
    <t>San Diego Chargers</t>
  </si>
  <si>
    <t>Pittsburgh Steelers</t>
  </si>
  <si>
    <t>Green Bay Packers</t>
  </si>
  <si>
    <t>San Francisco 49ers</t>
  </si>
  <si>
    <t>New Orleans Saints</t>
  </si>
  <si>
    <t>NFL Average</t>
  </si>
  <si>
    <t>Denver Broncos</t>
  </si>
  <si>
    <t>Indianapolis Colts</t>
  </si>
  <si>
    <t>Atlanta Falcons</t>
  </si>
  <si>
    <t>Minnesota Vikings</t>
  </si>
  <si>
    <t>St. Louis Rams</t>
  </si>
  <si>
    <t>Seattle Seahawks</t>
  </si>
  <si>
    <t>Arizona Cardinals</t>
  </si>
  <si>
    <t>Miami Dolphins</t>
  </si>
  <si>
    <t>Oakland Raiders</t>
  </si>
  <si>
    <t>Tennessee Titans</t>
  </si>
  <si>
    <t>Detroit Lions</t>
  </si>
  <si>
    <t>Cincinnati Bengals</t>
  </si>
  <si>
    <t>Jacksonville Jaguars</t>
  </si>
  <si>
    <t>Kansas City Chiefs</t>
  </si>
  <si>
    <t>Tampa Bay Buccaneers</t>
  </si>
  <si>
    <t>Buffalo Bills</t>
  </si>
  <si>
    <t>Carolina Panthers</t>
  </si>
  <si>
    <t>Cleveland Browns</t>
  </si>
  <si>
    <t>Team</t>
  </si>
  <si>
    <t>Avg. Ticket ($)</t>
  </si>
  <si>
    <t>NFL Team</t>
  </si>
  <si>
    <t>W</t>
  </si>
  <si>
    <t>Wins</t>
  </si>
  <si>
    <t>Home Wins</t>
  </si>
  <si>
    <t>Wins Prev. Season</t>
  </si>
  <si>
    <t>Home Wins Prev. Season</t>
  </si>
  <si>
    <t># Players in Top 50 Jersey Sales</t>
  </si>
  <si>
    <t>Home W</t>
  </si>
  <si>
    <t>Player</t>
  </si>
  <si>
    <t>Rank</t>
  </si>
  <si>
    <t>Russell Wilson</t>
  </si>
  <si>
    <t>Peyton Manning</t>
  </si>
  <si>
    <t>Colin Kaepernick</t>
  </si>
  <si>
    <t>Robert Griffin III</t>
  </si>
  <si>
    <t>Aaron Rodgers</t>
  </si>
  <si>
    <t>Tom Brady</t>
  </si>
  <si>
    <t>Marshawn Lynch</t>
  </si>
  <si>
    <t>Eli Manning</t>
  </si>
  <si>
    <t>Andrew Luck</t>
  </si>
  <si>
    <t>Drew Brees</t>
  </si>
  <si>
    <t>J.J. Watt</t>
  </si>
  <si>
    <t>Richard Sherman</t>
  </si>
  <si>
    <t>Adrian Peterson</t>
  </si>
  <si>
    <t>Clay Matthews</t>
  </si>
  <si>
    <t>Jason Witten</t>
  </si>
  <si>
    <t>Patrick Willis</t>
  </si>
  <si>
    <t>Troy Polamalu</t>
  </si>
  <si>
    <t>Rob Gronkowski</t>
  </si>
  <si>
    <t>Arian Foster</t>
  </si>
  <si>
    <t>Calvin Johnson</t>
  </si>
  <si>
    <t>Victor Cruz</t>
  </si>
  <si>
    <t>Tony Romo</t>
  </si>
  <si>
    <t>Wes Welker</t>
  </si>
  <si>
    <t>Ryan Tannehill</t>
  </si>
  <si>
    <t>LeSean McCoy</t>
  </si>
  <si>
    <t>Ben Roethlisberger</t>
  </si>
  <si>
    <t>Cam Newton</t>
  </si>
  <si>
    <t>Ray Rice</t>
  </si>
  <si>
    <t>DeMarcus Ware</t>
  </si>
  <si>
    <t>Dez Bryant</t>
  </si>
  <si>
    <t>Brandon Marshall</t>
  </si>
  <si>
    <t>Frank Gore</t>
  </si>
  <si>
    <t>Darren McFadden</t>
  </si>
  <si>
    <t>Miles Austin</t>
  </si>
  <si>
    <t>Joe Flacco</t>
  </si>
  <si>
    <t>Jay Cutler</t>
  </si>
  <si>
    <t>Trent Richardson</t>
  </si>
  <si>
    <t>Andre Johnson</t>
  </si>
  <si>
    <t>A.J. Green</t>
  </si>
  <si>
    <t>Jamaal Charles</t>
  </si>
  <si>
    <t>Jimmy Graham</t>
  </si>
  <si>
    <t>Vernon Davis</t>
  </si>
  <si>
    <t>Jordy Nelson</t>
  </si>
  <si>
    <t>Matt Ryan</t>
  </si>
  <si>
    <t>Von Miller</t>
  </si>
  <si>
    <t>Eric Decker</t>
  </si>
  <si>
    <t>Philip Rivers</t>
  </si>
  <si>
    <t>Julio Jones</t>
  </si>
  <si>
    <t>Matt Forte</t>
  </si>
  <si>
    <t>Luke Kuechly</t>
  </si>
  <si>
    <t>Home Games</t>
  </si>
  <si>
    <t>Home Total</t>
  </si>
  <si>
    <t>Home Average</t>
  </si>
  <si>
    <t>Home %</t>
  </si>
  <si>
    <t>Avg. Home Attendance %</t>
  </si>
  <si>
    <t>Avg. Home Attendance</t>
  </si>
  <si>
    <t>NE</t>
  </si>
  <si>
    <t>SE</t>
  </si>
  <si>
    <t>MW</t>
  </si>
  <si>
    <t>SW</t>
  </si>
  <si>
    <t>Stadium Capacity 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</si>
</sst>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3F4245"/>
      <name val="Arial"/>
      <family val="2"/>
    </font>
    <font>
      <b/>
      <sz val="7"/>
      <color rgb="FF3F4245"/>
      <name val="Arial"/>
      <family val="2"/>
    </font>
    <font>
      <sz val="7"/>
      <color theme="1"/>
      <name val="Verdana"/>
      <family val="2"/>
    </font>
    <font>
      <b/>
      <sz val="7"/>
      <color rgb="FF444444"/>
      <name val="Verdana"/>
      <family val="2"/>
    </font>
    <font>
      <b/>
      <sz val="7"/>
      <color theme="1"/>
      <name val="Verdana"/>
      <family val="2"/>
    </font>
    <font>
      <b/>
      <sz val="7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2F5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C2C2C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3" fontId="3" fillId="6" borderId="0" xfId="0" applyNumberFormat="1" applyFont="1" applyFill="1" applyAlignment="1">
      <alignment horizontal="right" vertical="center" wrapText="1"/>
    </xf>
    <xf numFmtId="0" fontId="5" fillId="6" borderId="0" xfId="0" applyFont="1" applyFill="1" applyAlignment="1">
      <alignment horizontal="right" vertical="center" wrapText="1"/>
    </xf>
    <xf numFmtId="0" fontId="6" fillId="0" borderId="0" xfId="0" applyFont="1" applyAlignment="1">
      <alignment horizontal="left" vertical="center" wrapText="1" indent="1" readingOrder="1"/>
    </xf>
    <xf numFmtId="49" fontId="0" fillId="0" borderId="0" xfId="0" applyNumberFormat="1"/>
    <xf numFmtId="1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C6C2-BD12-4923-8BBB-25BE713A4115}">
  <dimension ref="A1:N33"/>
  <sheetViews>
    <sheetView tabSelected="1" workbookViewId="0">
      <selection activeCell="R5" sqref="R5"/>
    </sheetView>
  </sheetViews>
  <sheetFormatPr defaultRowHeight="14.4" x14ac:dyDescent="0.3"/>
  <sheetData>
    <row r="1" spans="1:14" ht="39" thickBot="1" x14ac:dyDescent="0.35">
      <c r="A1" s="4" t="s">
        <v>33</v>
      </c>
      <c r="B1" s="4" t="s">
        <v>100</v>
      </c>
      <c r="C1" s="4" t="s">
        <v>99</v>
      </c>
      <c r="D1" s="4" t="s">
        <v>105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34</v>
      </c>
      <c r="J1" s="4" t="s">
        <v>41</v>
      </c>
      <c r="K1" s="4" t="s">
        <v>103</v>
      </c>
      <c r="L1" s="4" t="s">
        <v>101</v>
      </c>
      <c r="M1" s="4" t="s">
        <v>102</v>
      </c>
      <c r="N1" s="4" t="s">
        <v>104</v>
      </c>
    </row>
    <row r="2" spans="1:14" ht="29.4" thickBot="1" x14ac:dyDescent="0.35">
      <c r="A2" s="1" t="s">
        <v>12</v>
      </c>
      <c r="B2" s="2">
        <f>VLOOKUP($A2,'2013 Attendance (ESPN)'!$A$1:$F$33,5,FALSE)</f>
        <v>69732</v>
      </c>
      <c r="C2" s="6">
        <f>VLOOKUP($A2,'2013 Attendance (ESPN)'!$A$1:$F$33,6,FALSE)</f>
        <v>99.3</v>
      </c>
      <c r="D2" s="5">
        <f>B2/(C2/100)/1000</f>
        <v>70.223564954682772</v>
      </c>
      <c r="E2" s="17">
        <f>VLOOKUP($A2,'2013 NFL Standings'!$A$1:$C$33,2,FALSE)</f>
        <v>12</v>
      </c>
      <c r="F2" s="17">
        <f>VLOOKUP($A2,'2013 NFL Standings'!$A$1:$C$33,3,FALSE)</f>
        <v>6</v>
      </c>
      <c r="G2" s="17">
        <f>VLOOKUP($A2,'2012 NFL Standings'!$A$1:$C$33,2,FALSE)</f>
        <v>11</v>
      </c>
      <c r="H2" s="17">
        <f>VLOOKUP($A2,'2012 NFL Standings'!$A$1:$C$33,3,FALSE)</f>
        <v>6</v>
      </c>
      <c r="I2" s="5">
        <f>VLOOKUP($A2,'2013 FCI'!$A$1:$B$34,2,FALSE)</f>
        <v>83.54</v>
      </c>
      <c r="J2" s="17">
        <f>COUNTIF('NFLPI Top 50 Jerseys'!C:C,'2013 Data '!A2)</f>
        <v>4</v>
      </c>
      <c r="K2" s="17">
        <v>0</v>
      </c>
      <c r="L2" s="17">
        <v>0</v>
      </c>
      <c r="M2" s="17">
        <v>0</v>
      </c>
      <c r="N2" s="17">
        <v>0</v>
      </c>
    </row>
    <row r="3" spans="1:14" ht="19.8" thickBot="1" x14ac:dyDescent="0.35">
      <c r="A3" s="2" t="s">
        <v>21</v>
      </c>
      <c r="B3" s="2">
        <f>VLOOKUP($A3,'2013 Attendance (ESPN)'!$A$1:$F$33,5,FALSE)</f>
        <v>61033</v>
      </c>
      <c r="C3" s="6">
        <f>VLOOKUP($A3,'2013 Attendance (ESPN)'!$A$1:$F$33,6,FALSE)</f>
        <v>96.3</v>
      </c>
      <c r="D3" s="5">
        <f t="shared" ref="D3:D33" si="0">B3/(C3/100)/1000</f>
        <v>63.377985462097612</v>
      </c>
      <c r="E3" s="2">
        <f>VLOOKUP($A3,'2013 NFL Standings'!$A$1:$C$33,2,FALSE)</f>
        <v>10</v>
      </c>
      <c r="F3" s="2">
        <f>VLOOKUP($A3,'2013 NFL Standings'!$A$1:$C$33,3,FALSE)</f>
        <v>6</v>
      </c>
      <c r="G3" s="2">
        <f>VLOOKUP($A3,'2012 NFL Standings'!$A$1:$C$33,2,FALSE)</f>
        <v>5</v>
      </c>
      <c r="H3" s="2">
        <f>VLOOKUP($A3,'2012 NFL Standings'!$A$1:$C$33,3,FALSE)</f>
        <v>4</v>
      </c>
      <c r="I3" s="2">
        <f>VLOOKUP($A3,'2013 FCI'!$A$1:$B$34,2,FALSE)</f>
        <v>79.56</v>
      </c>
      <c r="J3" s="2">
        <f>COUNTIF('NFLPI Top 50 Jerseys'!C:C,'2013 Data '!A3)</f>
        <v>0</v>
      </c>
      <c r="K3" s="2">
        <v>0</v>
      </c>
      <c r="L3" s="2">
        <v>0</v>
      </c>
      <c r="M3" s="2">
        <v>0</v>
      </c>
      <c r="N3" s="2">
        <v>1</v>
      </c>
    </row>
    <row r="4" spans="1:14" ht="19.8" thickBot="1" x14ac:dyDescent="0.35">
      <c r="A4" s="1" t="s">
        <v>17</v>
      </c>
      <c r="B4" s="2">
        <f>VLOOKUP($A4,'2013 Attendance (ESPN)'!$A$1:$F$33,5,FALSE)</f>
        <v>70224</v>
      </c>
      <c r="C4" s="6">
        <f>VLOOKUP($A4,'2013 Attendance (ESPN)'!$A$1:$F$33,6,FALSE)</f>
        <v>98.6</v>
      </c>
      <c r="D4" s="5">
        <f t="shared" si="0"/>
        <v>71.2210953346856</v>
      </c>
      <c r="E4" s="17">
        <f>VLOOKUP($A4,'2013 NFL Standings'!$A$1:$C$33,2,FALSE)</f>
        <v>4</v>
      </c>
      <c r="F4" s="17">
        <f>VLOOKUP($A4,'2013 NFL Standings'!$A$1:$C$33,3,FALSE)</f>
        <v>3</v>
      </c>
      <c r="G4" s="17">
        <f>VLOOKUP($A4,'2012 NFL Standings'!$A$1:$C$33,2,FALSE)</f>
        <v>13</v>
      </c>
      <c r="H4" s="17">
        <f>VLOOKUP($A4,'2012 NFL Standings'!$A$1:$C$33,3,FALSE)</f>
        <v>7</v>
      </c>
      <c r="I4" s="5">
        <f>VLOOKUP($A4,'2013 FCI'!$A$1:$B$34,2,FALSE)</f>
        <v>83.71</v>
      </c>
      <c r="J4" s="17">
        <f>COUNTIF('NFLPI Top 50 Jerseys'!C:C,'2013 Data '!A4)</f>
        <v>2</v>
      </c>
      <c r="K4" s="17">
        <v>0</v>
      </c>
      <c r="L4" s="17">
        <v>0</v>
      </c>
      <c r="M4" s="17">
        <v>1</v>
      </c>
      <c r="N4" s="17">
        <v>0</v>
      </c>
    </row>
    <row r="5" spans="1:14" ht="19.8" thickBot="1" x14ac:dyDescent="0.35">
      <c r="A5" s="2" t="s">
        <v>6</v>
      </c>
      <c r="B5" s="2">
        <f>VLOOKUP($A5,'2013 Attendance (ESPN)'!$A$1:$F$33,5,FALSE)</f>
        <v>71135</v>
      </c>
      <c r="C5" s="6">
        <f>VLOOKUP($A5,'2013 Attendance (ESPN)'!$A$1:$F$33,6,FALSE)</f>
        <v>100.2</v>
      </c>
      <c r="D5" s="5">
        <f t="shared" si="0"/>
        <v>70.993013972055891</v>
      </c>
      <c r="E5" s="2">
        <f>VLOOKUP($A5,'2013 NFL Standings'!$A$1:$C$33,2,FALSE)</f>
        <v>8</v>
      </c>
      <c r="F5" s="2">
        <f>VLOOKUP($A5,'2013 NFL Standings'!$A$1:$C$33,3,FALSE)</f>
        <v>6</v>
      </c>
      <c r="G5" s="2">
        <f>VLOOKUP($A5,'2012 NFL Standings'!$A$1:$C$33,2,FALSE)</f>
        <v>10</v>
      </c>
      <c r="H5" s="2">
        <f>VLOOKUP($A5,'2012 NFL Standings'!$A$1:$C$33,3,FALSE)</f>
        <v>6</v>
      </c>
      <c r="I5" s="2">
        <f>VLOOKUP($A5,'2013 FCI'!$A$1:$B$34,2,FALSE)</f>
        <v>100.19</v>
      </c>
      <c r="J5" s="2">
        <f>COUNTIF('NFLPI Top 50 Jerseys'!C:C,'2013 Data '!A5)</f>
        <v>2</v>
      </c>
      <c r="K5" s="2">
        <v>0</v>
      </c>
      <c r="L5" s="2">
        <v>1</v>
      </c>
      <c r="M5" s="2">
        <v>0</v>
      </c>
      <c r="N5" s="2">
        <v>0</v>
      </c>
    </row>
    <row r="6" spans="1:14" ht="15" thickBot="1" x14ac:dyDescent="0.35">
      <c r="A6" s="1" t="s">
        <v>30</v>
      </c>
      <c r="B6" s="2">
        <f>VLOOKUP($A6,'2013 Attendance (ESPN)'!$A$1:$F$33,5,FALSE)</f>
        <v>66267</v>
      </c>
      <c r="C6" s="6">
        <f>VLOOKUP($A6,'2013 Attendance (ESPN)'!$A$1:$F$33,6,FALSE)</f>
        <v>90.7</v>
      </c>
      <c r="D6" s="5">
        <f t="shared" si="0"/>
        <v>73.061742006615205</v>
      </c>
      <c r="E6" s="17">
        <f>VLOOKUP($A6,'2013 NFL Standings'!$A$1:$C$33,2,FALSE)</f>
        <v>6</v>
      </c>
      <c r="F6" s="17">
        <f>VLOOKUP($A6,'2013 NFL Standings'!$A$1:$C$33,3,FALSE)</f>
        <v>4</v>
      </c>
      <c r="G6" s="17">
        <f>VLOOKUP($A6,'2012 NFL Standings'!$A$1:$C$33,2,FALSE)</f>
        <v>6</v>
      </c>
      <c r="H6" s="17">
        <f>VLOOKUP($A6,'2012 NFL Standings'!$A$1:$C$33,3,FALSE)</f>
        <v>4</v>
      </c>
      <c r="I6" s="5">
        <f>VLOOKUP($A6,'2013 FCI'!$A$1:$B$34,2,FALSE)</f>
        <v>57.75</v>
      </c>
      <c r="J6" s="17">
        <f>COUNTIF('NFLPI Top 50 Jerseys'!C:C,'2013 Data '!A6)</f>
        <v>0</v>
      </c>
      <c r="K6" s="17">
        <v>0</v>
      </c>
      <c r="L6" s="17">
        <v>1</v>
      </c>
      <c r="M6" s="17">
        <v>0</v>
      </c>
      <c r="N6" s="17">
        <v>0</v>
      </c>
    </row>
    <row r="7" spans="1:14" ht="19.8" thickBot="1" x14ac:dyDescent="0.35">
      <c r="A7" s="2" t="s">
        <v>31</v>
      </c>
      <c r="B7" s="2">
        <f>VLOOKUP($A7,'2013 Attendance (ESPN)'!$A$1:$F$33,5,FALSE)</f>
        <v>73443</v>
      </c>
      <c r="C7" s="6">
        <f>VLOOKUP($A7,'2013 Attendance (ESPN)'!$A$1:$F$33,6,FALSE)</f>
        <v>99.5</v>
      </c>
      <c r="D7" s="5">
        <f t="shared" si="0"/>
        <v>73.812060301507529</v>
      </c>
      <c r="E7" s="2">
        <f>VLOOKUP($A7,'2013 NFL Standings'!$A$1:$C$33,2,FALSE)</f>
        <v>12</v>
      </c>
      <c r="F7" s="2">
        <f>VLOOKUP($A7,'2013 NFL Standings'!$A$1:$C$33,3,FALSE)</f>
        <v>7</v>
      </c>
      <c r="G7" s="2">
        <f>VLOOKUP($A7,'2012 NFL Standings'!$A$1:$C$33,2,FALSE)</f>
        <v>7</v>
      </c>
      <c r="H7" s="2">
        <f>VLOOKUP($A7,'2012 NFL Standings'!$A$1:$C$33,3,FALSE)</f>
        <v>3</v>
      </c>
      <c r="I7" s="2">
        <f>VLOOKUP($A7,'2013 FCI'!$A$1:$B$34,2,FALSE)</f>
        <v>66.84</v>
      </c>
      <c r="J7" s="2">
        <f>COUNTIF('NFLPI Top 50 Jerseys'!C:C,'2013 Data '!A7)</f>
        <v>2</v>
      </c>
      <c r="K7" s="2">
        <v>0</v>
      </c>
      <c r="L7" s="2">
        <v>0</v>
      </c>
      <c r="M7" s="2">
        <v>1</v>
      </c>
      <c r="N7" s="2">
        <v>0</v>
      </c>
    </row>
    <row r="8" spans="1:14" ht="19.8" thickBot="1" x14ac:dyDescent="0.35">
      <c r="A8" s="1" t="s">
        <v>3</v>
      </c>
      <c r="B8" s="2">
        <f>VLOOKUP($A8,'2013 Attendance (ESPN)'!$A$1:$F$33,5,FALSE)</f>
        <v>62358</v>
      </c>
      <c r="C8" s="6">
        <f>VLOOKUP($A8,'2013 Attendance (ESPN)'!$A$1:$F$33,6,FALSE)</f>
        <v>101.4</v>
      </c>
      <c r="D8" s="5">
        <f t="shared" si="0"/>
        <v>61.497041420118343</v>
      </c>
      <c r="E8" s="17">
        <f>VLOOKUP($A8,'2013 NFL Standings'!$A$1:$C$33,2,FALSE)</f>
        <v>8</v>
      </c>
      <c r="F8" s="17">
        <f>VLOOKUP($A8,'2013 NFL Standings'!$A$1:$C$33,3,FALSE)</f>
        <v>5</v>
      </c>
      <c r="G8" s="17">
        <f>VLOOKUP($A8,'2012 NFL Standings'!$A$1:$C$33,2,FALSE)</f>
        <v>10</v>
      </c>
      <c r="H8" s="17">
        <f>VLOOKUP($A8,'2012 NFL Standings'!$A$1:$C$33,3,FALSE)</f>
        <v>5</v>
      </c>
      <c r="I8" s="5">
        <f>VLOOKUP($A8,'2013 FCI'!$A$1:$B$34,2,FALSE)</f>
        <v>103.6</v>
      </c>
      <c r="J8" s="17">
        <f>COUNTIF('NFLPI Top 50 Jerseys'!C:C,'2013 Data '!A8)</f>
        <v>3</v>
      </c>
      <c r="K8" s="17">
        <v>1</v>
      </c>
      <c r="L8" s="17">
        <v>0</v>
      </c>
      <c r="M8" s="17">
        <v>0</v>
      </c>
      <c r="N8" s="17">
        <v>0</v>
      </c>
    </row>
    <row r="9" spans="1:14" ht="19.8" thickBot="1" x14ac:dyDescent="0.35">
      <c r="A9" s="2" t="s">
        <v>26</v>
      </c>
      <c r="B9" s="2">
        <f>VLOOKUP($A9,'2013 Attendance (ESPN)'!$A$1:$F$33,5,FALSE)</f>
        <v>63297</v>
      </c>
      <c r="C9" s="6">
        <f>VLOOKUP($A9,'2013 Attendance (ESPN)'!$A$1:$F$33,6,FALSE)</f>
        <v>96.6</v>
      </c>
      <c r="D9" s="5">
        <f t="shared" si="0"/>
        <v>65.524844720496901</v>
      </c>
      <c r="E9" s="2">
        <f>VLOOKUP($A9,'2013 NFL Standings'!$A$1:$C$33,2,FALSE)</f>
        <v>11</v>
      </c>
      <c r="F9" s="2">
        <f>VLOOKUP($A9,'2013 NFL Standings'!$A$1:$C$33,3,FALSE)</f>
        <v>8</v>
      </c>
      <c r="G9" s="2">
        <f>VLOOKUP($A9,'2012 NFL Standings'!$A$1:$C$33,2,FALSE)</f>
        <v>10</v>
      </c>
      <c r="H9" s="2">
        <f>VLOOKUP($A9,'2012 NFL Standings'!$A$1:$C$33,3,FALSE)</f>
        <v>4</v>
      </c>
      <c r="I9" s="2">
        <f>VLOOKUP($A9,'2013 FCI'!$A$1:$B$34,2,FALSE)</f>
        <v>68.959999999999994</v>
      </c>
      <c r="J9" s="2">
        <f>COUNTIF('NFLPI Top 50 Jerseys'!C:C,'2013 Data '!A9)</f>
        <v>1</v>
      </c>
      <c r="K9" s="2">
        <v>1</v>
      </c>
      <c r="L9" s="2">
        <v>0</v>
      </c>
      <c r="M9" s="2">
        <v>0</v>
      </c>
      <c r="N9" s="2">
        <v>0</v>
      </c>
    </row>
    <row r="10" spans="1:14" ht="19.8" thickBot="1" x14ac:dyDescent="0.35">
      <c r="A10" s="1" t="s">
        <v>32</v>
      </c>
      <c r="B10" s="2">
        <f>VLOOKUP($A10,'2013 Attendance (ESPN)'!$A$1:$F$33,5,FALSE)</f>
        <v>71242</v>
      </c>
      <c r="C10" s="6">
        <f>VLOOKUP($A10,'2013 Attendance (ESPN)'!$A$1:$F$33,6,FALSE)</f>
        <v>97.3</v>
      </c>
      <c r="D10" s="5">
        <f t="shared" si="0"/>
        <v>73.218910585817071</v>
      </c>
      <c r="E10" s="17">
        <f>VLOOKUP($A10,'2013 NFL Standings'!$A$1:$C$33,2,FALSE)</f>
        <v>4</v>
      </c>
      <c r="F10" s="17">
        <f>VLOOKUP($A10,'2013 NFL Standings'!$A$1:$C$33,3,FALSE)</f>
        <v>3</v>
      </c>
      <c r="G10" s="17">
        <f>VLOOKUP($A10,'2012 NFL Standings'!$A$1:$C$33,2,FALSE)</f>
        <v>5</v>
      </c>
      <c r="H10" s="17">
        <f>VLOOKUP($A10,'2012 NFL Standings'!$A$1:$C$33,3,FALSE)</f>
        <v>4</v>
      </c>
      <c r="I10" s="5">
        <f>VLOOKUP($A10,'2013 FCI'!$A$1:$B$34,2,FALSE)</f>
        <v>54.2</v>
      </c>
      <c r="J10" s="17">
        <f>COUNTIF('NFLPI Top 50 Jerseys'!C:C,'2013 Data '!A10)</f>
        <v>0</v>
      </c>
      <c r="K10" s="17">
        <v>1</v>
      </c>
      <c r="L10" s="17">
        <v>0</v>
      </c>
      <c r="M10" s="17">
        <v>0</v>
      </c>
      <c r="N10" s="17">
        <v>0</v>
      </c>
    </row>
    <row r="11" spans="1:14" ht="19.8" thickBot="1" x14ac:dyDescent="0.35">
      <c r="A11" s="2" t="s">
        <v>0</v>
      </c>
      <c r="B11" s="2">
        <f>VLOOKUP($A11,'2013 Attendance (ESPN)'!$A$1:$F$33,5,FALSE)</f>
        <v>88043</v>
      </c>
      <c r="C11" s="6">
        <f>VLOOKUP($A11,'2013 Attendance (ESPN)'!$A$1:$F$33,6,FALSE)</f>
        <v>110.1</v>
      </c>
      <c r="D11" s="5">
        <f t="shared" si="0"/>
        <v>79.966394187102637</v>
      </c>
      <c r="E11" s="2">
        <f>VLOOKUP($A11,'2013 NFL Standings'!$A$1:$C$33,2,FALSE)</f>
        <v>8</v>
      </c>
      <c r="F11" s="2">
        <f>VLOOKUP($A11,'2013 NFL Standings'!$A$1:$C$33,3,FALSE)</f>
        <v>5</v>
      </c>
      <c r="G11" s="2">
        <f>VLOOKUP($A11,'2012 NFL Standings'!$A$1:$C$33,2,FALSE)</f>
        <v>8</v>
      </c>
      <c r="H11" s="2">
        <f>VLOOKUP($A11,'2012 NFL Standings'!$A$1:$C$33,3,FALSE)</f>
        <v>4</v>
      </c>
      <c r="I11" s="2">
        <f>VLOOKUP($A11,'2013 FCI'!$A$1:$B$34,2,FALSE)</f>
        <v>110.2</v>
      </c>
      <c r="J11" s="2">
        <f>COUNTIF('NFLPI Top 50 Jerseys'!C:C,'2013 Data '!A11)</f>
        <v>5</v>
      </c>
      <c r="K11" s="2">
        <v>0</v>
      </c>
      <c r="L11" s="2">
        <v>0</v>
      </c>
      <c r="M11" s="2">
        <v>0</v>
      </c>
      <c r="N11" s="2">
        <v>1</v>
      </c>
    </row>
    <row r="12" spans="1:14" ht="19.8" thickBot="1" x14ac:dyDescent="0.35">
      <c r="A12" s="1" t="s">
        <v>15</v>
      </c>
      <c r="B12" s="2">
        <f>VLOOKUP($A12,'2013 Attendance (ESPN)'!$A$1:$F$33,5,FALSE)</f>
        <v>76872</v>
      </c>
      <c r="C12" s="6">
        <f>VLOOKUP($A12,'2013 Attendance (ESPN)'!$A$1:$F$33,6,FALSE)</f>
        <v>101</v>
      </c>
      <c r="D12" s="5">
        <f t="shared" si="0"/>
        <v>76.110891089108904</v>
      </c>
      <c r="E12" s="17">
        <f>VLOOKUP($A12,'2013 NFL Standings'!$A$1:$C$33,2,FALSE)</f>
        <v>13</v>
      </c>
      <c r="F12" s="17">
        <f>VLOOKUP($A12,'2013 NFL Standings'!$A$1:$C$33,3,FALSE)</f>
        <v>7</v>
      </c>
      <c r="G12" s="17">
        <f>VLOOKUP($A12,'2012 NFL Standings'!$A$1:$C$33,2,FALSE)</f>
        <v>13</v>
      </c>
      <c r="H12" s="17">
        <f>VLOOKUP($A12,'2012 NFL Standings'!$A$1:$C$33,3,FALSE)</f>
        <v>7</v>
      </c>
      <c r="I12" s="5">
        <f>VLOOKUP($A12,'2013 FCI'!$A$1:$B$34,2,FALSE)</f>
        <v>84.27</v>
      </c>
      <c r="J12" s="17">
        <f>COUNTIF('NFLPI Top 50 Jerseys'!C:C,'2013 Data '!A12)</f>
        <v>4</v>
      </c>
      <c r="K12" s="17">
        <v>0</v>
      </c>
      <c r="L12" s="17">
        <v>0</v>
      </c>
      <c r="M12" s="17">
        <v>0</v>
      </c>
      <c r="N12" s="17">
        <v>0</v>
      </c>
    </row>
    <row r="13" spans="1:14" ht="15" thickBot="1" x14ac:dyDescent="0.35">
      <c r="A13" s="2" t="s">
        <v>25</v>
      </c>
      <c r="B13" s="2">
        <f>VLOOKUP($A13,'2013 Attendance (ESPN)'!$A$1:$F$33,5,FALSE)</f>
        <v>63796</v>
      </c>
      <c r="C13" s="6">
        <f>VLOOKUP($A13,'2013 Attendance (ESPN)'!$A$1:$F$33,6,FALSE)</f>
        <v>98.9</v>
      </c>
      <c r="D13" s="5">
        <f t="shared" si="0"/>
        <v>64.50556117290192</v>
      </c>
      <c r="E13" s="2">
        <f>VLOOKUP($A13,'2013 NFL Standings'!$A$1:$C$33,2,FALSE)</f>
        <v>7</v>
      </c>
      <c r="F13" s="2">
        <f>VLOOKUP($A13,'2013 NFL Standings'!$A$1:$C$33,3,FALSE)</f>
        <v>4</v>
      </c>
      <c r="G13" s="2">
        <f>VLOOKUP($A13,'2012 NFL Standings'!$A$1:$C$33,2,FALSE)</f>
        <v>4</v>
      </c>
      <c r="H13" s="2">
        <f>VLOOKUP($A13,'2012 NFL Standings'!$A$1:$C$33,3,FALSE)</f>
        <v>2</v>
      </c>
      <c r="I13" s="2">
        <f>VLOOKUP($A13,'2013 FCI'!$A$1:$B$34,2,FALSE)</f>
        <v>67.599999999999994</v>
      </c>
      <c r="J13" s="2">
        <f>COUNTIF('NFLPI Top 50 Jerseys'!C:C,'2013 Data '!A13)</f>
        <v>1</v>
      </c>
      <c r="K13" s="2">
        <v>1</v>
      </c>
      <c r="L13" s="2">
        <v>0</v>
      </c>
      <c r="M13" s="2">
        <v>0</v>
      </c>
      <c r="N13" s="2">
        <v>0</v>
      </c>
    </row>
    <row r="14" spans="1:14" ht="19.8" thickBot="1" x14ac:dyDescent="0.35">
      <c r="A14" s="1" t="s">
        <v>11</v>
      </c>
      <c r="B14" s="2">
        <f>VLOOKUP($A14,'2013 Attendance (ESPN)'!$A$1:$F$33,5,FALSE)</f>
        <v>77947</v>
      </c>
      <c r="C14" s="6">
        <f>VLOOKUP($A14,'2013 Attendance (ESPN)'!$A$1:$F$33,6,FALSE)</f>
        <v>106.9</v>
      </c>
      <c r="D14" s="5">
        <f t="shared" si="0"/>
        <v>72.915809167446213</v>
      </c>
      <c r="E14" s="17">
        <f>VLOOKUP($A14,'2013 NFL Standings'!$A$1:$C$33,2,FALSE)</f>
        <v>8</v>
      </c>
      <c r="F14" s="17">
        <f>VLOOKUP($A14,'2013 NFL Standings'!$A$1:$C$33,3,FALSE)</f>
        <v>4</v>
      </c>
      <c r="G14" s="17">
        <f>VLOOKUP($A14,'2012 NFL Standings'!$A$1:$C$33,2,FALSE)</f>
        <v>11</v>
      </c>
      <c r="H14" s="17">
        <f>VLOOKUP($A14,'2012 NFL Standings'!$A$1:$C$33,3,FALSE)</f>
        <v>7</v>
      </c>
      <c r="I14" s="5">
        <f>VLOOKUP($A14,'2013 FCI'!$A$1:$B$34,2,FALSE)</f>
        <v>82.61</v>
      </c>
      <c r="J14" s="17">
        <f>COUNTIF('NFLPI Top 50 Jerseys'!C:C,'2013 Data '!A14)</f>
        <v>3</v>
      </c>
      <c r="K14" s="17">
        <v>1</v>
      </c>
      <c r="L14" s="17">
        <v>0</v>
      </c>
      <c r="M14" s="17">
        <v>0</v>
      </c>
      <c r="N14" s="17">
        <v>0</v>
      </c>
    </row>
    <row r="15" spans="1:14" ht="19.8" thickBot="1" x14ac:dyDescent="0.35">
      <c r="A15" s="2" t="s">
        <v>8</v>
      </c>
      <c r="B15" s="2">
        <f>VLOOKUP($A15,'2013 Attendance (ESPN)'!$A$1:$F$33,5,FALSE)</f>
        <v>71658</v>
      </c>
      <c r="C15" s="6">
        <f>VLOOKUP($A15,'2013 Attendance (ESPN)'!$A$1:$F$33,6,FALSE)</f>
        <v>100.9</v>
      </c>
      <c r="D15" s="5">
        <f t="shared" si="0"/>
        <v>71.018830525272534</v>
      </c>
      <c r="E15" s="2">
        <f>VLOOKUP($A15,'2013 NFL Standings'!$A$1:$C$33,2,FALSE)</f>
        <v>2</v>
      </c>
      <c r="F15" s="2">
        <f>VLOOKUP($A15,'2013 NFL Standings'!$A$1:$C$33,3,FALSE)</f>
        <v>1</v>
      </c>
      <c r="G15" s="2">
        <f>VLOOKUP($A15,'2012 NFL Standings'!$A$1:$C$33,2,FALSE)</f>
        <v>12</v>
      </c>
      <c r="H15" s="2">
        <f>VLOOKUP($A15,'2012 NFL Standings'!$A$1:$C$33,3,FALSE)</f>
        <v>6</v>
      </c>
      <c r="I15" s="2">
        <f>VLOOKUP($A15,'2013 FCI'!$A$1:$B$34,2,FALSE)</f>
        <v>88.98</v>
      </c>
      <c r="J15" s="2">
        <f>COUNTIF('NFLPI Top 50 Jerseys'!C:C,'2013 Data '!A15)</f>
        <v>3</v>
      </c>
      <c r="K15" s="2">
        <v>0</v>
      </c>
      <c r="L15" s="2">
        <v>0</v>
      </c>
      <c r="M15" s="2">
        <v>0</v>
      </c>
      <c r="N15" s="2">
        <v>1</v>
      </c>
    </row>
    <row r="16" spans="1:14" ht="19.8" thickBot="1" x14ac:dyDescent="0.35">
      <c r="A16" s="1" t="s">
        <v>16</v>
      </c>
      <c r="B16" s="2">
        <f>VLOOKUP($A16,'2013 Attendance (ESPN)'!$A$1:$F$33,5,FALSE)</f>
        <v>65950</v>
      </c>
      <c r="C16" s="6">
        <f>VLOOKUP($A16,'2013 Attendance (ESPN)'!$A$1:$F$33,6,FALSE)</f>
        <v>104.7</v>
      </c>
      <c r="D16" s="5">
        <f t="shared" si="0"/>
        <v>62.98949379178606</v>
      </c>
      <c r="E16" s="17">
        <f>VLOOKUP($A16,'2013 NFL Standings'!$A$1:$C$33,2,FALSE)</f>
        <v>11</v>
      </c>
      <c r="F16" s="17">
        <f>VLOOKUP($A16,'2013 NFL Standings'!$A$1:$C$33,3,FALSE)</f>
        <v>6</v>
      </c>
      <c r="G16" s="17">
        <f>VLOOKUP($A16,'2012 NFL Standings'!$A$1:$C$33,2,FALSE)</f>
        <v>11</v>
      </c>
      <c r="H16" s="17">
        <f>VLOOKUP($A16,'2012 NFL Standings'!$A$1:$C$33,3,FALSE)</f>
        <v>7</v>
      </c>
      <c r="I16" s="5">
        <f>VLOOKUP($A16,'2013 FCI'!$A$1:$B$34,2,FALSE)</f>
        <v>86.32</v>
      </c>
      <c r="J16" s="17">
        <f>COUNTIF('NFLPI Top 50 Jerseys'!C:C,'2013 Data '!A16)</f>
        <v>2</v>
      </c>
      <c r="K16" s="17">
        <v>1</v>
      </c>
      <c r="L16" s="17">
        <v>0</v>
      </c>
      <c r="M16" s="17">
        <v>0</v>
      </c>
      <c r="N16" s="17">
        <v>0</v>
      </c>
    </row>
    <row r="17" spans="1:14" ht="19.8" thickBot="1" x14ac:dyDescent="0.35">
      <c r="A17" s="2" t="s">
        <v>27</v>
      </c>
      <c r="B17" s="2">
        <f>VLOOKUP($A17,'2013 Attendance (ESPN)'!$A$1:$F$33,5,FALSE)</f>
        <v>59940</v>
      </c>
      <c r="C17" s="6">
        <f>VLOOKUP($A17,'2013 Attendance (ESPN)'!$A$1:$F$33,6,FALSE)</f>
        <v>89.2</v>
      </c>
      <c r="D17" s="5">
        <f t="shared" si="0"/>
        <v>67.197309417040358</v>
      </c>
      <c r="E17" s="2">
        <f>VLOOKUP($A17,'2013 NFL Standings'!$A$1:$C$33,2,FALSE)</f>
        <v>4</v>
      </c>
      <c r="F17" s="2">
        <f>VLOOKUP($A17,'2013 NFL Standings'!$A$1:$C$33,3,FALSE)</f>
        <v>1</v>
      </c>
      <c r="G17" s="2">
        <f>VLOOKUP($A17,'2012 NFL Standings'!$A$1:$C$33,2,FALSE)</f>
        <v>2</v>
      </c>
      <c r="H17" s="2">
        <f>VLOOKUP($A17,'2012 NFL Standings'!$A$1:$C$33,3,FALSE)</f>
        <v>1</v>
      </c>
      <c r="I17" s="2">
        <f>VLOOKUP($A17,'2013 FCI'!$A$1:$B$34,2,FALSE)</f>
        <v>68.44</v>
      </c>
      <c r="J17" s="2">
        <f>COUNTIF('NFLPI Top 50 Jerseys'!C:C,'2013 Data '!A17)</f>
        <v>0</v>
      </c>
      <c r="K17" s="2">
        <v>0</v>
      </c>
      <c r="L17" s="2">
        <v>0</v>
      </c>
      <c r="M17" s="2">
        <v>1</v>
      </c>
      <c r="N17" s="2">
        <v>0</v>
      </c>
    </row>
    <row r="18" spans="1:14" ht="19.8" thickBot="1" x14ac:dyDescent="0.35">
      <c r="A18" s="1" t="s">
        <v>28</v>
      </c>
      <c r="B18" s="2">
        <f>VLOOKUP($A18,'2013 Attendance (ESPN)'!$A$1:$F$33,5,FALSE)</f>
        <v>75359</v>
      </c>
      <c r="C18" s="6">
        <f>VLOOKUP($A18,'2013 Attendance (ESPN)'!$A$1:$F$33,6,FALSE)</f>
        <v>98.2</v>
      </c>
      <c r="D18" s="5">
        <f t="shared" si="0"/>
        <v>76.740325865580459</v>
      </c>
      <c r="E18" s="17">
        <f>VLOOKUP($A18,'2013 NFL Standings'!$A$1:$C$33,2,FALSE)</f>
        <v>11</v>
      </c>
      <c r="F18" s="17">
        <f>VLOOKUP($A18,'2013 NFL Standings'!$A$1:$C$33,3,FALSE)</f>
        <v>5</v>
      </c>
      <c r="G18" s="17">
        <f>VLOOKUP($A18,'2012 NFL Standings'!$A$1:$C$33,2,FALSE)</f>
        <v>2</v>
      </c>
      <c r="H18" s="17">
        <f>VLOOKUP($A18,'2012 NFL Standings'!$A$1:$C$33,3,FALSE)</f>
        <v>1</v>
      </c>
      <c r="I18" s="5">
        <f>VLOOKUP($A18,'2013 FCI'!$A$1:$B$34,2,FALSE)</f>
        <v>64.92</v>
      </c>
      <c r="J18" s="17">
        <f>COUNTIF('NFLPI Top 50 Jerseys'!C:C,'2013 Data '!A18)</f>
        <v>1</v>
      </c>
      <c r="K18" s="17">
        <v>1</v>
      </c>
      <c r="L18" s="17">
        <v>0</v>
      </c>
      <c r="M18" s="17">
        <v>0</v>
      </c>
      <c r="N18" s="17">
        <v>0</v>
      </c>
    </row>
    <row r="19" spans="1:14" ht="19.8" thickBot="1" x14ac:dyDescent="0.35">
      <c r="A19" s="2" t="s">
        <v>22</v>
      </c>
      <c r="B19" s="2">
        <f>VLOOKUP($A19,'2013 Attendance (ESPN)'!$A$1:$F$33,5,FALSE)</f>
        <v>64319</v>
      </c>
      <c r="C19" s="6">
        <f>VLOOKUP($A19,'2013 Attendance (ESPN)'!$A$1:$F$33,6,FALSE)</f>
        <v>85.5</v>
      </c>
      <c r="D19" s="5">
        <f t="shared" si="0"/>
        <v>75.226900584795317</v>
      </c>
      <c r="E19" s="2">
        <f>VLOOKUP($A19,'2013 NFL Standings'!$A$1:$C$33,2,FALSE)</f>
        <v>8</v>
      </c>
      <c r="F19" s="2">
        <f>VLOOKUP($A19,'2013 NFL Standings'!$A$1:$C$33,3,FALSE)</f>
        <v>4</v>
      </c>
      <c r="G19" s="2">
        <f>VLOOKUP($A19,'2012 NFL Standings'!$A$1:$C$33,2,FALSE)</f>
        <v>7</v>
      </c>
      <c r="H19" s="2">
        <f>VLOOKUP($A19,'2012 NFL Standings'!$A$1:$C$33,3,FALSE)</f>
        <v>5</v>
      </c>
      <c r="I19" s="2">
        <f>VLOOKUP($A19,'2013 FCI'!$A$1:$B$34,2,FALSE)</f>
        <v>71.14</v>
      </c>
      <c r="J19" s="2">
        <f>COUNTIF('NFLPI Top 50 Jerseys'!C:C,'2013 Data '!A19)</f>
        <v>1</v>
      </c>
      <c r="K19" s="2">
        <v>0</v>
      </c>
      <c r="L19" s="2">
        <v>0</v>
      </c>
      <c r="M19" s="2">
        <v>1</v>
      </c>
      <c r="N19" s="2">
        <v>0</v>
      </c>
    </row>
    <row r="20" spans="1:14" ht="19.8" thickBot="1" x14ac:dyDescent="0.35">
      <c r="A20" s="1" t="s">
        <v>18</v>
      </c>
      <c r="B20" s="2">
        <f>VLOOKUP($A20,'2013 Attendance (ESPN)'!$A$1:$F$33,5,FALSE)</f>
        <v>64019</v>
      </c>
      <c r="C20" s="6">
        <f>VLOOKUP($A20,'2013 Attendance (ESPN)'!$A$1:$F$33,6,FALSE)</f>
        <v>99.8</v>
      </c>
      <c r="D20" s="5">
        <f t="shared" si="0"/>
        <v>64.147294589178358</v>
      </c>
      <c r="E20" s="17">
        <f>VLOOKUP($A20,'2013 NFL Standings'!$A$1:$C$33,2,FALSE)</f>
        <v>5</v>
      </c>
      <c r="F20" s="17">
        <f>VLOOKUP($A20,'2013 NFL Standings'!$A$1:$C$33,3,FALSE)</f>
        <v>5</v>
      </c>
      <c r="G20" s="17">
        <f>VLOOKUP($A20,'2012 NFL Standings'!$A$1:$C$33,2,FALSE)</f>
        <v>10</v>
      </c>
      <c r="H20" s="17">
        <f>VLOOKUP($A20,'2012 NFL Standings'!$A$1:$C$33,3,FALSE)</f>
        <v>7</v>
      </c>
      <c r="I20" s="5">
        <f>VLOOKUP($A20,'2013 FCI'!$A$1:$B$34,2,FALSE)</f>
        <v>78.69</v>
      </c>
      <c r="J20" s="17">
        <f>COUNTIF('NFLPI Top 50 Jerseys'!C:C,'2013 Data '!A20)</f>
        <v>1</v>
      </c>
      <c r="K20" s="17">
        <v>1</v>
      </c>
      <c r="L20" s="17">
        <v>0</v>
      </c>
      <c r="M20" s="17">
        <v>0</v>
      </c>
      <c r="N20" s="17">
        <v>0</v>
      </c>
    </row>
    <row r="21" spans="1:14" ht="29.4" thickBot="1" x14ac:dyDescent="0.35">
      <c r="A21" s="2" t="s">
        <v>1</v>
      </c>
      <c r="B21" s="2">
        <f>VLOOKUP($A21,'2013 Attendance (ESPN)'!$A$1:$F$33,5,FALSE)</f>
        <v>68756</v>
      </c>
      <c r="C21" s="6">
        <f>VLOOKUP($A21,'2013 Attendance (ESPN)'!$A$1:$F$33,6,FALSE)</f>
        <v>100</v>
      </c>
      <c r="D21" s="5">
        <f t="shared" si="0"/>
        <v>68.756</v>
      </c>
      <c r="E21" s="2">
        <f>VLOOKUP($A21,'2013 NFL Standings'!$A$1:$C$33,2,FALSE)</f>
        <v>12</v>
      </c>
      <c r="F21" s="2">
        <f>VLOOKUP($A21,'2013 NFL Standings'!$A$1:$C$33,3,FALSE)</f>
        <v>8</v>
      </c>
      <c r="G21" s="2">
        <f>VLOOKUP($A21,'2012 NFL Standings'!$A$1:$C$33,2,FALSE)</f>
        <v>12</v>
      </c>
      <c r="H21" s="2">
        <f>VLOOKUP($A21,'2012 NFL Standings'!$A$1:$C$33,3,FALSE)</f>
        <v>6</v>
      </c>
      <c r="I21" s="2">
        <f>VLOOKUP($A21,'2013 FCI'!$A$1:$B$34,2,FALSE)</f>
        <v>117.84</v>
      </c>
      <c r="J21" s="2">
        <f>COUNTIF('NFLPI Top 50 Jerseys'!C:C,'2013 Data '!A21)</f>
        <v>2</v>
      </c>
      <c r="K21" s="2">
        <v>0</v>
      </c>
      <c r="L21" s="2">
        <v>1</v>
      </c>
      <c r="M21" s="2">
        <v>0</v>
      </c>
      <c r="N21" s="2">
        <v>0</v>
      </c>
    </row>
    <row r="22" spans="1:14" ht="19.8" thickBot="1" x14ac:dyDescent="0.35">
      <c r="A22" s="1" t="s">
        <v>13</v>
      </c>
      <c r="B22" s="2">
        <f>VLOOKUP($A22,'2013 Attendance (ESPN)'!$A$1:$F$33,5,FALSE)</f>
        <v>72901</v>
      </c>
      <c r="C22" s="6">
        <f>VLOOKUP($A22,'2013 Attendance (ESPN)'!$A$1:$F$33,6,FALSE)</f>
        <v>99.9</v>
      </c>
      <c r="D22" s="5">
        <f t="shared" si="0"/>
        <v>72.973973973973955</v>
      </c>
      <c r="E22" s="17">
        <f>VLOOKUP($A22,'2013 NFL Standings'!$A$1:$C$33,2,FALSE)</f>
        <v>11</v>
      </c>
      <c r="F22" s="17">
        <f>VLOOKUP($A22,'2013 NFL Standings'!$A$1:$C$33,3,FALSE)</f>
        <v>8</v>
      </c>
      <c r="G22" s="17">
        <f>VLOOKUP($A22,'2012 NFL Standings'!$A$1:$C$33,2,FALSE)</f>
        <v>7</v>
      </c>
      <c r="H22" s="17">
        <f>VLOOKUP($A22,'2012 NFL Standings'!$A$1:$C$33,3,FALSE)</f>
        <v>4</v>
      </c>
      <c r="I22" s="5">
        <f>VLOOKUP($A22,'2013 FCI'!$A$1:$B$34,2,FALSE)</f>
        <v>74.989999999999995</v>
      </c>
      <c r="J22" s="17">
        <f>COUNTIF('NFLPI Top 50 Jerseys'!C:C,'2013 Data '!A22)</f>
        <v>2</v>
      </c>
      <c r="K22" s="17">
        <v>0</v>
      </c>
      <c r="L22" s="17">
        <v>0</v>
      </c>
      <c r="M22" s="17">
        <v>1</v>
      </c>
      <c r="N22" s="17">
        <v>0</v>
      </c>
    </row>
    <row r="23" spans="1:14" ht="19.8" thickBot="1" x14ac:dyDescent="0.35">
      <c r="A23" s="2" t="s">
        <v>2</v>
      </c>
      <c r="B23" s="2">
        <f>VLOOKUP($A23,'2013 Attendance (ESPN)'!$A$1:$F$33,5,FALSE)</f>
        <v>80148</v>
      </c>
      <c r="C23" s="6">
        <f>VLOOKUP($A23,'2013 Attendance (ESPN)'!$A$1:$F$33,6,FALSE)</f>
        <v>97.1</v>
      </c>
      <c r="D23" s="5">
        <f t="shared" si="0"/>
        <v>82.541709577754901</v>
      </c>
      <c r="E23" s="2">
        <f>VLOOKUP($A23,'2013 NFL Standings'!$A$1:$C$33,2,FALSE)</f>
        <v>7</v>
      </c>
      <c r="F23" s="2">
        <f>VLOOKUP($A23,'2013 NFL Standings'!$A$1:$C$33,3,FALSE)</f>
        <v>4</v>
      </c>
      <c r="G23" s="2">
        <f>VLOOKUP($A23,'2012 NFL Standings'!$A$1:$C$33,2,FALSE)</f>
        <v>9</v>
      </c>
      <c r="H23" s="2">
        <f>VLOOKUP($A23,'2012 NFL Standings'!$A$1:$C$33,3,FALSE)</f>
        <v>6</v>
      </c>
      <c r="I23" s="2">
        <f>VLOOKUP($A23,'2013 FCI'!$A$1:$B$34,2,FALSE)</f>
        <v>111.69</v>
      </c>
      <c r="J23" s="2">
        <f>COUNTIF('NFLPI Top 50 Jerseys'!C:C,'2013 Data '!A23)</f>
        <v>2</v>
      </c>
      <c r="K23" s="2">
        <v>0</v>
      </c>
      <c r="L23" s="2">
        <v>1</v>
      </c>
      <c r="M23" s="2">
        <v>0</v>
      </c>
      <c r="N23" s="2">
        <v>0</v>
      </c>
    </row>
    <row r="24" spans="1:14" ht="19.8" thickBot="1" x14ac:dyDescent="0.35">
      <c r="A24" s="1" t="s">
        <v>4</v>
      </c>
      <c r="B24" s="2">
        <f>VLOOKUP($A24,'2013 Attendance (ESPN)'!$A$1:$F$33,5,FALSE)</f>
        <v>76957</v>
      </c>
      <c r="C24" s="6">
        <f>VLOOKUP($A24,'2013 Attendance (ESPN)'!$A$1:$F$33,6,FALSE)</f>
        <v>93.3</v>
      </c>
      <c r="D24" s="5">
        <f t="shared" si="0"/>
        <v>82.483386923901406</v>
      </c>
      <c r="E24" s="17">
        <f>VLOOKUP($A24,'2013 NFL Standings'!$A$1:$C$33,2,FALSE)</f>
        <v>8</v>
      </c>
      <c r="F24" s="17">
        <f>VLOOKUP($A24,'2013 NFL Standings'!$A$1:$C$33,3,FALSE)</f>
        <v>6</v>
      </c>
      <c r="G24" s="17">
        <f>VLOOKUP($A24,'2012 NFL Standings'!$A$1:$C$33,2,FALSE)</f>
        <v>6</v>
      </c>
      <c r="H24" s="17">
        <f>VLOOKUP($A24,'2012 NFL Standings'!$A$1:$C$33,3,FALSE)</f>
        <v>3</v>
      </c>
      <c r="I24" s="5">
        <f>VLOOKUP($A24,'2013 FCI'!$A$1:$B$34,2,FALSE)</f>
        <v>110.28</v>
      </c>
      <c r="J24" s="17">
        <f>COUNTIF('NFLPI Top 50 Jerseys'!C:C,'2013 Data '!A24)</f>
        <v>0</v>
      </c>
      <c r="K24" s="17">
        <v>0</v>
      </c>
      <c r="L24" s="17">
        <v>1</v>
      </c>
      <c r="M24" s="17">
        <v>0</v>
      </c>
      <c r="N24" s="17">
        <v>0</v>
      </c>
    </row>
    <row r="25" spans="1:14" ht="19.8" thickBot="1" x14ac:dyDescent="0.35">
      <c r="A25" s="2" t="s">
        <v>23</v>
      </c>
      <c r="B25" s="2">
        <f>VLOOKUP($A25,'2013 Attendance (ESPN)'!$A$1:$F$33,5,FALSE)</f>
        <v>50444</v>
      </c>
      <c r="C25" s="6">
        <f>VLOOKUP($A25,'2013 Attendance (ESPN)'!$A$1:$F$33,6,FALSE)</f>
        <v>80</v>
      </c>
      <c r="D25" s="5">
        <f t="shared" si="0"/>
        <v>63.055</v>
      </c>
      <c r="E25" s="2">
        <f>VLOOKUP($A25,'2013 NFL Standings'!$A$1:$C$33,2,FALSE)</f>
        <v>4</v>
      </c>
      <c r="F25" s="2">
        <f>VLOOKUP($A25,'2013 NFL Standings'!$A$1:$C$33,3,FALSE)</f>
        <v>3</v>
      </c>
      <c r="G25" s="2">
        <f>VLOOKUP($A25,'2012 NFL Standings'!$A$1:$C$33,2,FALSE)</f>
        <v>4</v>
      </c>
      <c r="H25" s="2">
        <f>VLOOKUP($A25,'2012 NFL Standings'!$A$1:$C$33,3,FALSE)</f>
        <v>3</v>
      </c>
      <c r="I25" s="2">
        <f>VLOOKUP($A25,'2013 FCI'!$A$1:$B$34,2,FALSE)</f>
        <v>64.8</v>
      </c>
      <c r="J25" s="2">
        <f>COUNTIF('NFLPI Top 50 Jerseys'!C:C,'2013 Data '!A25)</f>
        <v>1</v>
      </c>
      <c r="K25" s="2">
        <v>0</v>
      </c>
      <c r="L25" s="2">
        <v>0</v>
      </c>
      <c r="M25" s="2">
        <v>0</v>
      </c>
      <c r="N25" s="2">
        <v>0</v>
      </c>
    </row>
    <row r="26" spans="1:14" ht="19.8" thickBot="1" x14ac:dyDescent="0.35">
      <c r="A26" s="1" t="s">
        <v>7</v>
      </c>
      <c r="B26" s="2">
        <f>VLOOKUP($A26,'2013 Attendance (ESPN)'!$A$1:$F$33,5,FALSE)</f>
        <v>69144</v>
      </c>
      <c r="C26" s="6">
        <f>VLOOKUP($A26,'2013 Attendance (ESPN)'!$A$1:$F$33,6,FALSE)</f>
        <v>102.3</v>
      </c>
      <c r="D26" s="5">
        <f t="shared" si="0"/>
        <v>67.589442815249271</v>
      </c>
      <c r="E26" s="17">
        <f>VLOOKUP($A26,'2013 NFL Standings'!$A$1:$C$33,2,FALSE)</f>
        <v>10</v>
      </c>
      <c r="F26" s="17">
        <f>VLOOKUP($A26,'2013 NFL Standings'!$A$1:$C$33,3,FALSE)</f>
        <v>4</v>
      </c>
      <c r="G26" s="17">
        <f>VLOOKUP($A26,'2012 NFL Standings'!$A$1:$C$33,2,FALSE)</f>
        <v>4</v>
      </c>
      <c r="H26" s="17">
        <f>VLOOKUP($A26,'2012 NFL Standings'!$A$1:$C$33,3,FALSE)</f>
        <v>2</v>
      </c>
      <c r="I26" s="5">
        <f>VLOOKUP($A26,'2013 FCI'!$A$1:$B$34,2,FALSE)</f>
        <v>93.01</v>
      </c>
      <c r="J26" s="17">
        <f>COUNTIF('NFLPI Top 50 Jerseys'!C:C,'2013 Data '!A26)</f>
        <v>1</v>
      </c>
      <c r="K26" s="17">
        <v>0</v>
      </c>
      <c r="L26" s="17">
        <v>1</v>
      </c>
      <c r="M26" s="17">
        <v>0</v>
      </c>
      <c r="N26" s="17">
        <v>0</v>
      </c>
    </row>
    <row r="27" spans="1:14" ht="19.8" thickBot="1" x14ac:dyDescent="0.35">
      <c r="A27" s="2" t="s">
        <v>10</v>
      </c>
      <c r="B27" s="2">
        <f>VLOOKUP($A27,'2013 Attendance (ESPN)'!$A$1:$F$33,5,FALSE)</f>
        <v>57311</v>
      </c>
      <c r="C27" s="6">
        <f>VLOOKUP($A27,'2013 Attendance (ESPN)'!$A$1:$F$33,6,FALSE)</f>
        <v>88.2</v>
      </c>
      <c r="D27" s="5">
        <f t="shared" si="0"/>
        <v>64.978458049886626</v>
      </c>
      <c r="E27" s="2">
        <f>VLOOKUP($A27,'2013 NFL Standings'!$A$1:$C$33,2,FALSE)</f>
        <v>8</v>
      </c>
      <c r="F27" s="2">
        <f>VLOOKUP($A27,'2013 NFL Standings'!$A$1:$C$33,3,FALSE)</f>
        <v>5</v>
      </c>
      <c r="G27" s="2">
        <f>VLOOKUP($A27,'2012 NFL Standings'!$A$1:$C$33,2,FALSE)</f>
        <v>8</v>
      </c>
      <c r="H27" s="2">
        <f>VLOOKUP($A27,'2012 NFL Standings'!$A$1:$C$33,3,FALSE)</f>
        <v>5</v>
      </c>
      <c r="I27" s="2">
        <f>VLOOKUP($A27,'2013 FCI'!$A$1:$B$34,2,FALSE)</f>
        <v>81.13</v>
      </c>
      <c r="J27" s="2">
        <f>COUNTIF('NFLPI Top 50 Jerseys'!C:C,'2013 Data '!A27)</f>
        <v>2</v>
      </c>
      <c r="K27" s="2">
        <v>0</v>
      </c>
      <c r="L27" s="2">
        <v>1</v>
      </c>
      <c r="M27" s="2">
        <v>0</v>
      </c>
      <c r="N27" s="2">
        <v>0</v>
      </c>
    </row>
    <row r="28" spans="1:14" ht="19.8" thickBot="1" x14ac:dyDescent="0.35">
      <c r="A28" s="1" t="s">
        <v>9</v>
      </c>
      <c r="B28" s="2">
        <f>VLOOKUP($A28,'2013 Attendance (ESPN)'!$A$1:$F$33,5,FALSE)</f>
        <v>64205</v>
      </c>
      <c r="C28" s="6">
        <f>VLOOKUP($A28,'2013 Attendance (ESPN)'!$A$1:$F$33,6,FALSE)</f>
        <v>90.1</v>
      </c>
      <c r="D28" s="5">
        <f t="shared" si="0"/>
        <v>71.259711431742517</v>
      </c>
      <c r="E28" s="17">
        <f>VLOOKUP($A28,'2013 NFL Standings'!$A$1:$C$33,2,FALSE)</f>
        <v>9</v>
      </c>
      <c r="F28" s="17">
        <f>VLOOKUP($A28,'2013 NFL Standings'!$A$1:$C$33,3,FALSE)</f>
        <v>5</v>
      </c>
      <c r="G28" s="17">
        <f>VLOOKUP($A28,'2012 NFL Standings'!$A$1:$C$33,2,FALSE)</f>
        <v>7</v>
      </c>
      <c r="H28" s="17">
        <f>VLOOKUP($A28,'2012 NFL Standings'!$A$1:$C$33,3,FALSE)</f>
        <v>3</v>
      </c>
      <c r="I28" s="5">
        <f>VLOOKUP($A28,'2013 FCI'!$A$1:$B$34,2,FALSE)</f>
        <v>84.55</v>
      </c>
      <c r="J28" s="17">
        <f>COUNTIF('NFLPI Top 50 Jerseys'!C:C,'2013 Data '!A28)</f>
        <v>1</v>
      </c>
      <c r="K28" s="17">
        <v>0</v>
      </c>
      <c r="L28" s="17">
        <v>0</v>
      </c>
      <c r="M28" s="17">
        <v>0</v>
      </c>
      <c r="N28" s="17">
        <v>0</v>
      </c>
    </row>
    <row r="29" spans="1:14" ht="19.8" thickBot="1" x14ac:dyDescent="0.35">
      <c r="A29" s="2" t="s">
        <v>20</v>
      </c>
      <c r="B29" s="2">
        <f>VLOOKUP($A29,'2013 Attendance (ESPN)'!$A$1:$F$33,5,FALSE)</f>
        <v>68197</v>
      </c>
      <c r="C29" s="6">
        <f>VLOOKUP($A29,'2013 Attendance (ESPN)'!$A$1:$F$33,6,FALSE)</f>
        <v>101.8</v>
      </c>
      <c r="D29" s="5">
        <f t="shared" si="0"/>
        <v>66.991159135559926</v>
      </c>
      <c r="E29" s="2">
        <f>VLOOKUP($A29,'2013 NFL Standings'!$A$1:$C$33,2,FALSE)</f>
        <v>13</v>
      </c>
      <c r="F29" s="2">
        <f>VLOOKUP($A29,'2013 NFL Standings'!$A$1:$C$33,3,FALSE)</f>
        <v>7</v>
      </c>
      <c r="G29" s="2">
        <f>VLOOKUP($A29,'2012 NFL Standings'!$A$1:$C$33,2,FALSE)</f>
        <v>11</v>
      </c>
      <c r="H29" s="2">
        <f>VLOOKUP($A29,'2012 NFL Standings'!$A$1:$C$33,3,FALSE)</f>
        <v>8</v>
      </c>
      <c r="I29" s="2">
        <f>VLOOKUP($A29,'2013 FCI'!$A$1:$B$34,2,FALSE)</f>
        <v>71.209999999999994</v>
      </c>
      <c r="J29" s="2">
        <f>COUNTIF('NFLPI Top 50 Jerseys'!C:C,'2013 Data '!A29)</f>
        <v>3</v>
      </c>
      <c r="K29" s="2">
        <v>0</v>
      </c>
      <c r="L29" s="2">
        <v>0</v>
      </c>
      <c r="M29" s="2">
        <v>0</v>
      </c>
      <c r="N29" s="2">
        <v>0</v>
      </c>
    </row>
    <row r="30" spans="1:14" ht="19.8" thickBot="1" x14ac:dyDescent="0.35">
      <c r="A30" s="1" t="s">
        <v>19</v>
      </c>
      <c r="B30" s="2">
        <f>VLOOKUP($A30,'2013 Attendance (ESPN)'!$A$1:$F$33,5,FALSE)</f>
        <v>56957</v>
      </c>
      <c r="C30" s="6">
        <f>VLOOKUP($A30,'2013 Attendance (ESPN)'!$A$1:$F$33,6,FALSE)</f>
        <v>87.2</v>
      </c>
      <c r="D30" s="5">
        <f t="shared" si="0"/>
        <v>65.317660550458712</v>
      </c>
      <c r="E30" s="17">
        <f>VLOOKUP($A30,'2013 NFL Standings'!$A$1:$C$33,2,FALSE)</f>
        <v>7</v>
      </c>
      <c r="F30" s="17">
        <f>VLOOKUP($A30,'2013 NFL Standings'!$A$1:$C$33,3,FALSE)</f>
        <v>5</v>
      </c>
      <c r="G30" s="17">
        <f>VLOOKUP($A30,'2012 NFL Standings'!$A$1:$C$33,2,FALSE)</f>
        <v>7</v>
      </c>
      <c r="H30" s="17">
        <f>VLOOKUP($A30,'2012 NFL Standings'!$A$1:$C$33,3,FALSE)</f>
        <v>4</v>
      </c>
      <c r="I30" s="5">
        <f>VLOOKUP($A30,'2013 FCI'!$A$1:$B$34,2,FALSE)</f>
        <v>74.489999999999995</v>
      </c>
      <c r="J30" s="17">
        <f>COUNTIF('NFLPI Top 50 Jerseys'!C:C,'2013 Data '!A30)</f>
        <v>0</v>
      </c>
      <c r="K30" s="17">
        <v>1</v>
      </c>
      <c r="L30" s="17">
        <v>0</v>
      </c>
      <c r="M30" s="17">
        <v>0</v>
      </c>
      <c r="N30" s="17">
        <v>0</v>
      </c>
    </row>
    <row r="31" spans="1:14" ht="19.8" thickBot="1" x14ac:dyDescent="0.35">
      <c r="A31" s="2" t="s">
        <v>29</v>
      </c>
      <c r="B31" s="2">
        <f>VLOOKUP($A31,'2013 Attendance (ESPN)'!$A$1:$F$33,5,FALSE)</f>
        <v>58818</v>
      </c>
      <c r="C31" s="6">
        <f>VLOOKUP($A31,'2013 Attendance (ESPN)'!$A$1:$F$33,6,FALSE)</f>
        <v>89.6</v>
      </c>
      <c r="D31" s="5">
        <f t="shared" si="0"/>
        <v>65.645089285714292</v>
      </c>
      <c r="E31" s="2">
        <f>VLOOKUP($A31,'2013 NFL Standings'!$A$1:$C$33,2,FALSE)</f>
        <v>4</v>
      </c>
      <c r="F31" s="2">
        <f>VLOOKUP($A31,'2013 NFL Standings'!$A$1:$C$33,3,FALSE)</f>
        <v>3</v>
      </c>
      <c r="G31" s="2">
        <f>VLOOKUP($A31,'2012 NFL Standings'!$A$1:$C$33,2,FALSE)</f>
        <v>7</v>
      </c>
      <c r="H31" s="2">
        <f>VLOOKUP($A31,'2012 NFL Standings'!$A$1:$C$33,3,FALSE)</f>
        <v>3</v>
      </c>
      <c r="I31" s="2">
        <f>VLOOKUP($A31,'2013 FCI'!$A$1:$B$34,2,FALSE)</f>
        <v>63.59</v>
      </c>
      <c r="J31" s="2">
        <f>COUNTIF('NFLPI Top 50 Jerseys'!C:C,'2013 Data '!A31)</f>
        <v>0</v>
      </c>
      <c r="K31" s="2">
        <v>0</v>
      </c>
      <c r="L31" s="2">
        <v>0</v>
      </c>
      <c r="M31" s="2">
        <v>1</v>
      </c>
      <c r="N31" s="2">
        <v>0</v>
      </c>
    </row>
    <row r="32" spans="1:14" ht="19.8" thickBot="1" x14ac:dyDescent="0.35">
      <c r="A32" s="1" t="s">
        <v>24</v>
      </c>
      <c r="B32" s="2">
        <f>VLOOKUP($A32,'2013 Attendance (ESPN)'!$A$1:$F$33,5,FALSE)</f>
        <v>69143</v>
      </c>
      <c r="C32" s="6">
        <f>VLOOKUP($A32,'2013 Attendance (ESPN)'!$A$1:$F$33,6,FALSE)</f>
        <v>100</v>
      </c>
      <c r="D32" s="5">
        <f t="shared" si="0"/>
        <v>69.143000000000001</v>
      </c>
      <c r="E32" s="17">
        <f>VLOOKUP($A32,'2013 NFL Standings'!$A$1:$C$33,2,FALSE)</f>
        <v>7</v>
      </c>
      <c r="F32" s="17">
        <f>VLOOKUP($A32,'2013 NFL Standings'!$A$1:$C$33,3,FALSE)</f>
        <v>3</v>
      </c>
      <c r="G32" s="17">
        <f>VLOOKUP($A32,'2012 NFL Standings'!$A$1:$C$33,2,FALSE)</f>
        <v>6</v>
      </c>
      <c r="H32" s="17">
        <f>VLOOKUP($A32,'2012 NFL Standings'!$A$1:$C$33,3,FALSE)</f>
        <v>4</v>
      </c>
      <c r="I32" s="5">
        <f>VLOOKUP($A32,'2013 FCI'!$A$1:$B$34,2,FALSE)</f>
        <v>65.28</v>
      </c>
      <c r="J32" s="17">
        <f>COUNTIF('NFLPI Top 50 Jerseys'!C:C,'2013 Data '!A32)</f>
        <v>0</v>
      </c>
      <c r="K32" s="17">
        <v>0</v>
      </c>
      <c r="L32" s="17">
        <v>0</v>
      </c>
      <c r="M32" s="17">
        <v>1</v>
      </c>
      <c r="N32" s="17">
        <v>0</v>
      </c>
    </row>
    <row r="33" spans="1:14" ht="19.8" thickBot="1" x14ac:dyDescent="0.35">
      <c r="A33" s="2" t="s">
        <v>5</v>
      </c>
      <c r="B33" s="2">
        <f>VLOOKUP($A33,'2013 Attendance (ESPN)'!$A$1:$F$33,5,FALSE)</f>
        <v>77220</v>
      </c>
      <c r="C33" s="6">
        <f>VLOOKUP($A33,'2013 Attendance (ESPN)'!$A$1:$F$33,6,FALSE)</f>
        <v>84.2</v>
      </c>
      <c r="D33" s="5">
        <f t="shared" si="0"/>
        <v>91.710213776722085</v>
      </c>
      <c r="E33" s="2">
        <f>VLOOKUP($A33,'2013 NFL Standings'!$A$1:$C$33,2,FALSE)</f>
        <v>3</v>
      </c>
      <c r="F33" s="2">
        <f>VLOOKUP($A33,'2013 NFL Standings'!$A$1:$C$33,3,FALSE)</f>
        <v>2</v>
      </c>
      <c r="G33" s="2">
        <f>VLOOKUP($A33,'2012 NFL Standings'!$A$1:$C$33,2,FALSE)</f>
        <v>10</v>
      </c>
      <c r="H33" s="2">
        <f>VLOOKUP($A33,'2012 NFL Standings'!$A$1:$C$33,3,FALSE)</f>
        <v>5</v>
      </c>
      <c r="I33" s="2">
        <f>VLOOKUP($A33,'2013 FCI'!$A$1:$B$34,2,FALSE)</f>
        <v>94.8</v>
      </c>
      <c r="J33" s="2">
        <f>COUNTIF('NFLPI Top 50 Jerseys'!C:C,'2013 Data '!A33)</f>
        <v>1</v>
      </c>
      <c r="K33" s="2">
        <v>0</v>
      </c>
      <c r="L33" s="2">
        <v>1</v>
      </c>
      <c r="M33" s="2">
        <v>0</v>
      </c>
      <c r="N33" s="2">
        <v>0</v>
      </c>
    </row>
  </sheetData>
  <sortState xmlns:xlrd2="http://schemas.microsoft.com/office/spreadsheetml/2017/richdata2" ref="A3:A33">
    <sortCondition ref="A2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BD8C-CCC8-45E1-A691-6155903695F5}">
  <dimension ref="A1:C51"/>
  <sheetViews>
    <sheetView workbookViewId="0">
      <selection activeCell="D11" sqref="D11"/>
    </sheetView>
  </sheetViews>
  <sheetFormatPr defaultRowHeight="14.4" x14ac:dyDescent="0.3"/>
  <cols>
    <col min="2" max="2" width="13.21875" customWidth="1"/>
    <col min="3" max="3" width="14.21875" customWidth="1"/>
  </cols>
  <sheetData>
    <row r="1" spans="1:3" x14ac:dyDescent="0.3">
      <c r="A1" t="s">
        <v>44</v>
      </c>
      <c r="B1" t="s">
        <v>43</v>
      </c>
      <c r="C1" t="s">
        <v>33</v>
      </c>
    </row>
    <row r="2" spans="1:3" ht="28.8" x14ac:dyDescent="0.3">
      <c r="A2" s="18">
        <v>1</v>
      </c>
      <c r="B2" s="18" t="s">
        <v>45</v>
      </c>
      <c r="C2" s="18" t="s">
        <v>20</v>
      </c>
    </row>
    <row r="3" spans="1:3" ht="28.8" x14ac:dyDescent="0.3">
      <c r="A3" s="18">
        <v>2</v>
      </c>
      <c r="B3" s="18" t="s">
        <v>46</v>
      </c>
      <c r="C3" s="18" t="s">
        <v>15</v>
      </c>
    </row>
    <row r="4" spans="1:3" ht="28.8" x14ac:dyDescent="0.3">
      <c r="A4" s="18">
        <v>3</v>
      </c>
      <c r="B4" s="18" t="s">
        <v>47</v>
      </c>
      <c r="C4" s="18" t="s">
        <v>12</v>
      </c>
    </row>
    <row r="5" spans="1:3" ht="28.8" x14ac:dyDescent="0.3">
      <c r="A5" s="18">
        <v>4</v>
      </c>
      <c r="B5" s="18" t="s">
        <v>48</v>
      </c>
      <c r="C5" s="18" t="s">
        <v>5</v>
      </c>
    </row>
    <row r="6" spans="1:3" ht="28.8" x14ac:dyDescent="0.3">
      <c r="A6" s="18">
        <v>5</v>
      </c>
      <c r="B6" s="18" t="s">
        <v>49</v>
      </c>
      <c r="C6" s="18" t="s">
        <v>11</v>
      </c>
    </row>
    <row r="7" spans="1:3" ht="28.8" x14ac:dyDescent="0.3">
      <c r="A7" s="18">
        <v>6</v>
      </c>
      <c r="B7" s="18" t="s">
        <v>50</v>
      </c>
      <c r="C7" s="18" t="s">
        <v>1</v>
      </c>
    </row>
    <row r="8" spans="1:3" ht="28.8" x14ac:dyDescent="0.3">
      <c r="A8" s="18">
        <v>7</v>
      </c>
      <c r="B8" s="18" t="s">
        <v>51</v>
      </c>
      <c r="C8" s="18" t="s">
        <v>20</v>
      </c>
    </row>
    <row r="9" spans="1:3" ht="28.8" x14ac:dyDescent="0.3">
      <c r="A9" s="18">
        <v>8</v>
      </c>
      <c r="B9" s="18" t="s">
        <v>52</v>
      </c>
      <c r="C9" s="18" t="s">
        <v>2</v>
      </c>
    </row>
    <row r="10" spans="1:3" ht="28.8" x14ac:dyDescent="0.3">
      <c r="A10" s="18">
        <v>9</v>
      </c>
      <c r="B10" s="18" t="s">
        <v>53</v>
      </c>
      <c r="C10" s="18" t="s">
        <v>16</v>
      </c>
    </row>
    <row r="11" spans="1:3" ht="28.8" x14ac:dyDescent="0.3">
      <c r="A11" s="18">
        <v>10</v>
      </c>
      <c r="B11" s="18" t="s">
        <v>54</v>
      </c>
      <c r="C11" s="18" t="s">
        <v>13</v>
      </c>
    </row>
    <row r="12" spans="1:3" x14ac:dyDescent="0.3">
      <c r="A12" s="18">
        <v>11</v>
      </c>
      <c r="B12" s="18" t="s">
        <v>55</v>
      </c>
      <c r="C12" s="18" t="s">
        <v>8</v>
      </c>
    </row>
    <row r="13" spans="1:3" ht="28.8" x14ac:dyDescent="0.3">
      <c r="A13" s="18">
        <v>12</v>
      </c>
      <c r="B13" s="18" t="s">
        <v>56</v>
      </c>
      <c r="C13" s="18" t="s">
        <v>20</v>
      </c>
    </row>
    <row r="14" spans="1:3" ht="28.8" x14ac:dyDescent="0.3">
      <c r="A14" s="18">
        <v>13</v>
      </c>
      <c r="B14" s="18" t="s">
        <v>57</v>
      </c>
      <c r="C14" s="18" t="s">
        <v>18</v>
      </c>
    </row>
    <row r="15" spans="1:3" ht="28.8" x14ac:dyDescent="0.3">
      <c r="A15" s="18">
        <v>14</v>
      </c>
      <c r="B15" s="18" t="s">
        <v>58</v>
      </c>
      <c r="C15" s="18" t="s">
        <v>11</v>
      </c>
    </row>
    <row r="16" spans="1:3" x14ac:dyDescent="0.3">
      <c r="A16" s="18">
        <v>15</v>
      </c>
      <c r="B16" s="18" t="s">
        <v>59</v>
      </c>
      <c r="C16" s="18" t="s">
        <v>0</v>
      </c>
    </row>
    <row r="17" spans="1:3" ht="28.8" x14ac:dyDescent="0.3">
      <c r="A17" s="18">
        <v>16</v>
      </c>
      <c r="B17" s="18" t="s">
        <v>60</v>
      </c>
      <c r="C17" s="18" t="s">
        <v>12</v>
      </c>
    </row>
    <row r="18" spans="1:3" ht="28.8" x14ac:dyDescent="0.3">
      <c r="A18" s="18">
        <v>17</v>
      </c>
      <c r="B18" s="18" t="s">
        <v>61</v>
      </c>
      <c r="C18" s="18" t="s">
        <v>10</v>
      </c>
    </row>
    <row r="19" spans="1:3" ht="28.8" x14ac:dyDescent="0.3">
      <c r="A19" s="18">
        <v>18</v>
      </c>
      <c r="B19" s="18" t="s">
        <v>62</v>
      </c>
      <c r="C19" s="18" t="s">
        <v>1</v>
      </c>
    </row>
    <row r="20" spans="1:3" x14ac:dyDescent="0.3">
      <c r="A20" s="18">
        <v>19</v>
      </c>
      <c r="B20" s="18" t="s">
        <v>63</v>
      </c>
      <c r="C20" s="18" t="s">
        <v>8</v>
      </c>
    </row>
    <row r="21" spans="1:3" x14ac:dyDescent="0.3">
      <c r="A21" s="18">
        <v>20</v>
      </c>
      <c r="B21" s="18" t="s">
        <v>64</v>
      </c>
      <c r="C21" s="18" t="s">
        <v>25</v>
      </c>
    </row>
    <row r="22" spans="1:3" ht="28.8" x14ac:dyDescent="0.3">
      <c r="A22" s="18">
        <v>21</v>
      </c>
      <c r="B22" s="18" t="s">
        <v>65</v>
      </c>
      <c r="C22" s="18" t="s">
        <v>2</v>
      </c>
    </row>
    <row r="23" spans="1:3" x14ac:dyDescent="0.3">
      <c r="A23" s="18">
        <v>22</v>
      </c>
      <c r="B23" s="18" t="s">
        <v>66</v>
      </c>
      <c r="C23" s="18" t="s">
        <v>0</v>
      </c>
    </row>
    <row r="24" spans="1:3" x14ac:dyDescent="0.3">
      <c r="A24" s="18">
        <v>23</v>
      </c>
      <c r="B24" s="18" t="s">
        <v>67</v>
      </c>
      <c r="C24" s="18" t="s">
        <v>15</v>
      </c>
    </row>
    <row r="25" spans="1:3" x14ac:dyDescent="0.3">
      <c r="A25" s="18">
        <v>24</v>
      </c>
      <c r="B25" s="18" t="s">
        <v>68</v>
      </c>
      <c r="C25" s="18" t="s">
        <v>22</v>
      </c>
    </row>
    <row r="26" spans="1:3" ht="28.8" x14ac:dyDescent="0.3">
      <c r="A26" s="18">
        <v>25</v>
      </c>
      <c r="B26" s="18" t="s">
        <v>69</v>
      </c>
      <c r="C26" s="18" t="s">
        <v>7</v>
      </c>
    </row>
    <row r="27" spans="1:3" ht="28.8" x14ac:dyDescent="0.3">
      <c r="A27" s="18">
        <v>26</v>
      </c>
      <c r="B27" s="18" t="s">
        <v>70</v>
      </c>
      <c r="C27" s="18" t="s">
        <v>10</v>
      </c>
    </row>
    <row r="28" spans="1:3" ht="28.8" x14ac:dyDescent="0.3">
      <c r="A28" s="18">
        <v>27</v>
      </c>
      <c r="B28" s="18" t="s">
        <v>71</v>
      </c>
      <c r="C28" s="18" t="s">
        <v>31</v>
      </c>
    </row>
    <row r="29" spans="1:3" ht="28.8" x14ac:dyDescent="0.3">
      <c r="A29" s="18">
        <v>28</v>
      </c>
      <c r="B29" s="18" t="s">
        <v>72</v>
      </c>
      <c r="C29" s="18" t="s">
        <v>6</v>
      </c>
    </row>
    <row r="30" spans="1:3" ht="28.8" x14ac:dyDescent="0.3">
      <c r="A30" s="18">
        <v>29</v>
      </c>
      <c r="B30" s="18" t="s">
        <v>73</v>
      </c>
      <c r="C30" s="18" t="s">
        <v>0</v>
      </c>
    </row>
    <row r="31" spans="1:3" x14ac:dyDescent="0.3">
      <c r="A31" s="18">
        <v>30</v>
      </c>
      <c r="B31" s="18" t="s">
        <v>74</v>
      </c>
      <c r="C31" s="18" t="s">
        <v>0</v>
      </c>
    </row>
    <row r="32" spans="1:3" ht="28.8" x14ac:dyDescent="0.3">
      <c r="A32" s="18">
        <v>31</v>
      </c>
      <c r="B32" s="18" t="s">
        <v>75</v>
      </c>
      <c r="C32" s="18" t="s">
        <v>3</v>
      </c>
    </row>
    <row r="33" spans="1:3" ht="28.8" x14ac:dyDescent="0.3">
      <c r="A33" s="18">
        <v>32</v>
      </c>
      <c r="B33" s="18" t="s">
        <v>76</v>
      </c>
      <c r="C33" s="18" t="s">
        <v>12</v>
      </c>
    </row>
    <row r="34" spans="1:3" ht="28.8" x14ac:dyDescent="0.3">
      <c r="A34" s="18">
        <v>33</v>
      </c>
      <c r="B34" s="18" t="s">
        <v>77</v>
      </c>
      <c r="C34" s="18" t="s">
        <v>23</v>
      </c>
    </row>
    <row r="35" spans="1:3" x14ac:dyDescent="0.3">
      <c r="A35" s="18">
        <v>34</v>
      </c>
      <c r="B35" s="18" t="s">
        <v>78</v>
      </c>
      <c r="C35" s="18" t="s">
        <v>0</v>
      </c>
    </row>
    <row r="36" spans="1:3" ht="28.8" x14ac:dyDescent="0.3">
      <c r="A36" s="18">
        <v>35</v>
      </c>
      <c r="B36" s="18" t="s">
        <v>79</v>
      </c>
      <c r="C36" s="18" t="s">
        <v>6</v>
      </c>
    </row>
    <row r="37" spans="1:3" x14ac:dyDescent="0.3">
      <c r="A37" s="18">
        <v>36</v>
      </c>
      <c r="B37" s="18" t="s">
        <v>80</v>
      </c>
      <c r="C37" s="18" t="s">
        <v>3</v>
      </c>
    </row>
    <row r="38" spans="1:3" ht="28.8" x14ac:dyDescent="0.3">
      <c r="A38" s="18">
        <v>37</v>
      </c>
      <c r="B38" s="18" t="s">
        <v>81</v>
      </c>
      <c r="C38" s="18" t="s">
        <v>16</v>
      </c>
    </row>
    <row r="39" spans="1:3" x14ac:dyDescent="0.3">
      <c r="A39" s="18">
        <v>38</v>
      </c>
      <c r="B39" s="18" t="s">
        <v>82</v>
      </c>
      <c r="C39" s="18" t="s">
        <v>8</v>
      </c>
    </row>
    <row r="40" spans="1:3" ht="28.8" x14ac:dyDescent="0.3">
      <c r="A40" s="18">
        <v>39</v>
      </c>
      <c r="B40" s="18" t="s">
        <v>83</v>
      </c>
      <c r="C40" s="18" t="s">
        <v>26</v>
      </c>
    </row>
    <row r="41" spans="1:3" ht="28.8" x14ac:dyDescent="0.3">
      <c r="A41" s="18">
        <v>40</v>
      </c>
      <c r="B41" s="18" t="s">
        <v>84</v>
      </c>
      <c r="C41" s="18" t="s">
        <v>28</v>
      </c>
    </row>
    <row r="42" spans="1:3" ht="28.8" x14ac:dyDescent="0.3">
      <c r="A42" s="18">
        <v>41</v>
      </c>
      <c r="B42" s="18" t="s">
        <v>85</v>
      </c>
      <c r="C42" s="18" t="s">
        <v>13</v>
      </c>
    </row>
    <row r="43" spans="1:3" ht="28.8" x14ac:dyDescent="0.3">
      <c r="A43" s="18">
        <v>42</v>
      </c>
      <c r="B43" s="18" t="s">
        <v>86</v>
      </c>
      <c r="C43" s="18" t="s">
        <v>12</v>
      </c>
    </row>
    <row r="44" spans="1:3" ht="28.8" x14ac:dyDescent="0.3">
      <c r="A44" s="18">
        <v>43</v>
      </c>
      <c r="B44" s="18" t="s">
        <v>87</v>
      </c>
      <c r="C44" s="18" t="s">
        <v>11</v>
      </c>
    </row>
    <row r="45" spans="1:3" x14ac:dyDescent="0.3">
      <c r="A45" s="18">
        <v>44</v>
      </c>
      <c r="B45" s="18" t="s">
        <v>88</v>
      </c>
      <c r="C45" s="18" t="s">
        <v>17</v>
      </c>
    </row>
    <row r="46" spans="1:3" x14ac:dyDescent="0.3">
      <c r="A46" s="18">
        <v>45</v>
      </c>
      <c r="B46" s="18" t="s">
        <v>89</v>
      </c>
      <c r="C46" s="18" t="s">
        <v>15</v>
      </c>
    </row>
    <row r="47" spans="1:3" x14ac:dyDescent="0.3">
      <c r="A47" s="18">
        <v>46</v>
      </c>
      <c r="B47" s="18" t="s">
        <v>90</v>
      </c>
      <c r="C47" s="18" t="s">
        <v>15</v>
      </c>
    </row>
    <row r="48" spans="1:3" ht="28.8" x14ac:dyDescent="0.3">
      <c r="A48" s="18">
        <v>47</v>
      </c>
      <c r="B48" s="18" t="s">
        <v>91</v>
      </c>
      <c r="C48" s="18" t="s">
        <v>9</v>
      </c>
    </row>
    <row r="49" spans="1:3" x14ac:dyDescent="0.3">
      <c r="A49" s="18">
        <v>48</v>
      </c>
      <c r="B49" s="18" t="s">
        <v>92</v>
      </c>
      <c r="C49" s="18" t="s">
        <v>17</v>
      </c>
    </row>
    <row r="50" spans="1:3" x14ac:dyDescent="0.3">
      <c r="A50" s="18">
        <v>49</v>
      </c>
      <c r="B50" s="18" t="s">
        <v>93</v>
      </c>
      <c r="C50" s="18" t="s">
        <v>3</v>
      </c>
    </row>
    <row r="51" spans="1:3" ht="28.8" x14ac:dyDescent="0.3">
      <c r="A51" s="18">
        <v>50</v>
      </c>
      <c r="B51" s="18" t="s">
        <v>94</v>
      </c>
      <c r="C51" s="1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1E5F-3B2E-43E8-94A5-9AEFD62D18E0}">
  <dimension ref="A1:C38"/>
  <sheetViews>
    <sheetView topLeftCell="A9" workbookViewId="0">
      <selection activeCell="A23" sqref="A23"/>
    </sheetView>
  </sheetViews>
  <sheetFormatPr defaultRowHeight="14.4" x14ac:dyDescent="0.3"/>
  <cols>
    <col min="1" max="1" width="23.88671875" bestFit="1" customWidth="1"/>
    <col min="3" max="3" width="8.109375" bestFit="1" customWidth="1"/>
  </cols>
  <sheetData>
    <row r="1" spans="1:3" x14ac:dyDescent="0.3">
      <c r="A1" s="16" t="s">
        <v>35</v>
      </c>
      <c r="B1" s="16" t="s">
        <v>36</v>
      </c>
      <c r="C1" s="16" t="s">
        <v>42</v>
      </c>
    </row>
    <row r="2" spans="1:3" x14ac:dyDescent="0.3">
      <c r="A2" s="16" t="s">
        <v>17</v>
      </c>
      <c r="B2">
        <v>13</v>
      </c>
      <c r="C2">
        <v>7</v>
      </c>
    </row>
    <row r="3" spans="1:3" x14ac:dyDescent="0.3">
      <c r="A3" s="16" t="s">
        <v>15</v>
      </c>
      <c r="B3">
        <v>13</v>
      </c>
      <c r="C3">
        <v>7</v>
      </c>
    </row>
    <row r="4" spans="1:3" x14ac:dyDescent="0.3">
      <c r="A4" s="16" t="s">
        <v>8</v>
      </c>
      <c r="B4">
        <v>12</v>
      </c>
      <c r="C4">
        <v>6</v>
      </c>
    </row>
    <row r="5" spans="1:3" x14ac:dyDescent="0.3">
      <c r="A5" s="16" t="s">
        <v>1</v>
      </c>
      <c r="B5">
        <v>12</v>
      </c>
      <c r="C5">
        <v>6</v>
      </c>
    </row>
    <row r="6" spans="1:3" x14ac:dyDescent="0.3">
      <c r="A6" s="16" t="s">
        <v>12</v>
      </c>
      <c r="B6">
        <v>11</v>
      </c>
      <c r="C6">
        <v>6</v>
      </c>
    </row>
    <row r="7" spans="1:3" x14ac:dyDescent="0.3">
      <c r="A7" s="16" t="s">
        <v>11</v>
      </c>
      <c r="B7">
        <v>11</v>
      </c>
      <c r="C7">
        <v>7</v>
      </c>
    </row>
    <row r="8" spans="1:3" x14ac:dyDescent="0.3">
      <c r="A8" s="16" t="s">
        <v>16</v>
      </c>
      <c r="B8">
        <v>11</v>
      </c>
      <c r="C8">
        <v>7</v>
      </c>
    </row>
    <row r="9" spans="1:3" x14ac:dyDescent="0.3">
      <c r="A9" s="16" t="s">
        <v>20</v>
      </c>
      <c r="B9">
        <v>11</v>
      </c>
      <c r="C9">
        <v>8</v>
      </c>
    </row>
    <row r="10" spans="1:3" x14ac:dyDescent="0.3">
      <c r="A10" s="16" t="s">
        <v>6</v>
      </c>
      <c r="B10">
        <v>10</v>
      </c>
      <c r="C10">
        <v>6</v>
      </c>
    </row>
    <row r="11" spans="1:3" x14ac:dyDescent="0.3">
      <c r="A11" s="16" t="s">
        <v>3</v>
      </c>
      <c r="B11">
        <v>10</v>
      </c>
      <c r="C11">
        <v>5</v>
      </c>
    </row>
    <row r="12" spans="1:3" x14ac:dyDescent="0.3">
      <c r="A12" s="16" t="s">
        <v>26</v>
      </c>
      <c r="B12">
        <v>10</v>
      </c>
      <c r="C12">
        <v>4</v>
      </c>
    </row>
    <row r="13" spans="1:3" x14ac:dyDescent="0.3">
      <c r="A13" s="16" t="s">
        <v>18</v>
      </c>
      <c r="B13">
        <v>10</v>
      </c>
      <c r="C13">
        <v>7</v>
      </c>
    </row>
    <row r="14" spans="1:3" x14ac:dyDescent="0.3">
      <c r="A14" t="s">
        <v>5</v>
      </c>
      <c r="B14">
        <v>10</v>
      </c>
      <c r="C14">
        <v>5</v>
      </c>
    </row>
    <row r="15" spans="1:3" x14ac:dyDescent="0.3">
      <c r="A15" s="16" t="s">
        <v>2</v>
      </c>
      <c r="B15">
        <v>9</v>
      </c>
      <c r="C15">
        <v>6</v>
      </c>
    </row>
    <row r="16" spans="1:3" x14ac:dyDescent="0.3">
      <c r="A16" s="16" t="s">
        <v>0</v>
      </c>
      <c r="B16">
        <v>8</v>
      </c>
      <c r="C16">
        <v>4</v>
      </c>
    </row>
    <row r="17" spans="1:3" x14ac:dyDescent="0.3">
      <c r="A17" s="16" t="s">
        <v>10</v>
      </c>
      <c r="B17">
        <v>8</v>
      </c>
      <c r="C17">
        <v>5</v>
      </c>
    </row>
    <row r="18" spans="1:3" x14ac:dyDescent="0.3">
      <c r="A18" t="s">
        <v>19</v>
      </c>
      <c r="B18">
        <v>7</v>
      </c>
      <c r="C18">
        <v>4</v>
      </c>
    </row>
    <row r="19" spans="1:3" x14ac:dyDescent="0.3">
      <c r="A19" s="16" t="s">
        <v>31</v>
      </c>
      <c r="B19">
        <v>7</v>
      </c>
      <c r="C19">
        <v>3</v>
      </c>
    </row>
    <row r="20" spans="1:3" x14ac:dyDescent="0.3">
      <c r="A20" t="s">
        <v>9</v>
      </c>
      <c r="B20">
        <v>7</v>
      </c>
      <c r="C20">
        <v>3</v>
      </c>
    </row>
    <row r="21" spans="1:3" x14ac:dyDescent="0.3">
      <c r="A21" s="16" t="s">
        <v>22</v>
      </c>
      <c r="B21">
        <v>7</v>
      </c>
      <c r="C21">
        <v>5</v>
      </c>
    </row>
    <row r="22" spans="1:3" x14ac:dyDescent="0.3">
      <c r="A22" s="16" t="s">
        <v>13</v>
      </c>
      <c r="B22">
        <v>7</v>
      </c>
      <c r="C22">
        <v>4</v>
      </c>
    </row>
    <row r="23" spans="1:3" x14ac:dyDescent="0.3">
      <c r="A23" s="16" t="s">
        <v>29</v>
      </c>
      <c r="B23">
        <v>7</v>
      </c>
      <c r="C23">
        <v>3</v>
      </c>
    </row>
    <row r="24" spans="1:3" x14ac:dyDescent="0.3">
      <c r="A24" s="16" t="s">
        <v>30</v>
      </c>
      <c r="B24">
        <v>6</v>
      </c>
      <c r="C24">
        <v>4</v>
      </c>
    </row>
    <row r="25" spans="1:3" x14ac:dyDescent="0.3">
      <c r="A25" s="16" t="s">
        <v>4</v>
      </c>
      <c r="B25">
        <v>6</v>
      </c>
      <c r="C25">
        <v>3</v>
      </c>
    </row>
    <row r="26" spans="1:3" x14ac:dyDescent="0.3">
      <c r="A26" s="16" t="s">
        <v>24</v>
      </c>
      <c r="B26">
        <v>6</v>
      </c>
      <c r="C26">
        <v>4</v>
      </c>
    </row>
    <row r="27" spans="1:3" x14ac:dyDescent="0.3">
      <c r="A27" s="16" t="s">
        <v>21</v>
      </c>
      <c r="B27">
        <v>5</v>
      </c>
      <c r="C27">
        <v>4</v>
      </c>
    </row>
    <row r="28" spans="1:3" x14ac:dyDescent="0.3">
      <c r="A28" s="16" t="s">
        <v>32</v>
      </c>
      <c r="B28">
        <v>5</v>
      </c>
      <c r="C28">
        <v>4</v>
      </c>
    </row>
    <row r="29" spans="1:3" x14ac:dyDescent="0.3">
      <c r="A29" s="16" t="s">
        <v>25</v>
      </c>
      <c r="B29">
        <v>4</v>
      </c>
      <c r="C29">
        <v>2</v>
      </c>
    </row>
    <row r="30" spans="1:3" x14ac:dyDescent="0.3">
      <c r="A30" t="s">
        <v>23</v>
      </c>
      <c r="B30">
        <v>4</v>
      </c>
      <c r="C30">
        <v>3</v>
      </c>
    </row>
    <row r="31" spans="1:3" x14ac:dyDescent="0.3">
      <c r="A31" s="16" t="s">
        <v>7</v>
      </c>
      <c r="B31">
        <v>4</v>
      </c>
      <c r="C31">
        <v>2</v>
      </c>
    </row>
    <row r="32" spans="1:3" x14ac:dyDescent="0.3">
      <c r="A32" s="16" t="s">
        <v>27</v>
      </c>
      <c r="B32">
        <v>2</v>
      </c>
      <c r="C32">
        <v>1</v>
      </c>
    </row>
    <row r="33" spans="1:3" x14ac:dyDescent="0.3">
      <c r="A33" s="16" t="s">
        <v>28</v>
      </c>
      <c r="B33">
        <v>2</v>
      </c>
      <c r="C33">
        <v>1</v>
      </c>
    </row>
    <row r="34" spans="1:3" x14ac:dyDescent="0.3">
      <c r="A34" s="16"/>
      <c r="B34" s="16"/>
    </row>
    <row r="35" spans="1:3" x14ac:dyDescent="0.3">
      <c r="A35" s="16"/>
      <c r="B35" s="16"/>
    </row>
    <row r="36" spans="1:3" x14ac:dyDescent="0.3">
      <c r="A36" s="16"/>
      <c r="B36" s="16"/>
    </row>
    <row r="37" spans="1:3" x14ac:dyDescent="0.3">
      <c r="A37" s="16"/>
      <c r="B37" s="16"/>
    </row>
    <row r="38" spans="1:3" x14ac:dyDescent="0.3">
      <c r="A38" s="16"/>
      <c r="B3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8A35-3D10-4171-B28A-CEF0085F9A90}">
  <dimension ref="A1:C33"/>
  <sheetViews>
    <sheetView workbookViewId="0">
      <selection activeCell="A13" sqref="A13"/>
    </sheetView>
  </sheetViews>
  <sheetFormatPr defaultRowHeight="14.4" x14ac:dyDescent="0.3"/>
  <cols>
    <col min="1" max="1" width="22.21875" bestFit="1" customWidth="1"/>
    <col min="3" max="3" width="8.109375" style="16" bestFit="1" customWidth="1"/>
  </cols>
  <sheetData>
    <row r="1" spans="1:3" x14ac:dyDescent="0.3">
      <c r="A1" t="s">
        <v>35</v>
      </c>
      <c r="B1" t="s">
        <v>36</v>
      </c>
      <c r="C1" t="s">
        <v>42</v>
      </c>
    </row>
    <row r="2" spans="1:3" x14ac:dyDescent="0.3">
      <c r="A2" t="s">
        <v>15</v>
      </c>
      <c r="B2">
        <v>13</v>
      </c>
      <c r="C2">
        <v>7</v>
      </c>
    </row>
    <row r="3" spans="1:3" x14ac:dyDescent="0.3">
      <c r="A3" t="s">
        <v>20</v>
      </c>
      <c r="B3">
        <v>13</v>
      </c>
      <c r="C3">
        <v>7</v>
      </c>
    </row>
    <row r="4" spans="1:3" x14ac:dyDescent="0.3">
      <c r="A4" t="s">
        <v>31</v>
      </c>
      <c r="B4">
        <v>12</v>
      </c>
      <c r="C4">
        <v>7</v>
      </c>
    </row>
    <row r="5" spans="1:3" x14ac:dyDescent="0.3">
      <c r="A5" t="s">
        <v>1</v>
      </c>
      <c r="B5">
        <v>12</v>
      </c>
      <c r="C5">
        <v>8</v>
      </c>
    </row>
    <row r="6" spans="1:3" x14ac:dyDescent="0.3">
      <c r="A6" t="s">
        <v>12</v>
      </c>
      <c r="B6">
        <v>12</v>
      </c>
      <c r="C6">
        <v>6</v>
      </c>
    </row>
    <row r="7" spans="1:3" x14ac:dyDescent="0.3">
      <c r="A7" t="s">
        <v>26</v>
      </c>
      <c r="B7">
        <v>11</v>
      </c>
      <c r="C7">
        <v>8</v>
      </c>
    </row>
    <row r="8" spans="1:3" x14ac:dyDescent="0.3">
      <c r="A8" t="s">
        <v>16</v>
      </c>
      <c r="B8">
        <v>11</v>
      </c>
      <c r="C8">
        <v>6</v>
      </c>
    </row>
    <row r="9" spans="1:3" x14ac:dyDescent="0.3">
      <c r="A9" t="s">
        <v>28</v>
      </c>
      <c r="B9">
        <v>11</v>
      </c>
      <c r="C9">
        <v>5</v>
      </c>
    </row>
    <row r="10" spans="1:3" x14ac:dyDescent="0.3">
      <c r="A10" t="s">
        <v>13</v>
      </c>
      <c r="B10">
        <v>11</v>
      </c>
      <c r="C10">
        <v>8</v>
      </c>
    </row>
    <row r="11" spans="1:3" x14ac:dyDescent="0.3">
      <c r="A11" t="s">
        <v>21</v>
      </c>
      <c r="B11">
        <v>10</v>
      </c>
      <c r="C11">
        <v>6</v>
      </c>
    </row>
    <row r="12" spans="1:3" x14ac:dyDescent="0.3">
      <c r="A12" t="s">
        <v>7</v>
      </c>
      <c r="B12">
        <v>10</v>
      </c>
      <c r="C12">
        <v>4</v>
      </c>
    </row>
    <row r="13" spans="1:3" x14ac:dyDescent="0.3">
      <c r="A13" t="s">
        <v>9</v>
      </c>
      <c r="B13">
        <v>9</v>
      </c>
      <c r="C13">
        <v>5</v>
      </c>
    </row>
    <row r="14" spans="1:3" x14ac:dyDescent="0.3">
      <c r="A14" t="s">
        <v>11</v>
      </c>
      <c r="B14">
        <v>8</v>
      </c>
      <c r="C14">
        <v>4</v>
      </c>
    </row>
    <row r="15" spans="1:3" x14ac:dyDescent="0.3">
      <c r="A15" t="s">
        <v>6</v>
      </c>
      <c r="B15">
        <v>8</v>
      </c>
      <c r="C15">
        <v>6</v>
      </c>
    </row>
    <row r="16" spans="1:3" x14ac:dyDescent="0.3">
      <c r="A16" t="s">
        <v>3</v>
      </c>
      <c r="B16">
        <v>8</v>
      </c>
      <c r="C16">
        <v>5</v>
      </c>
    </row>
    <row r="17" spans="1:3" x14ac:dyDescent="0.3">
      <c r="A17" t="s">
        <v>0</v>
      </c>
      <c r="B17">
        <v>8</v>
      </c>
      <c r="C17">
        <v>5</v>
      </c>
    </row>
    <row r="18" spans="1:3" x14ac:dyDescent="0.3">
      <c r="A18" t="s">
        <v>22</v>
      </c>
      <c r="B18">
        <v>8</v>
      </c>
      <c r="C18">
        <v>4</v>
      </c>
    </row>
    <row r="19" spans="1:3" x14ac:dyDescent="0.3">
      <c r="A19" t="s">
        <v>4</v>
      </c>
      <c r="B19">
        <v>8</v>
      </c>
      <c r="C19">
        <v>6</v>
      </c>
    </row>
    <row r="20" spans="1:3" x14ac:dyDescent="0.3">
      <c r="A20" t="s">
        <v>10</v>
      </c>
      <c r="B20">
        <v>8</v>
      </c>
      <c r="C20">
        <v>5</v>
      </c>
    </row>
    <row r="21" spans="1:3" x14ac:dyDescent="0.3">
      <c r="A21" t="s">
        <v>25</v>
      </c>
      <c r="B21">
        <v>7</v>
      </c>
      <c r="C21">
        <v>4</v>
      </c>
    </row>
    <row r="22" spans="1:3" x14ac:dyDescent="0.3">
      <c r="A22" t="s">
        <v>19</v>
      </c>
      <c r="B22">
        <v>7</v>
      </c>
      <c r="C22">
        <v>5</v>
      </c>
    </row>
    <row r="23" spans="1:3" x14ac:dyDescent="0.3">
      <c r="A23" t="s">
        <v>2</v>
      </c>
      <c r="B23">
        <v>7</v>
      </c>
      <c r="C23">
        <v>4</v>
      </c>
    </row>
    <row r="24" spans="1:3" x14ac:dyDescent="0.3">
      <c r="A24" t="s">
        <v>24</v>
      </c>
      <c r="B24">
        <v>7</v>
      </c>
      <c r="C24">
        <v>3</v>
      </c>
    </row>
    <row r="25" spans="1:3" x14ac:dyDescent="0.3">
      <c r="A25" t="s">
        <v>30</v>
      </c>
      <c r="B25">
        <v>6</v>
      </c>
      <c r="C25">
        <v>4</v>
      </c>
    </row>
    <row r="26" spans="1:3" x14ac:dyDescent="0.3">
      <c r="A26" t="s">
        <v>18</v>
      </c>
      <c r="B26">
        <v>5</v>
      </c>
      <c r="C26">
        <v>5</v>
      </c>
    </row>
    <row r="27" spans="1:3" x14ac:dyDescent="0.3">
      <c r="A27" t="s">
        <v>17</v>
      </c>
      <c r="B27">
        <v>4</v>
      </c>
      <c r="C27">
        <v>3</v>
      </c>
    </row>
    <row r="28" spans="1:3" x14ac:dyDescent="0.3">
      <c r="A28" t="s">
        <v>32</v>
      </c>
      <c r="B28">
        <v>4</v>
      </c>
      <c r="C28">
        <v>3</v>
      </c>
    </row>
    <row r="29" spans="1:3" x14ac:dyDescent="0.3">
      <c r="A29" t="s">
        <v>27</v>
      </c>
      <c r="B29">
        <v>4</v>
      </c>
      <c r="C29">
        <v>1</v>
      </c>
    </row>
    <row r="30" spans="1:3" x14ac:dyDescent="0.3">
      <c r="A30" t="s">
        <v>23</v>
      </c>
      <c r="B30">
        <v>4</v>
      </c>
      <c r="C30">
        <v>3</v>
      </c>
    </row>
    <row r="31" spans="1:3" x14ac:dyDescent="0.3">
      <c r="A31" t="s">
        <v>29</v>
      </c>
      <c r="B31">
        <v>4</v>
      </c>
      <c r="C31">
        <v>3</v>
      </c>
    </row>
    <row r="32" spans="1:3" x14ac:dyDescent="0.3">
      <c r="A32" t="s">
        <v>5</v>
      </c>
      <c r="B32">
        <v>3</v>
      </c>
      <c r="C32">
        <v>2</v>
      </c>
    </row>
    <row r="33" spans="1:3" x14ac:dyDescent="0.3">
      <c r="A33" t="s">
        <v>8</v>
      </c>
      <c r="B33">
        <v>2</v>
      </c>
      <c r="C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E5CB-0D56-4F96-9521-5A32ABD0FE07}">
  <dimension ref="A1:B34"/>
  <sheetViews>
    <sheetView workbookViewId="0">
      <selection activeCell="B10" sqref="B10"/>
    </sheetView>
  </sheetViews>
  <sheetFormatPr defaultRowHeight="14.4" x14ac:dyDescent="0.3"/>
  <sheetData>
    <row r="1" spans="1:2" ht="19.8" thickBot="1" x14ac:dyDescent="0.35">
      <c r="A1" s="4" t="s">
        <v>33</v>
      </c>
      <c r="B1" s="4" t="s">
        <v>34</v>
      </c>
    </row>
    <row r="2" spans="1:2" ht="19.8" thickBot="1" x14ac:dyDescent="0.35">
      <c r="A2" s="1" t="s">
        <v>0</v>
      </c>
      <c r="B2" s="5">
        <v>110.2</v>
      </c>
    </row>
    <row r="3" spans="1:2" ht="29.4" thickBot="1" x14ac:dyDescent="0.35">
      <c r="A3" s="2" t="s">
        <v>1</v>
      </c>
      <c r="B3" s="6">
        <v>117.84</v>
      </c>
    </row>
    <row r="4" spans="1:2" ht="19.8" thickBot="1" x14ac:dyDescent="0.35">
      <c r="A4" s="1" t="s">
        <v>2</v>
      </c>
      <c r="B4" s="5">
        <v>111.69</v>
      </c>
    </row>
    <row r="5" spans="1:2" ht="19.8" thickBot="1" x14ac:dyDescent="0.35">
      <c r="A5" s="2" t="s">
        <v>3</v>
      </c>
      <c r="B5" s="6">
        <v>103.6</v>
      </c>
    </row>
    <row r="6" spans="1:2" ht="19.8" thickBot="1" x14ac:dyDescent="0.35">
      <c r="A6" s="1" t="s">
        <v>4</v>
      </c>
      <c r="B6" s="5">
        <v>110.28</v>
      </c>
    </row>
    <row r="7" spans="1:2" ht="19.8" thickBot="1" x14ac:dyDescent="0.35">
      <c r="A7" s="2" t="s">
        <v>5</v>
      </c>
      <c r="B7" s="6">
        <v>94.8</v>
      </c>
    </row>
    <row r="8" spans="1:2" ht="19.8" thickBot="1" x14ac:dyDescent="0.35">
      <c r="A8" s="1" t="s">
        <v>6</v>
      </c>
      <c r="B8" s="5">
        <v>100.19</v>
      </c>
    </row>
    <row r="9" spans="1:2" ht="19.8" thickBot="1" x14ac:dyDescent="0.35">
      <c r="A9" s="2" t="s">
        <v>7</v>
      </c>
      <c r="B9" s="6">
        <v>93.01</v>
      </c>
    </row>
    <row r="10" spans="1:2" ht="19.8" thickBot="1" x14ac:dyDescent="0.35">
      <c r="A10" s="1" t="s">
        <v>8</v>
      </c>
      <c r="B10" s="5">
        <v>88.98</v>
      </c>
    </row>
    <row r="11" spans="1:2" ht="19.8" thickBot="1" x14ac:dyDescent="0.35">
      <c r="A11" s="2" t="s">
        <v>9</v>
      </c>
      <c r="B11" s="6">
        <v>84.55</v>
      </c>
    </row>
    <row r="12" spans="1:2" ht="19.8" thickBot="1" x14ac:dyDescent="0.35">
      <c r="A12" s="1" t="s">
        <v>10</v>
      </c>
      <c r="B12" s="5">
        <v>81.13</v>
      </c>
    </row>
    <row r="13" spans="1:2" ht="19.8" thickBot="1" x14ac:dyDescent="0.35">
      <c r="A13" s="2" t="s">
        <v>11</v>
      </c>
      <c r="B13" s="6">
        <v>82.61</v>
      </c>
    </row>
    <row r="14" spans="1:2" ht="29.4" thickBot="1" x14ac:dyDescent="0.35">
      <c r="A14" s="1" t="s">
        <v>12</v>
      </c>
      <c r="B14" s="5">
        <v>83.54</v>
      </c>
    </row>
    <row r="15" spans="1:2" ht="19.8" thickBot="1" x14ac:dyDescent="0.35">
      <c r="A15" s="2" t="s">
        <v>13</v>
      </c>
      <c r="B15" s="6">
        <v>74.989999999999995</v>
      </c>
    </row>
    <row r="16" spans="1:2" ht="15" thickBot="1" x14ac:dyDescent="0.35">
      <c r="A16" s="3" t="s">
        <v>14</v>
      </c>
      <c r="B16" s="7">
        <v>81.540000000000006</v>
      </c>
    </row>
    <row r="17" spans="1:2" ht="19.8" thickBot="1" x14ac:dyDescent="0.35">
      <c r="A17" s="2" t="s">
        <v>15</v>
      </c>
      <c r="B17" s="6">
        <v>84.27</v>
      </c>
    </row>
    <row r="18" spans="1:2" ht="19.8" thickBot="1" x14ac:dyDescent="0.35">
      <c r="A18" s="1" t="s">
        <v>16</v>
      </c>
      <c r="B18" s="5">
        <v>86.32</v>
      </c>
    </row>
    <row r="19" spans="1:2" ht="19.8" thickBot="1" x14ac:dyDescent="0.35">
      <c r="A19" s="2" t="s">
        <v>17</v>
      </c>
      <c r="B19" s="6">
        <v>83.71</v>
      </c>
    </row>
    <row r="20" spans="1:2" ht="19.8" thickBot="1" x14ac:dyDescent="0.35">
      <c r="A20" s="1" t="s">
        <v>18</v>
      </c>
      <c r="B20" s="5">
        <v>78.69</v>
      </c>
    </row>
    <row r="21" spans="1:2" ht="19.8" thickBot="1" x14ac:dyDescent="0.35">
      <c r="A21" s="2" t="s">
        <v>19</v>
      </c>
      <c r="B21" s="6">
        <v>74.489999999999995</v>
      </c>
    </row>
    <row r="22" spans="1:2" ht="19.8" thickBot="1" x14ac:dyDescent="0.35">
      <c r="A22" s="1" t="s">
        <v>20</v>
      </c>
      <c r="B22" s="5">
        <v>71.209999999999994</v>
      </c>
    </row>
    <row r="23" spans="1:2" ht="19.8" thickBot="1" x14ac:dyDescent="0.35">
      <c r="A23" s="2" t="s">
        <v>21</v>
      </c>
      <c r="B23" s="6">
        <v>79.56</v>
      </c>
    </row>
    <row r="24" spans="1:2" ht="19.8" thickBot="1" x14ac:dyDescent="0.35">
      <c r="A24" s="1" t="s">
        <v>22</v>
      </c>
      <c r="B24" s="5">
        <v>71.14</v>
      </c>
    </row>
    <row r="25" spans="1:2" ht="19.8" thickBot="1" x14ac:dyDescent="0.35">
      <c r="A25" s="2" t="s">
        <v>23</v>
      </c>
      <c r="B25" s="6">
        <v>64.8</v>
      </c>
    </row>
    <row r="26" spans="1:2" ht="19.8" thickBot="1" x14ac:dyDescent="0.35">
      <c r="A26" s="1" t="s">
        <v>24</v>
      </c>
      <c r="B26" s="5">
        <v>65.28</v>
      </c>
    </row>
    <row r="27" spans="1:2" ht="15" thickBot="1" x14ac:dyDescent="0.35">
      <c r="A27" s="2" t="s">
        <v>25</v>
      </c>
      <c r="B27" s="6">
        <v>67.599999999999994</v>
      </c>
    </row>
    <row r="28" spans="1:2" ht="19.8" thickBot="1" x14ac:dyDescent="0.35">
      <c r="A28" s="1" t="s">
        <v>26</v>
      </c>
      <c r="B28" s="5">
        <v>68.959999999999994</v>
      </c>
    </row>
    <row r="29" spans="1:2" ht="19.8" thickBot="1" x14ac:dyDescent="0.35">
      <c r="A29" s="2" t="s">
        <v>27</v>
      </c>
      <c r="B29" s="6">
        <v>68.44</v>
      </c>
    </row>
    <row r="30" spans="1:2" ht="19.8" thickBot="1" x14ac:dyDescent="0.35">
      <c r="A30" s="1" t="s">
        <v>28</v>
      </c>
      <c r="B30" s="5">
        <v>64.92</v>
      </c>
    </row>
    <row r="31" spans="1:2" ht="19.8" thickBot="1" x14ac:dyDescent="0.35">
      <c r="A31" s="2" t="s">
        <v>29</v>
      </c>
      <c r="B31" s="6">
        <v>63.59</v>
      </c>
    </row>
    <row r="32" spans="1:2" ht="15" thickBot="1" x14ac:dyDescent="0.35">
      <c r="A32" s="1" t="s">
        <v>30</v>
      </c>
      <c r="B32" s="5">
        <v>57.75</v>
      </c>
    </row>
    <row r="33" spans="1:2" ht="19.8" thickBot="1" x14ac:dyDescent="0.35">
      <c r="A33" s="2" t="s">
        <v>31</v>
      </c>
      <c r="B33" s="6">
        <v>66.84</v>
      </c>
    </row>
    <row r="34" spans="1:2" ht="19.8" thickBot="1" x14ac:dyDescent="0.35">
      <c r="A34" s="1" t="s">
        <v>32</v>
      </c>
      <c r="B34" s="5">
        <v>54.2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AB6D-0884-4C4A-86FB-53F2728EF0A7}">
  <dimension ref="A1:F34"/>
  <sheetViews>
    <sheetView topLeftCell="A14" workbookViewId="0">
      <selection activeCell="H26" sqref="H26"/>
    </sheetView>
  </sheetViews>
  <sheetFormatPr defaultRowHeight="14.4" x14ac:dyDescent="0.3"/>
  <cols>
    <col min="1" max="1" width="10" customWidth="1"/>
  </cols>
  <sheetData>
    <row r="1" spans="1:6" ht="18.600000000000001" thickBot="1" x14ac:dyDescent="0.35">
      <c r="A1" s="8" t="s">
        <v>33</v>
      </c>
      <c r="B1" s="8" t="s">
        <v>44</v>
      </c>
      <c r="C1" s="8" t="s">
        <v>95</v>
      </c>
      <c r="D1" s="8" t="s">
        <v>96</v>
      </c>
      <c r="E1" s="8" t="s">
        <v>97</v>
      </c>
      <c r="F1" s="8" t="s">
        <v>98</v>
      </c>
    </row>
    <row r="2" spans="1:6" ht="18" x14ac:dyDescent="0.3">
      <c r="A2" s="9" t="s">
        <v>0</v>
      </c>
      <c r="B2" s="9">
        <v>1</v>
      </c>
      <c r="C2" s="9">
        <v>8</v>
      </c>
      <c r="D2" s="10">
        <v>704345</v>
      </c>
      <c r="E2" s="10">
        <v>88043</v>
      </c>
      <c r="F2" s="11">
        <v>110.1</v>
      </c>
    </row>
    <row r="3" spans="1:6" ht="18" x14ac:dyDescent="0.3">
      <c r="A3" s="9" t="s">
        <v>11</v>
      </c>
      <c r="B3" s="12">
        <v>2</v>
      </c>
      <c r="C3" s="12">
        <v>8</v>
      </c>
      <c r="D3" s="13">
        <v>623577</v>
      </c>
      <c r="E3" s="13">
        <v>77947</v>
      </c>
      <c r="F3" s="14">
        <v>106.9</v>
      </c>
    </row>
    <row r="4" spans="1:6" ht="18" x14ac:dyDescent="0.3">
      <c r="A4" s="9" t="s">
        <v>16</v>
      </c>
      <c r="B4" s="9">
        <v>3</v>
      </c>
      <c r="C4" s="9">
        <v>8</v>
      </c>
      <c r="D4" s="10">
        <v>527606</v>
      </c>
      <c r="E4" s="10">
        <v>65950</v>
      </c>
      <c r="F4" s="11">
        <v>104.7</v>
      </c>
    </row>
    <row r="5" spans="1:6" ht="18" x14ac:dyDescent="0.3">
      <c r="A5" s="9" t="s">
        <v>7</v>
      </c>
      <c r="B5" s="12">
        <v>4</v>
      </c>
      <c r="C5" s="12">
        <v>8</v>
      </c>
      <c r="D5" s="13">
        <v>553152</v>
      </c>
      <c r="E5" s="13">
        <v>69144</v>
      </c>
      <c r="F5" s="14">
        <v>102.3</v>
      </c>
    </row>
    <row r="6" spans="1:6" ht="18" x14ac:dyDescent="0.3">
      <c r="A6" s="9" t="s">
        <v>20</v>
      </c>
      <c r="B6" s="9">
        <v>5</v>
      </c>
      <c r="C6" s="9">
        <v>8</v>
      </c>
      <c r="D6" s="10">
        <v>545577</v>
      </c>
      <c r="E6" s="10">
        <v>68197</v>
      </c>
      <c r="F6" s="11">
        <v>101.8</v>
      </c>
    </row>
    <row r="7" spans="1:6" ht="18" x14ac:dyDescent="0.3">
      <c r="A7" s="9" t="s">
        <v>3</v>
      </c>
      <c r="B7" s="12">
        <v>6</v>
      </c>
      <c r="C7" s="12">
        <v>8</v>
      </c>
      <c r="D7" s="13">
        <v>498864</v>
      </c>
      <c r="E7" s="13">
        <v>62358</v>
      </c>
      <c r="F7" s="14">
        <v>101.4</v>
      </c>
    </row>
    <row r="8" spans="1:6" ht="18" x14ac:dyDescent="0.3">
      <c r="A8" s="9" t="s">
        <v>15</v>
      </c>
      <c r="B8" s="9">
        <v>7</v>
      </c>
      <c r="C8" s="9">
        <v>8</v>
      </c>
      <c r="D8" s="10">
        <v>614977</v>
      </c>
      <c r="E8" s="10">
        <v>76872</v>
      </c>
      <c r="F8" s="11">
        <v>101</v>
      </c>
    </row>
    <row r="9" spans="1:6" ht="18" x14ac:dyDescent="0.3">
      <c r="A9" s="9" t="s">
        <v>8</v>
      </c>
      <c r="B9" s="12">
        <v>8</v>
      </c>
      <c r="C9" s="12">
        <v>8</v>
      </c>
      <c r="D9" s="13">
        <v>573271</v>
      </c>
      <c r="E9" s="13">
        <v>71658</v>
      </c>
      <c r="F9" s="14">
        <v>100.9</v>
      </c>
    </row>
    <row r="10" spans="1:6" ht="18" x14ac:dyDescent="0.3">
      <c r="A10" s="9" t="s">
        <v>6</v>
      </c>
      <c r="B10" s="9">
        <v>9</v>
      </c>
      <c r="C10" s="9">
        <v>8</v>
      </c>
      <c r="D10" s="10">
        <v>569084</v>
      </c>
      <c r="E10" s="10">
        <v>71135</v>
      </c>
      <c r="F10" s="11">
        <v>100.2</v>
      </c>
    </row>
    <row r="11" spans="1:6" ht="18" x14ac:dyDescent="0.3">
      <c r="A11" s="9" t="s">
        <v>24</v>
      </c>
      <c r="B11" s="12">
        <v>10</v>
      </c>
      <c r="C11" s="12">
        <v>8</v>
      </c>
      <c r="D11" s="13">
        <v>553144</v>
      </c>
      <c r="E11" s="13">
        <v>69143</v>
      </c>
      <c r="F11" s="14">
        <v>100</v>
      </c>
    </row>
    <row r="12" spans="1:6" ht="18" x14ac:dyDescent="0.3">
      <c r="A12" s="9" t="s">
        <v>1</v>
      </c>
      <c r="B12" s="9">
        <v>11</v>
      </c>
      <c r="C12" s="9">
        <v>8</v>
      </c>
      <c r="D12" s="10">
        <v>550048</v>
      </c>
      <c r="E12" s="10">
        <v>68756</v>
      </c>
      <c r="F12" s="11">
        <v>100</v>
      </c>
    </row>
    <row r="13" spans="1:6" ht="18" x14ac:dyDescent="0.3">
      <c r="A13" s="9" t="s">
        <v>13</v>
      </c>
      <c r="B13" s="12">
        <v>12</v>
      </c>
      <c r="C13" s="12">
        <v>8</v>
      </c>
      <c r="D13" s="13">
        <v>583210</v>
      </c>
      <c r="E13" s="13">
        <v>72901</v>
      </c>
      <c r="F13" s="14">
        <v>99.9</v>
      </c>
    </row>
    <row r="14" spans="1:6" ht="18" x14ac:dyDescent="0.3">
      <c r="A14" s="9" t="s">
        <v>18</v>
      </c>
      <c r="B14" s="9">
        <v>13</v>
      </c>
      <c r="C14" s="9">
        <v>7</v>
      </c>
      <c r="D14" s="10">
        <v>448135</v>
      </c>
      <c r="E14" s="10">
        <v>64019</v>
      </c>
      <c r="F14" s="11">
        <v>99.8</v>
      </c>
    </row>
    <row r="15" spans="1:6" ht="18" x14ac:dyDescent="0.3">
      <c r="A15" s="9" t="s">
        <v>31</v>
      </c>
      <c r="B15" s="12">
        <v>14</v>
      </c>
      <c r="C15" s="12">
        <v>8</v>
      </c>
      <c r="D15" s="13">
        <v>587544</v>
      </c>
      <c r="E15" s="13">
        <v>73443</v>
      </c>
      <c r="F15" s="14">
        <v>99.5</v>
      </c>
    </row>
    <row r="16" spans="1:6" ht="27" x14ac:dyDescent="0.3">
      <c r="A16" s="9" t="s">
        <v>12</v>
      </c>
      <c r="B16" s="9">
        <v>15</v>
      </c>
      <c r="C16" s="9">
        <v>8</v>
      </c>
      <c r="D16" s="10">
        <v>557856</v>
      </c>
      <c r="E16" s="10">
        <v>69732</v>
      </c>
      <c r="F16" s="11">
        <v>99.3</v>
      </c>
    </row>
    <row r="17" spans="1:6" x14ac:dyDescent="0.3">
      <c r="A17" s="9" t="s">
        <v>25</v>
      </c>
      <c r="B17" s="12">
        <v>16</v>
      </c>
      <c r="C17" s="12">
        <v>8</v>
      </c>
      <c r="D17" s="13">
        <v>510369</v>
      </c>
      <c r="E17" s="13">
        <v>63796</v>
      </c>
      <c r="F17" s="14">
        <v>98.9</v>
      </c>
    </row>
    <row r="18" spans="1:6" ht="18" x14ac:dyDescent="0.3">
      <c r="A18" s="9" t="s">
        <v>17</v>
      </c>
      <c r="B18" s="9">
        <v>17</v>
      </c>
      <c r="C18" s="9">
        <v>8</v>
      </c>
      <c r="D18" s="10">
        <v>561795</v>
      </c>
      <c r="E18" s="10">
        <v>70224</v>
      </c>
      <c r="F18" s="11">
        <v>98.6</v>
      </c>
    </row>
    <row r="19" spans="1:6" ht="18" x14ac:dyDescent="0.3">
      <c r="A19" s="9" t="s">
        <v>28</v>
      </c>
      <c r="B19" s="12">
        <v>18</v>
      </c>
      <c r="C19" s="12">
        <v>8</v>
      </c>
      <c r="D19" s="13">
        <v>602877</v>
      </c>
      <c r="E19" s="13">
        <v>75359</v>
      </c>
      <c r="F19" s="14">
        <v>98.2</v>
      </c>
    </row>
    <row r="20" spans="1:6" ht="18" x14ac:dyDescent="0.3">
      <c r="A20" s="9" t="s">
        <v>32</v>
      </c>
      <c r="B20" s="9">
        <v>19</v>
      </c>
      <c r="C20" s="9">
        <v>8</v>
      </c>
      <c r="D20" s="10">
        <v>569939</v>
      </c>
      <c r="E20" s="10">
        <v>71242</v>
      </c>
      <c r="F20" s="11">
        <v>97.3</v>
      </c>
    </row>
    <row r="21" spans="1:6" ht="18" x14ac:dyDescent="0.3">
      <c r="A21" s="9" t="s">
        <v>2</v>
      </c>
      <c r="B21" s="12">
        <v>20</v>
      </c>
      <c r="C21" s="12">
        <v>8</v>
      </c>
      <c r="D21" s="13">
        <v>641184</v>
      </c>
      <c r="E21" s="13">
        <v>80148</v>
      </c>
      <c r="F21" s="14">
        <v>97.1</v>
      </c>
    </row>
    <row r="22" spans="1:6" ht="18" x14ac:dyDescent="0.3">
      <c r="A22" s="9" t="s">
        <v>26</v>
      </c>
      <c r="B22" s="9">
        <v>21</v>
      </c>
      <c r="C22" s="9">
        <v>8</v>
      </c>
      <c r="D22" s="10">
        <v>506377</v>
      </c>
      <c r="E22" s="10">
        <v>63297</v>
      </c>
      <c r="F22" s="11">
        <v>96.6</v>
      </c>
    </row>
    <row r="23" spans="1:6" ht="18" x14ac:dyDescent="0.3">
      <c r="A23" s="9" t="s">
        <v>21</v>
      </c>
      <c r="B23" s="12">
        <v>22</v>
      </c>
      <c r="C23" s="12">
        <v>8</v>
      </c>
      <c r="D23" s="13">
        <v>488271</v>
      </c>
      <c r="E23" s="13">
        <v>61033</v>
      </c>
      <c r="F23" s="14">
        <v>96.3</v>
      </c>
    </row>
    <row r="24" spans="1:6" ht="18" x14ac:dyDescent="0.3">
      <c r="A24" s="9" t="s">
        <v>4</v>
      </c>
      <c r="B24" s="9">
        <v>23</v>
      </c>
      <c r="C24" s="9">
        <v>8</v>
      </c>
      <c r="D24" s="10">
        <v>615656</v>
      </c>
      <c r="E24" s="10">
        <v>76957</v>
      </c>
      <c r="F24" s="11">
        <v>93.3</v>
      </c>
    </row>
    <row r="25" spans="1:6" x14ac:dyDescent="0.3">
      <c r="A25" s="9" t="s">
        <v>30</v>
      </c>
      <c r="B25" s="12">
        <v>24</v>
      </c>
      <c r="C25" s="12">
        <v>7</v>
      </c>
      <c r="D25" s="13">
        <v>463873</v>
      </c>
      <c r="E25" s="13">
        <v>66267</v>
      </c>
      <c r="F25" s="14">
        <v>90.7</v>
      </c>
    </row>
    <row r="26" spans="1:6" ht="18" x14ac:dyDescent="0.3">
      <c r="A26" s="9" t="s">
        <v>9</v>
      </c>
      <c r="B26" s="9">
        <v>25</v>
      </c>
      <c r="C26" s="9">
        <v>8</v>
      </c>
      <c r="D26" s="10">
        <v>513641</v>
      </c>
      <c r="E26" s="10">
        <v>64205</v>
      </c>
      <c r="F26" s="11">
        <v>90.1</v>
      </c>
    </row>
    <row r="27" spans="1:6" ht="18" x14ac:dyDescent="0.3">
      <c r="A27" s="9" t="s">
        <v>29</v>
      </c>
      <c r="B27" s="12">
        <v>26</v>
      </c>
      <c r="C27" s="12">
        <v>8</v>
      </c>
      <c r="D27" s="13">
        <v>470548</v>
      </c>
      <c r="E27" s="13">
        <v>58818</v>
      </c>
      <c r="F27" s="14">
        <v>89.6</v>
      </c>
    </row>
    <row r="28" spans="1:6" ht="18" x14ac:dyDescent="0.3">
      <c r="A28" s="9" t="s">
        <v>27</v>
      </c>
      <c r="B28" s="9">
        <v>27</v>
      </c>
      <c r="C28" s="9">
        <v>7</v>
      </c>
      <c r="D28" s="10">
        <v>419581</v>
      </c>
      <c r="E28" s="10">
        <v>59940</v>
      </c>
      <c r="F28" s="11">
        <v>89.2</v>
      </c>
    </row>
    <row r="29" spans="1:6" ht="18" x14ac:dyDescent="0.3">
      <c r="A29" s="9" t="s">
        <v>10</v>
      </c>
      <c r="B29" s="12">
        <v>28</v>
      </c>
      <c r="C29" s="12">
        <v>8</v>
      </c>
      <c r="D29" s="13">
        <v>458489</v>
      </c>
      <c r="E29" s="13">
        <v>57311</v>
      </c>
      <c r="F29" s="14">
        <v>88.2</v>
      </c>
    </row>
    <row r="30" spans="1:6" ht="18" x14ac:dyDescent="0.3">
      <c r="A30" s="9" t="s">
        <v>19</v>
      </c>
      <c r="B30" s="9">
        <v>29</v>
      </c>
      <c r="C30" s="9">
        <v>8</v>
      </c>
      <c r="D30" s="10">
        <v>455657</v>
      </c>
      <c r="E30" s="10">
        <v>56957</v>
      </c>
      <c r="F30" s="11">
        <v>87.2</v>
      </c>
    </row>
    <row r="31" spans="1:6" ht="18" x14ac:dyDescent="0.3">
      <c r="A31" s="9" t="s">
        <v>22</v>
      </c>
      <c r="B31" s="12">
        <v>30</v>
      </c>
      <c r="C31" s="12">
        <v>8</v>
      </c>
      <c r="D31" s="13">
        <v>514553</v>
      </c>
      <c r="E31" s="13">
        <v>64319</v>
      </c>
      <c r="F31" s="14">
        <v>85.5</v>
      </c>
    </row>
    <row r="32" spans="1:6" ht="18" x14ac:dyDescent="0.3">
      <c r="A32" s="9" t="s">
        <v>5</v>
      </c>
      <c r="B32" s="9">
        <v>31</v>
      </c>
      <c r="C32" s="9">
        <v>8</v>
      </c>
      <c r="D32" s="10">
        <v>617767</v>
      </c>
      <c r="E32" s="10">
        <v>77220</v>
      </c>
      <c r="F32" s="11">
        <v>84.2</v>
      </c>
    </row>
    <row r="33" spans="1:6" ht="18" x14ac:dyDescent="0.3">
      <c r="A33" s="9" t="s">
        <v>23</v>
      </c>
      <c r="B33" s="12">
        <v>32</v>
      </c>
      <c r="C33" s="12">
        <v>8</v>
      </c>
      <c r="D33" s="13">
        <v>403556</v>
      </c>
      <c r="E33" s="13">
        <v>50444</v>
      </c>
      <c r="F33" s="14">
        <v>80</v>
      </c>
    </row>
    <row r="34" spans="1:6" x14ac:dyDescent="0.3">
      <c r="B3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 Data </vt:lpstr>
      <vt:lpstr>NFLPI Top 50 Jerseys</vt:lpstr>
      <vt:lpstr>2012 NFL Standings</vt:lpstr>
      <vt:lpstr>2013 NFL Standings</vt:lpstr>
      <vt:lpstr>2013 FCI</vt:lpstr>
      <vt:lpstr>2013 Attendance (ESPN)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O'Toole</dc:creator>
  <cp:lastModifiedBy>Devin O'Toole</cp:lastModifiedBy>
  <dcterms:created xsi:type="dcterms:W3CDTF">2022-12-01T18:44:38Z</dcterms:created>
  <dcterms:modified xsi:type="dcterms:W3CDTF">2022-12-12T19:35:13Z</dcterms:modified>
</cp:coreProperties>
</file>