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56cf7a9aa14771/Documents/"/>
    </mc:Choice>
  </mc:AlternateContent>
  <xr:revisionPtr revIDLastSave="24" documentId="8_{1236731C-0C6A-43DB-8CA6-D92606F22F3F}" xr6:coauthVersionLast="47" xr6:coauthVersionMax="47" xr10:uidLastSave="{E2BF49F6-1C15-460C-8FB1-7F9112DF35BA}"/>
  <bookViews>
    <workbookView xWindow="-108" yWindow="-108" windowWidth="23256" windowHeight="13896" xr2:uid="{75B52C50-EE92-4582-9301-ECEDEBF6DAA5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Sheet1!$A$1:$I$16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23" i="1"/>
  <c r="J29" i="1"/>
  <c r="J28" i="1"/>
  <c r="J27" i="1"/>
  <c r="J26" i="1"/>
  <c r="J25" i="1"/>
  <c r="J24" i="1"/>
  <c r="J22" i="1"/>
  <c r="J21" i="1"/>
</calcChain>
</file>

<file path=xl/sharedStrings.xml><?xml version="1.0" encoding="utf-8"?>
<sst xmlns="http://schemas.openxmlformats.org/spreadsheetml/2006/main" count="136" uniqueCount="86">
  <si>
    <t>EEID</t>
  </si>
  <si>
    <t>Full Name</t>
  </si>
  <si>
    <t>Job Title</t>
  </si>
  <si>
    <t>Department</t>
  </si>
  <si>
    <t>Gender</t>
  </si>
  <si>
    <t>Age</t>
  </si>
  <si>
    <t>Annual Salary</t>
  </si>
  <si>
    <t>Country</t>
  </si>
  <si>
    <t>City</t>
  </si>
  <si>
    <t>E02387</t>
  </si>
  <si>
    <t>Emily Davis</t>
  </si>
  <si>
    <t>Sr. Manger</t>
  </si>
  <si>
    <t>IT</t>
  </si>
  <si>
    <t>Female</t>
  </si>
  <si>
    <t>United States</t>
  </si>
  <si>
    <t>Seattle</t>
  </si>
  <si>
    <t>E04105</t>
  </si>
  <si>
    <t>Theodore Dinh</t>
  </si>
  <si>
    <t>Technical Architect</t>
  </si>
  <si>
    <t>Male</t>
  </si>
  <si>
    <t>China</t>
  </si>
  <si>
    <t>Chongqing</t>
  </si>
  <si>
    <t>E02572</t>
  </si>
  <si>
    <t>Luna Sanders</t>
  </si>
  <si>
    <t>Director</t>
  </si>
  <si>
    <t>Finance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</si>
  <si>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</si>
  <si>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</si>
  <si>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</si>
  <si>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</si>
  <si>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</si>
  <si>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</si>
  <si>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</si>
  <si>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</si>
  <si>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</si>
  <si>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</si>
  <si>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</si>
  <si>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</si>
  <si>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</si>
  <si>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</si>
  <si>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</si>
  <si>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</si>
  <si>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</si>
  <si>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</si>
  <si>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</si>
  <si>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</si>
  <si>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</si>
  <si>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</si>
  <si>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</si>
  <si>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</si>
  <si>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</si>
  <si>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</si>
  <si>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</si>
  <si>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</si>
  <si>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</si>
  <si>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</si>
  <si>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</si>
  <si>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</si>
  <si>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</si>
  <si>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</si>
  <si>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</si>
  <si>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</si>
  <si>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</si>
  <si>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2)</t>
  </si>
  <si>
    <t>Create (formula) the Average for salary.</t>
  </si>
  <si>
    <t>Create (formula) to get the Count of employees if the employee is older than 50</t>
  </si>
  <si>
    <t>Create(formula) statement to Get the information about the IT department Annual salary on total</t>
  </si>
  <si>
    <t>Create (formula) to find how many females employees work in IT department</t>
  </si>
  <si>
    <t>Create (Formula) to find top earner based on annual salary.</t>
  </si>
  <si>
    <t>Create(formula) to get the Count for all employees from United States</t>
  </si>
  <si>
    <t>Create(formula) to get the Full name and EEID for youngest employee</t>
  </si>
  <si>
    <t>Create(formula) to get the Full name and EEID for  oldest Employee.</t>
  </si>
  <si>
    <t>Create(formula) to get the Average salary for men</t>
  </si>
  <si>
    <t>Create(formula) to get the Average salary for women</t>
  </si>
  <si>
    <t>Create(formula) to get the name of all managers for each department.</t>
  </si>
  <si>
    <t>3)</t>
  </si>
  <si>
    <t>4)</t>
  </si>
  <si>
    <t>5)</t>
  </si>
  <si>
    <t>6)</t>
  </si>
  <si>
    <t>7)</t>
  </si>
  <si>
    <t>9)</t>
  </si>
  <si>
    <t>Count of Country</t>
  </si>
  <si>
    <t>Count of Gender</t>
  </si>
  <si>
    <t>Ruby Barnes(IT)</t>
  </si>
  <si>
    <t>Eston Bailey (Accounting)</t>
  </si>
  <si>
    <t xml:space="preserve">Eli jones (Human Resource)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</si>
</sst>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6" fontId="2" fillId="0" borderId="4" xfId="0" applyNumberFormat="1" applyFont="1" applyBorder="1" applyAlignment="1">
      <alignment horizontal="right" vertical="center"/>
    </xf>
    <xf numFmtId="0" fontId="3" fillId="0" borderId="0" xfId="0" applyFont="1"/>
    <xf numFmtId="8" fontId="0" fillId="0" borderId="0" xfId="0" applyNumberFormat="1"/>
    <xf numFmtId="0" fontId="0" fillId="0" borderId="0" xfId="0" pivotButton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[excel_finalexam.xlsx]Sheet2!PivotTable3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Count of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China</c:v>
                </c:pt>
                <c:pt idx="1">
                  <c:v>United States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3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6-4F68-A492-B86737114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211968"/>
        <c:axId val="1388150960"/>
      </c:barChart>
      <c:catAx>
        <c:axId val="8092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0960"/>
        <c:crosses val="autoZero"/>
        <c:auto val="1"/>
        <c:lblAlgn val="ctr"/>
        <c:lblOffset val="100"/>
        <c:noMultiLvlLbl val="0"/>
      </c:catAx>
      <c:valAx>
        <c:axId val="13881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[excel_finalexam.xlsx]Sheet3!PivotTable10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Count of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0-4C8F-958B-EC6D6E40C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393156784"/>
        <c:axId val="1380862000"/>
        <c:axId val="0"/>
      </c:bar3DChart>
      <c:valAx>
        <c:axId val="13808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56784"/>
        <c:crosses val="autoZero"/>
        <c:crossBetween val="between"/>
      </c:valAx>
      <c:catAx>
        <c:axId val="139315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62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</xdr:row>
      <xdr:rowOff>0</xdr:rowOff>
    </xdr:from>
    <xdr:to>
      <xdr:col>10</xdr:col>
      <xdr:colOff>502920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6AF03-529A-3EBD-7B88-60082A7D8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1</xdr:row>
      <xdr:rowOff>19050</xdr:rowOff>
    </xdr:from>
    <xdr:to>
      <xdr:col>10</xdr:col>
      <xdr:colOff>556260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A7118-43F7-451A-4A47-2452BB6B0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 Patel" refreshedDate="45279.418754398146" createdVersion="8" refreshedVersion="8" minRefreshableVersion="3" recordCount="14" xr:uid="{3AB5248F-B20C-4E8C-8535-59941317F32F}">
  <cacheSource type="worksheet">
    <worksheetSource ref="A1:I15" sheet="Sheet1"/>
  </cacheSource>
  <cacheFields count="9">
    <cacheField name="EE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25" maxValue="59"/>
    </cacheField>
    <cacheField name="Annual Salary" numFmtId="6">
      <sharedItems containsSemiMixedTypes="0" containsString="0" containsNumber="1" containsInteger="1" minValue="41336" maxValue="163099"/>
    </cacheField>
    <cacheField name="Country" numFmtId="0">
      <sharedItems count="2">
        <s v="United States"/>
        <s v="China"/>
      </sharedItems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 Patel" refreshedDate="45279.419509837964" createdVersion="8" refreshedVersion="8" minRefreshableVersion="3" recordCount="14" xr:uid="{A2F967D1-58D5-416F-A063-BFD19DE85361}">
  <cacheSource type="worksheet">
    <worksheetSource ref="A1:I15" sheet="Sheet1"/>
  </cacheSource>
  <cacheFields count="9">
    <cacheField name="EE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5" maxValue="59"/>
    </cacheField>
    <cacheField name="Annual Salary" numFmtId="6">
      <sharedItems containsSemiMixedTypes="0" containsString="0" containsNumber="1" containsInteger="1" minValue="41336" maxValue="163099"/>
    </cacheField>
    <cacheField name="Country" numFmtId="0">
      <sharedItems/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E02387"/>
    <s v="Emily Davis"/>
    <s v="Sr. Manger"/>
    <s v="IT"/>
    <s v="Female"/>
    <n v="55"/>
    <n v="141604"/>
    <x v="0"/>
    <s v="Seattle"/>
  </r>
  <r>
    <s v="E04105"/>
    <s v="Theodore Dinh"/>
    <s v="Technical Architect"/>
    <s v="IT"/>
    <s v="Male"/>
    <n v="59"/>
    <n v="99975"/>
    <x v="1"/>
    <s v="Chongqing"/>
  </r>
  <r>
    <s v="E02572"/>
    <s v="Luna Sanders"/>
    <s v="Director"/>
    <s v="Finance"/>
    <s v="Female"/>
    <n v="50"/>
    <n v="163099"/>
    <x v="0"/>
    <s v="Chicago"/>
  </r>
  <r>
    <s v="E02832"/>
    <s v="Penelope Jordan"/>
    <s v="Computer Systems Manager"/>
    <s v="IT"/>
    <s v="Female"/>
    <n v="26"/>
    <n v="84913"/>
    <x v="0"/>
    <s v="Chicago"/>
  </r>
  <r>
    <s v="E01639"/>
    <s v="Austin Vo"/>
    <s v="Sr. Analyst"/>
    <s v="Finance"/>
    <s v="Male"/>
    <n v="55"/>
    <n v="95409"/>
    <x v="0"/>
    <s v="Phoenix"/>
  </r>
  <r>
    <s v="E00644"/>
    <s v="Joshua Gupta"/>
    <s v="Account Representative"/>
    <s v="Sales"/>
    <s v="Male"/>
    <n v="57"/>
    <n v="50994"/>
    <x v="1"/>
    <s v="Chongqing"/>
  </r>
  <r>
    <s v="E01550"/>
    <s v="Ruby Barnes"/>
    <s v="Manager"/>
    <s v="IT"/>
    <s v="Female"/>
    <n v="27"/>
    <n v="119746"/>
    <x v="0"/>
    <s v="Phoenix"/>
  </r>
  <r>
    <s v="E04332"/>
    <s v="Luke Martin"/>
    <s v="Analyst"/>
    <s v="Finance"/>
    <s v="Male"/>
    <n v="25"/>
    <n v="41336"/>
    <x v="0"/>
    <s v="Miami"/>
  </r>
  <r>
    <s v="E04533"/>
    <s v="Easton Bailey"/>
    <s v="Manager"/>
    <s v="Accounting"/>
    <s v="Male"/>
    <n v="29"/>
    <n v="113527"/>
    <x v="0"/>
    <s v="Austin"/>
  </r>
  <r>
    <s v="E03838"/>
    <s v="Madeline Walker"/>
    <s v="Sr. Analyst"/>
    <s v="Finance"/>
    <s v="Female"/>
    <n v="34"/>
    <n v="77203"/>
    <x v="0"/>
    <s v="Chicago"/>
  </r>
  <r>
    <s v="E00591"/>
    <s v="Savannah Ali"/>
    <s v="Sr. Manger"/>
    <s v="Human Resources"/>
    <s v="Female"/>
    <n v="36"/>
    <n v="157333"/>
    <x v="0"/>
    <s v="Miami"/>
  </r>
  <r>
    <s v="E03344"/>
    <s v="Camila Rogers"/>
    <s v="Controls Engineer"/>
    <s v="Engineering"/>
    <s v="Female"/>
    <n v="27"/>
    <n v="109851"/>
    <x v="0"/>
    <s v="Seattle"/>
  </r>
  <r>
    <s v="E00530"/>
    <s v="Eli Jones"/>
    <s v="Manager"/>
    <s v="Human Resources"/>
    <s v="Male"/>
    <n v="59"/>
    <n v="105086"/>
    <x v="0"/>
    <s v="Austin"/>
  </r>
  <r>
    <s v="E04239"/>
    <s v="Everleigh Ng"/>
    <s v="Sr. Manger"/>
    <s v="Finance"/>
    <s v="Female"/>
    <n v="51"/>
    <n v="146742"/>
    <x v="1"/>
    <s v="Shanghai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E02387"/>
    <s v="Emily Davis"/>
    <s v="Sr. Manger"/>
    <s v="IT"/>
    <x v="0"/>
    <n v="55"/>
    <n v="141604"/>
    <s v="United States"/>
    <s v="Seattle"/>
  </r>
  <r>
    <s v="E04105"/>
    <s v="Theodore Dinh"/>
    <s v="Technical Architect"/>
    <s v="IT"/>
    <x v="1"/>
    <n v="59"/>
    <n v="99975"/>
    <s v="China"/>
    <s v="Chongqing"/>
  </r>
  <r>
    <s v="E02572"/>
    <s v="Luna Sanders"/>
    <s v="Director"/>
    <s v="Finance"/>
    <x v="0"/>
    <n v="50"/>
    <n v="163099"/>
    <s v="United States"/>
    <s v="Chicago"/>
  </r>
  <r>
    <s v="E02832"/>
    <s v="Penelope Jordan"/>
    <s v="Computer Systems Manager"/>
    <s v="IT"/>
    <x v="0"/>
    <n v="26"/>
    <n v="84913"/>
    <s v="United States"/>
    <s v="Chicago"/>
  </r>
  <r>
    <s v="E01639"/>
    <s v="Austin Vo"/>
    <s v="Sr. Analyst"/>
    <s v="Finance"/>
    <x v="1"/>
    <n v="55"/>
    <n v="95409"/>
    <s v="United States"/>
    <s v="Phoenix"/>
  </r>
  <r>
    <s v="E00644"/>
    <s v="Joshua Gupta"/>
    <s v="Account Representative"/>
    <s v="Sales"/>
    <x v="1"/>
    <n v="57"/>
    <n v="50994"/>
    <s v="China"/>
    <s v="Chongqing"/>
  </r>
  <r>
    <s v="E01550"/>
    <s v="Ruby Barnes"/>
    <s v="Manager"/>
    <s v="IT"/>
    <x v="0"/>
    <n v="27"/>
    <n v="119746"/>
    <s v="United States"/>
    <s v="Phoenix"/>
  </r>
  <r>
    <s v="E04332"/>
    <s v="Luke Martin"/>
    <s v="Analyst"/>
    <s v="Finance"/>
    <x v="1"/>
    <n v="25"/>
    <n v="41336"/>
    <s v="United States"/>
    <s v="Miami"/>
  </r>
  <r>
    <s v="E04533"/>
    <s v="Easton Bailey"/>
    <s v="Manager"/>
    <s v="Accounting"/>
    <x v="1"/>
    <n v="29"/>
    <n v="113527"/>
    <s v="United States"/>
    <s v="Austin"/>
  </r>
  <r>
    <s v="E03838"/>
    <s v="Madeline Walker"/>
    <s v="Sr. Analyst"/>
    <s v="Finance"/>
    <x v="0"/>
    <n v="34"/>
    <n v="77203"/>
    <s v="United States"/>
    <s v="Chicago"/>
  </r>
  <r>
    <s v="E00591"/>
    <s v="Savannah Ali"/>
    <s v="Sr. Manger"/>
    <s v="Human Resources"/>
    <x v="0"/>
    <n v="36"/>
    <n v="157333"/>
    <s v="United States"/>
    <s v="Miami"/>
  </r>
  <r>
    <s v="E03344"/>
    <s v="Camila Rogers"/>
    <s v="Controls Engineer"/>
    <s v="Engineering"/>
    <x v="0"/>
    <n v="27"/>
    <n v="109851"/>
    <s v="United States"/>
    <s v="Seattle"/>
  </r>
  <r>
    <s v="E00530"/>
    <s v="Eli Jones"/>
    <s v="Manager"/>
    <s v="Human Resources"/>
    <x v="1"/>
    <n v="59"/>
    <n v="105086"/>
    <s v="United States"/>
    <s v="Austin"/>
  </r>
  <r>
    <s v="E04239"/>
    <s v="Everleigh Ng"/>
    <s v="Sr. Manger"/>
    <s v="Finance"/>
    <x v="0"/>
    <n v="51"/>
    <n v="146742"/>
    <s v="China"/>
    <s v="Shangha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AD83F-0CDB-4A3B-8EBB-C97FD14198C0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Country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5B9C6-9C23-408B-97F3-21783FB2CF80}" name="PivotTable1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3:B5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Gender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97ED-D0BA-481A-9E34-3642B1979F27}">
  <dimension ref="A1:J32"/>
  <sheetViews>
    <sheetView tabSelected="1" workbookViewId="0">
      <selection activeCell="J21" sqref="J21"/>
    </sheetView>
  </sheetViews>
  <sheetFormatPr defaultRowHeight="14.4" x14ac:dyDescent="0.3"/>
  <cols>
    <col min="1" max="1" width="9.88671875" customWidth="1"/>
    <col min="2" max="2" width="12.33203125" customWidth="1"/>
    <col min="4" max="4" width="12.77734375" customWidth="1"/>
    <col min="10" max="10" width="11" bestFit="1" customWidth="1"/>
  </cols>
  <sheetData>
    <row r="1" spans="1:9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" thickBot="1" x14ac:dyDescent="0.35">
      <c r="A2" s="3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5">
        <v>55</v>
      </c>
      <c r="G2" s="6">
        <v>141604</v>
      </c>
      <c r="H2" s="4" t="s">
        <v>14</v>
      </c>
      <c r="I2" s="4" t="s">
        <v>15</v>
      </c>
    </row>
    <row r="3" spans="1:9" ht="15" thickBot="1" x14ac:dyDescent="0.35">
      <c r="A3" s="3" t="s">
        <v>16</v>
      </c>
      <c r="B3" s="4" t="s">
        <v>17</v>
      </c>
      <c r="C3" s="4" t="s">
        <v>18</v>
      </c>
      <c r="D3" s="4" t="s">
        <v>12</v>
      </c>
      <c r="E3" s="4" t="s">
        <v>19</v>
      </c>
      <c r="F3" s="5">
        <v>59</v>
      </c>
      <c r="G3" s="6">
        <v>99975</v>
      </c>
      <c r="H3" s="4" t="s">
        <v>20</v>
      </c>
      <c r="I3" s="4" t="s">
        <v>21</v>
      </c>
    </row>
    <row r="4" spans="1:9" ht="15" thickBot="1" x14ac:dyDescent="0.35">
      <c r="A4" s="3" t="s">
        <v>22</v>
      </c>
      <c r="B4" s="4" t="s">
        <v>23</v>
      </c>
      <c r="C4" s="4" t="s">
        <v>24</v>
      </c>
      <c r="D4" s="4" t="s">
        <v>25</v>
      </c>
      <c r="E4" s="4" t="s">
        <v>13</v>
      </c>
      <c r="F4" s="5">
        <v>50</v>
      </c>
      <c r="G4" s="6">
        <v>163099</v>
      </c>
      <c r="H4" s="4" t="s">
        <v>14</v>
      </c>
      <c r="I4" s="4" t="s">
        <v>26</v>
      </c>
    </row>
    <row r="5" spans="1:9" ht="15" thickBot="1" x14ac:dyDescent="0.35">
      <c r="A5" s="3" t="s">
        <v>27</v>
      </c>
      <c r="B5" s="4" t="s">
        <v>28</v>
      </c>
      <c r="C5" s="4" t="s">
        <v>29</v>
      </c>
      <c r="D5" s="4" t="s">
        <v>12</v>
      </c>
      <c r="E5" s="4" t="s">
        <v>13</v>
      </c>
      <c r="F5" s="5">
        <v>26</v>
      </c>
      <c r="G5" s="6">
        <v>84913</v>
      </c>
      <c r="H5" s="4" t="s">
        <v>14</v>
      </c>
      <c r="I5" s="4" t="s">
        <v>26</v>
      </c>
    </row>
    <row r="6" spans="1:9" ht="15" thickBot="1" x14ac:dyDescent="0.35">
      <c r="A6" s="3" t="s">
        <v>30</v>
      </c>
      <c r="B6" s="4" t="s">
        <v>31</v>
      </c>
      <c r="C6" s="4" t="s">
        <v>32</v>
      </c>
      <c r="D6" s="4" t="s">
        <v>25</v>
      </c>
      <c r="E6" s="4" t="s">
        <v>19</v>
      </c>
      <c r="F6" s="5">
        <v>55</v>
      </c>
      <c r="G6" s="6">
        <v>95409</v>
      </c>
      <c r="H6" s="4" t="s">
        <v>14</v>
      </c>
      <c r="I6" s="4" t="s">
        <v>33</v>
      </c>
    </row>
    <row r="7" spans="1:9" ht="15" thickBot="1" x14ac:dyDescent="0.35">
      <c r="A7" s="3" t="s">
        <v>34</v>
      </c>
      <c r="B7" s="4" t="s">
        <v>35</v>
      </c>
      <c r="C7" s="4" t="s">
        <v>36</v>
      </c>
      <c r="D7" s="4" t="s">
        <v>37</v>
      </c>
      <c r="E7" s="4" t="s">
        <v>19</v>
      </c>
      <c r="F7" s="5">
        <v>57</v>
      </c>
      <c r="G7" s="6">
        <v>50994</v>
      </c>
      <c r="H7" s="4" t="s">
        <v>20</v>
      </c>
      <c r="I7" s="4" t="s">
        <v>21</v>
      </c>
    </row>
    <row r="8" spans="1:9" ht="15" thickBot="1" x14ac:dyDescent="0.35">
      <c r="A8" s="3" t="s">
        <v>38</v>
      </c>
      <c r="B8" s="4" t="s">
        <v>39</v>
      </c>
      <c r="C8" s="4" t="s">
        <v>40</v>
      </c>
      <c r="D8" s="4" t="s">
        <v>12</v>
      </c>
      <c r="E8" s="4" t="s">
        <v>13</v>
      </c>
      <c r="F8" s="5">
        <v>27</v>
      </c>
      <c r="G8" s="6">
        <v>119746</v>
      </c>
      <c r="H8" s="4" t="s">
        <v>14</v>
      </c>
      <c r="I8" s="4" t="s">
        <v>33</v>
      </c>
    </row>
    <row r="9" spans="1:9" ht="15" thickBot="1" x14ac:dyDescent="0.35">
      <c r="A9" s="3" t="s">
        <v>41</v>
      </c>
      <c r="B9" s="4" t="s">
        <v>42</v>
      </c>
      <c r="C9" s="4" t="s">
        <v>43</v>
      </c>
      <c r="D9" s="4" t="s">
        <v>25</v>
      </c>
      <c r="E9" s="4" t="s">
        <v>19</v>
      </c>
      <c r="F9" s="5">
        <v>25</v>
      </c>
      <c r="G9" s="6">
        <v>41336</v>
      </c>
      <c r="H9" s="4" t="s">
        <v>14</v>
      </c>
      <c r="I9" s="4" t="s">
        <v>44</v>
      </c>
    </row>
    <row r="10" spans="1:9" ht="15" thickBot="1" x14ac:dyDescent="0.35">
      <c r="A10" s="3" t="s">
        <v>45</v>
      </c>
      <c r="B10" s="4" t="s">
        <v>46</v>
      </c>
      <c r="C10" s="4" t="s">
        <v>40</v>
      </c>
      <c r="D10" s="4" t="s">
        <v>47</v>
      </c>
      <c r="E10" s="4" t="s">
        <v>19</v>
      </c>
      <c r="F10" s="5">
        <v>29</v>
      </c>
      <c r="G10" s="6">
        <v>113527</v>
      </c>
      <c r="H10" s="4" t="s">
        <v>14</v>
      </c>
      <c r="I10" s="4" t="s">
        <v>48</v>
      </c>
    </row>
    <row r="11" spans="1:9" ht="15" thickBot="1" x14ac:dyDescent="0.35">
      <c r="A11" s="3" t="s">
        <v>49</v>
      </c>
      <c r="B11" s="4" t="s">
        <v>50</v>
      </c>
      <c r="C11" s="4" t="s">
        <v>32</v>
      </c>
      <c r="D11" s="4" t="s">
        <v>25</v>
      </c>
      <c r="E11" s="4" t="s">
        <v>13</v>
      </c>
      <c r="F11" s="5">
        <v>34</v>
      </c>
      <c r="G11" s="6">
        <v>77203</v>
      </c>
      <c r="H11" s="4" t="s">
        <v>14</v>
      </c>
      <c r="I11" s="4" t="s">
        <v>26</v>
      </c>
    </row>
    <row r="12" spans="1:9" ht="15" thickBot="1" x14ac:dyDescent="0.35">
      <c r="A12" s="3" t="s">
        <v>51</v>
      </c>
      <c r="B12" s="4" t="s">
        <v>52</v>
      </c>
      <c r="C12" s="4" t="s">
        <v>11</v>
      </c>
      <c r="D12" s="4" t="s">
        <v>53</v>
      </c>
      <c r="E12" s="4" t="s">
        <v>13</v>
      </c>
      <c r="F12" s="5">
        <v>36</v>
      </c>
      <c r="G12" s="6">
        <v>157333</v>
      </c>
      <c r="H12" s="4" t="s">
        <v>14</v>
      </c>
      <c r="I12" s="4" t="s">
        <v>44</v>
      </c>
    </row>
    <row r="13" spans="1:9" ht="15" thickBot="1" x14ac:dyDescent="0.35">
      <c r="A13" s="3" t="s">
        <v>54</v>
      </c>
      <c r="B13" s="4" t="s">
        <v>55</v>
      </c>
      <c r="C13" s="4" t="s">
        <v>56</v>
      </c>
      <c r="D13" s="4" t="s">
        <v>57</v>
      </c>
      <c r="E13" s="4" t="s">
        <v>13</v>
      </c>
      <c r="F13" s="5">
        <v>27</v>
      </c>
      <c r="G13" s="6">
        <v>109851</v>
      </c>
      <c r="H13" s="4" t="s">
        <v>14</v>
      </c>
      <c r="I13" s="4" t="s">
        <v>15</v>
      </c>
    </row>
    <row r="14" spans="1:9" ht="15" thickBot="1" x14ac:dyDescent="0.35">
      <c r="A14" s="3" t="s">
        <v>58</v>
      </c>
      <c r="B14" s="4" t="s">
        <v>59</v>
      </c>
      <c r="C14" s="4" t="s">
        <v>40</v>
      </c>
      <c r="D14" s="4" t="s">
        <v>53</v>
      </c>
      <c r="E14" s="4" t="s">
        <v>19</v>
      </c>
      <c r="F14" s="5">
        <v>59</v>
      </c>
      <c r="G14" s="6">
        <v>105086</v>
      </c>
      <c r="H14" s="4" t="s">
        <v>14</v>
      </c>
      <c r="I14" s="4" t="s">
        <v>48</v>
      </c>
    </row>
    <row r="15" spans="1:9" ht="15" thickBot="1" x14ac:dyDescent="0.35">
      <c r="A15" s="3" t="s">
        <v>60</v>
      </c>
      <c r="B15" s="4" t="s">
        <v>61</v>
      </c>
      <c r="C15" s="4" t="s">
        <v>11</v>
      </c>
      <c r="D15" s="4" t="s">
        <v>25</v>
      </c>
      <c r="E15" s="4" t="s">
        <v>13</v>
      </c>
      <c r="F15" s="5">
        <v>51</v>
      </c>
      <c r="G15" s="6">
        <v>146742</v>
      </c>
      <c r="H15" s="4" t="s">
        <v>20</v>
      </c>
      <c r="I15" s="4" t="s">
        <v>62</v>
      </c>
    </row>
    <row r="16" spans="1:9" x14ac:dyDescent="0.3">
      <c r="A16" s="7"/>
      <c r="B16" s="7"/>
      <c r="C16" s="7"/>
      <c r="D16" s="7"/>
      <c r="E16" s="7"/>
      <c r="F16" s="7"/>
      <c r="G16" s="7"/>
      <c r="H16" s="7"/>
      <c r="I16" s="7"/>
    </row>
    <row r="20" spans="1:10" x14ac:dyDescent="0.3">
      <c r="A20" t="s">
        <v>63</v>
      </c>
      <c r="B20" t="s">
        <v>64</v>
      </c>
      <c r="J20" s="10">
        <f>AVERAGE(G2:G15)</f>
        <v>107629.85714285714</v>
      </c>
    </row>
    <row r="21" spans="1:10" x14ac:dyDescent="0.3">
      <c r="A21" t="s">
        <v>75</v>
      </c>
      <c r="B21" t="s">
        <v>65</v>
      </c>
      <c r="J21">
        <f>COUNTIFS(F2:F15,"&gt;50")</f>
        <v>6</v>
      </c>
    </row>
    <row r="22" spans="1:10" x14ac:dyDescent="0.3">
      <c r="A22" t="s">
        <v>76</v>
      </c>
      <c r="B22" t="s">
        <v>66</v>
      </c>
      <c r="J22">
        <f>SUMIFS(G2:G15, D2:D15, "IT")</f>
        <v>446238</v>
      </c>
    </row>
    <row r="23" spans="1:10" x14ac:dyDescent="0.3">
      <c r="A23" t="s">
        <v>77</v>
      </c>
      <c r="B23" t="s">
        <v>67</v>
      </c>
      <c r="J23">
        <f>COUNTIFS(D2:D15, "IT", E2:E15, "Female")</f>
        <v>3</v>
      </c>
    </row>
    <row r="24" spans="1:10" x14ac:dyDescent="0.3">
      <c r="A24" t="s">
        <v>78</v>
      </c>
      <c r="B24" t="s">
        <v>68</v>
      </c>
      <c r="J24" t="str">
        <f>INDEX(B2:B15, MATCH(MAX(G2:G15), G2:G15, 0))</f>
        <v>Luna Sanders</v>
      </c>
    </row>
    <row r="25" spans="1:10" x14ac:dyDescent="0.3">
      <c r="A25" t="s">
        <v>79</v>
      </c>
      <c r="B25" t="s">
        <v>70</v>
      </c>
      <c r="J25" t="str">
        <f>INDEX(B2:B15, MATCH(MIN(F2:F15), F2:F15, 0)) &amp; " (" &amp; INDEX(A2:A15, MATCH(MIN(F2:F15), F2:F15, 0)) &amp; ")"</f>
        <v>Luke Martin (E04332)</v>
      </c>
    </row>
    <row r="26" spans="1:10" x14ac:dyDescent="0.3">
      <c r="B26" t="s">
        <v>71</v>
      </c>
      <c r="J26" t="str">
        <f>INDEX(B2:B15, MATCH(MAX(F2:F15), F2:F15, 0)) &amp; " (" &amp; INDEX(A2:A15, MATCH(MAX(F2:F15), F2:F15, 0)) &amp; ")"</f>
        <v>Theodore Dinh (E04105)</v>
      </c>
    </row>
    <row r="27" spans="1:10" x14ac:dyDescent="0.3">
      <c r="A27">
        <v>8</v>
      </c>
      <c r="B27" t="s">
        <v>69</v>
      </c>
      <c r="J27">
        <f>COUNTIF(H2:H15, "United States")</f>
        <v>11</v>
      </c>
    </row>
    <row r="28" spans="1:10" x14ac:dyDescent="0.3">
      <c r="A28" t="s">
        <v>80</v>
      </c>
      <c r="B28" t="s">
        <v>72</v>
      </c>
      <c r="J28" s="8">
        <f>SUMIFS(G2:G15, E2:E15, "Male")/COUNTIFS(E2:E15, "Male")</f>
        <v>84387.833333333328</v>
      </c>
    </row>
    <row r="29" spans="1:10" x14ac:dyDescent="0.3">
      <c r="B29" t="s">
        <v>73</v>
      </c>
      <c r="J29" s="8">
        <f>SUMIFS(G2:G15, E2:E15, "Female")/COUNTIFS(E2:E15, "Female")</f>
        <v>125061.375</v>
      </c>
    </row>
    <row r="30" spans="1:10" x14ac:dyDescent="0.3">
      <c r="A30">
        <v>10</v>
      </c>
      <c r="B30" t="s">
        <v>74</v>
      </c>
      <c r="J30" t="s">
        <v>83</v>
      </c>
    </row>
    <row r="31" spans="1:10" x14ac:dyDescent="0.3">
      <c r="J31" t="s">
        <v>84</v>
      </c>
    </row>
    <row r="32" spans="1:10" x14ac:dyDescent="0.3">
      <c r="J32" t="s">
        <v>85</v>
      </c>
    </row>
  </sheetData>
  <autoFilter ref="A1:I16" xr:uid="{2C4F97ED-D0BA-481A-9E34-3642B1979F2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EEC0-3233-4A52-8E22-4E1323660745}">
  <dimension ref="A3:B5"/>
  <sheetViews>
    <sheetView workbookViewId="0">
      <selection activeCell="B21" sqref="B21"/>
    </sheetView>
  </sheetViews>
  <sheetFormatPr defaultRowHeight="14.4" x14ac:dyDescent="0.3"/>
  <cols>
    <col min="1" max="1" width="11.88671875" bestFit="1" customWidth="1"/>
    <col min="2" max="2" width="15.6640625" bestFit="1" customWidth="1"/>
  </cols>
  <sheetData>
    <row r="3" spans="1:2" x14ac:dyDescent="0.3">
      <c r="A3" s="9" t="s">
        <v>7</v>
      </c>
      <c r="B3" t="s">
        <v>81</v>
      </c>
    </row>
    <row r="4" spans="1:2" x14ac:dyDescent="0.3">
      <c r="A4" t="s">
        <v>20</v>
      </c>
      <c r="B4">
        <v>3</v>
      </c>
    </row>
    <row r="5" spans="1:2" x14ac:dyDescent="0.3">
      <c r="A5" t="s">
        <v>14</v>
      </c>
      <c r="B5">
        <v>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9D5C-A2F2-4D72-B988-61422AA82AE7}">
  <dimension ref="A3:B5"/>
  <sheetViews>
    <sheetView workbookViewId="0">
      <selection activeCell="D16" sqref="D16"/>
    </sheetView>
  </sheetViews>
  <sheetFormatPr defaultRowHeight="14.4" x14ac:dyDescent="0.3"/>
  <cols>
    <col min="1" max="1" width="9.33203125" bestFit="1" customWidth="1"/>
    <col min="2" max="2" width="15" bestFit="1" customWidth="1"/>
  </cols>
  <sheetData>
    <row r="3" spans="1:2" x14ac:dyDescent="0.3">
      <c r="A3" s="9" t="s">
        <v>4</v>
      </c>
      <c r="B3" t="s">
        <v>82</v>
      </c>
    </row>
    <row r="4" spans="1:2" x14ac:dyDescent="0.3">
      <c r="A4" t="s">
        <v>13</v>
      </c>
      <c r="B4">
        <v>8</v>
      </c>
    </row>
    <row r="5" spans="1:2" x14ac:dyDescent="0.3">
      <c r="A5" t="s">
        <v>19</v>
      </c>
      <c r="B5">
        <v>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Patel</dc:creator>
  <cp:lastModifiedBy>Dev Patel</cp:lastModifiedBy>
  <dcterms:created xsi:type="dcterms:W3CDTF">2023-12-19T13:54:51Z</dcterms:created>
  <dcterms:modified xsi:type="dcterms:W3CDTF">2023-12-19T15:24:29Z</dcterms:modified>
</cp:coreProperties>
</file>