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Вручную" sheetId="1" r:id="rId1"/>
    <sheet name="Отчет о результатах 1" sheetId="10" r:id="rId2"/>
    <sheet name="Отчет об устойчивости 1" sheetId="11" r:id="rId3"/>
    <sheet name="Отчет о пределах 1" sheetId="12" r:id="rId4"/>
    <sheet name="Поиск решения" sheetId="2" r:id="rId5"/>
  </sheets>
  <definedNames>
    <definedName name="solver_adj" localSheetId="4" hidden="1">'Поиск решения'!$B$2:$D$2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'Поиск решения'!$B$2:$D$2</definedName>
    <definedName name="solver_lhs2" localSheetId="4" hidden="1">'Поиск решения'!$E$3:$E$5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'Поиск решения'!$E$2</definedName>
    <definedName name="solver_pre" localSheetId="4" hidden="1">0.000001</definedName>
    <definedName name="solver_rbv" localSheetId="4" hidden="1">2</definedName>
    <definedName name="solver_rel1" localSheetId="4" hidden="1">3</definedName>
    <definedName name="solver_rel2" localSheetId="4" hidden="1">3</definedName>
    <definedName name="solver_rhs1" localSheetId="4" hidden="1">0</definedName>
    <definedName name="solver_rhs2" localSheetId="4" hidden="1">'Поиск решения'!$F$3:$F$5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2" i="2" l="1"/>
  <c r="F2" i="2" s="1"/>
  <c r="D9" i="2" s="1"/>
  <c r="E4" i="2"/>
  <c r="E5" i="2"/>
  <c r="D6" i="2" l="1"/>
  <c r="C9" i="2"/>
  <c r="C6" i="2"/>
  <c r="B9" i="2"/>
  <c r="B6" i="2"/>
  <c r="I25" i="1"/>
  <c r="J25" i="1"/>
  <c r="H25" i="1"/>
  <c r="C25" i="1"/>
  <c r="D25" i="1"/>
  <c r="B25" i="1"/>
  <c r="D24" i="1"/>
  <c r="J24" i="1" s="1"/>
  <c r="C24" i="1"/>
  <c r="I24" i="1" s="1"/>
  <c r="B24" i="1"/>
  <c r="H24" i="1" s="1"/>
  <c r="D23" i="1"/>
  <c r="J23" i="1" s="1"/>
  <c r="C23" i="1"/>
  <c r="I23" i="1" s="1"/>
  <c r="B23" i="1"/>
  <c r="E23" i="1" s="1"/>
  <c r="D22" i="1"/>
  <c r="J22" i="1" s="1"/>
  <c r="C22" i="1"/>
  <c r="I22" i="1" s="1"/>
  <c r="B22" i="1"/>
  <c r="E22" i="1" s="1"/>
  <c r="E17" i="1"/>
  <c r="E18" i="1"/>
  <c r="E16" i="1"/>
  <c r="H17" i="1"/>
  <c r="K17" i="1" s="1"/>
  <c r="I17" i="1"/>
  <c r="J17" i="1"/>
  <c r="H18" i="1"/>
  <c r="K18" i="1" s="1"/>
  <c r="I18" i="1"/>
  <c r="J18" i="1"/>
  <c r="I16" i="1"/>
  <c r="J16" i="1"/>
  <c r="H16" i="1"/>
  <c r="B17" i="1"/>
  <c r="C17" i="1"/>
  <c r="D17" i="1"/>
  <c r="B18" i="1"/>
  <c r="C18" i="1"/>
  <c r="D18" i="1"/>
  <c r="C16" i="1"/>
  <c r="D16" i="1"/>
  <c r="B16" i="1"/>
  <c r="G10" i="1"/>
  <c r="E11" i="1"/>
  <c r="G11" i="1" s="1"/>
  <c r="F11" i="1"/>
  <c r="E12" i="1"/>
  <c r="G12" i="1" s="1"/>
  <c r="F12" i="1"/>
  <c r="C13" i="1"/>
  <c r="K12" i="1" s="1"/>
  <c r="D13" i="1"/>
  <c r="L12" i="1" s="1"/>
  <c r="B13" i="1"/>
  <c r="F10" i="1"/>
  <c r="E10" i="1"/>
  <c r="E9" i="2" l="1"/>
  <c r="K24" i="1"/>
  <c r="E24" i="1"/>
  <c r="H22" i="1"/>
  <c r="K22" i="1" s="1"/>
  <c r="H23" i="1"/>
  <c r="K23" i="1" s="1"/>
  <c r="K16" i="1"/>
  <c r="L11" i="1"/>
  <c r="K11" i="1"/>
  <c r="J10" i="1"/>
  <c r="J11" i="1"/>
  <c r="J12" i="1"/>
  <c r="M12" i="1" s="1"/>
  <c r="L10" i="1"/>
  <c r="K10" i="1"/>
  <c r="O12" i="1" l="1"/>
  <c r="N11" i="1"/>
  <c r="M11" i="1"/>
  <c r="M10" i="1"/>
  <c r="N10" i="1"/>
  <c r="N12" i="1"/>
  <c r="O10" i="1" l="1"/>
  <c r="O11" i="1"/>
</calcChain>
</file>

<file path=xl/sharedStrings.xml><?xml version="1.0" encoding="utf-8"?>
<sst xmlns="http://schemas.openxmlformats.org/spreadsheetml/2006/main" count="214" uniqueCount="88">
  <si>
    <t>- заводские специалисты</t>
  </si>
  <si>
    <t>- специальная бригада</t>
  </si>
  <si>
    <t>- замена</t>
  </si>
  <si>
    <t>А1</t>
  </si>
  <si>
    <t>А2</t>
  </si>
  <si>
    <t>А3</t>
  </si>
  <si>
    <t>П1</t>
  </si>
  <si>
    <t>П2</t>
  </si>
  <si>
    <t>П3</t>
  </si>
  <si>
    <t>min a</t>
  </si>
  <si>
    <t>max a</t>
  </si>
  <si>
    <t>max b</t>
  </si>
  <si>
    <t>min r</t>
  </si>
  <si>
    <t>max r</t>
  </si>
  <si>
    <t>Гурвица</t>
  </si>
  <si>
    <t>q</t>
  </si>
  <si>
    <t>a*</t>
  </si>
  <si>
    <t>r*</t>
  </si>
  <si>
    <t>qi</t>
  </si>
  <si>
    <t xml:space="preserve">Критерий гурвица - </t>
  </si>
  <si>
    <t>Microsoft Excel 16.0 Отчет о результатах</t>
  </si>
  <si>
    <t>Лист: [Lab3.xlsx]Поиск решения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</si>
  <si>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</si>
  <si>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</si>
  <si>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</si>
  <si>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</si>
  <si>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</si>
  <si>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</si>
  <si>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</si>
  <si>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</si>
  <si>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</si>
  <si>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</si>
  <si>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</si>
  <si>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</si>
  <si>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</si>
  <si>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</si>
  <si>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</si>
  <si>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</si>
  <si>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</si>
  <si>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</si>
  <si>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$B$2</t>
  </si>
  <si>
    <t>Продолжить</t>
  </si>
  <si>
    <t>$C$2</t>
  </si>
  <si>
    <t>$D$2</t>
  </si>
  <si>
    <t>$E$3</t>
  </si>
  <si>
    <t>$E$3&gt;=$F$3</t>
  </si>
  <si>
    <t>Привязка</t>
  </si>
  <si>
    <t>$E$4</t>
  </si>
  <si>
    <t>$E$4&gt;=$F$4</t>
  </si>
  <si>
    <t>$E$5</t>
  </si>
  <si>
    <t>$E$5&gt;=$F$5</t>
  </si>
  <si>
    <t>Без привязки</t>
  </si>
  <si>
    <t>$B$2&gt;=0</t>
  </si>
  <si>
    <t>$C$2&gt;=0</t>
  </si>
  <si>
    <t>$D$2&gt;=0</t>
  </si>
  <si>
    <t>$B$2:$D$2</t>
  </si>
  <si>
    <t>$E$3:$E$5 &gt;= $F$3:$F$5</t>
  </si>
  <si>
    <t>$B$2:$D$2 &gt;= 0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</si>
  <si>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</si>
  <si>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</si>
  <si>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</si>
  <si>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</si>
  <si>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</si>
  <si>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</si>
  <si>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</si>
  <si>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</si>
  <si>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</si>
  <si>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</si>
  <si>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</si>
  <si>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</si>
  <si>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</si>
  <si>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</si>
  <si>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</si>
  <si>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</si>
  <si>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</si>
  <si>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</si>
  <si>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</si>
  <si>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</si>
  <si>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#Н/Д</t>
  </si>
  <si>
    <t>Время решения: 0,016 секунд.</t>
  </si>
  <si>
    <t>-v</t>
  </si>
  <si>
    <t>Отчет создан: 16.10.2021 19:56:17</t>
  </si>
  <si>
    <t>Число итераций: 3 Число подзадач: 0</t>
  </si>
  <si>
    <t>$E$2</t>
  </si>
  <si>
    <t>p*</t>
  </si>
  <si>
    <t>q*</t>
  </si>
  <si>
    <t>xi</t>
  </si>
  <si>
    <t>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</si>
</sst>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2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3" xfId="0" applyFill="1" applyBorder="1"/>
    <xf numFmtId="0" fontId="1" fillId="2" borderId="16" xfId="1" applyBorder="1"/>
    <xf numFmtId="0" fontId="0" fillId="0" borderId="2" xfId="0" applyFill="1" applyBorder="1"/>
    <xf numFmtId="0" fontId="1" fillId="2" borderId="15" xfId="1" applyBorder="1"/>
    <xf numFmtId="0" fontId="1" fillId="2" borderId="8" xfId="1" applyBorder="1"/>
    <xf numFmtId="0" fontId="1" fillId="2" borderId="19" xfId="1" applyBorder="1"/>
    <xf numFmtId="0" fontId="0" fillId="0" borderId="2" xfId="0" applyFont="1" applyBorder="1"/>
    <xf numFmtId="0" fontId="0" fillId="0" borderId="48" xfId="0" applyBorder="1"/>
    <xf numFmtId="0" fontId="0" fillId="0" borderId="49" xfId="0" applyBorder="1"/>
    <xf numFmtId="0" fontId="0" fillId="0" borderId="51" xfId="0" applyBorder="1"/>
    <xf numFmtId="0" fontId="0" fillId="0" borderId="52" xfId="0" applyBorder="1"/>
    <xf numFmtId="0" fontId="1" fillId="2" borderId="53" xfId="1" applyBorder="1"/>
    <xf numFmtId="0" fontId="1" fillId="2" borderId="50" xfId="1" applyBorder="1"/>
    <xf numFmtId="0" fontId="0" fillId="0" borderId="54" xfId="0" applyFont="1" applyBorder="1"/>
    <xf numFmtId="0" fontId="0" fillId="0" borderId="55" xfId="0" applyBorder="1"/>
    <xf numFmtId="0" fontId="2" fillId="0" borderId="0" xfId="0" applyFont="1"/>
    <xf numFmtId="0" fontId="0" fillId="0" borderId="59" xfId="0" applyFill="1" applyBorder="1" applyAlignment="1"/>
    <xf numFmtId="0" fontId="3" fillId="0" borderId="58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60" xfId="0" applyFill="1" applyBorder="1" applyAlignment="1"/>
    <xf numFmtId="0" fontId="0" fillId="0" borderId="59" xfId="0" applyNumberFormat="1" applyFill="1" applyBorder="1" applyAlignment="1"/>
    <xf numFmtId="0" fontId="0" fillId="0" borderId="60" xfId="0" applyNumberFormat="1" applyFill="1" applyBorder="1" applyAlignment="1"/>
    <xf numFmtId="0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60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center"/>
    </xf>
    <xf numFmtId="0" fontId="3" fillId="0" borderId="5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Fill="1" applyBorder="1"/>
    <xf numFmtId="0" fontId="0" fillId="0" borderId="1" xfId="0" applyFill="1" applyBorder="1" applyAlignment="1"/>
    <xf numFmtId="0" fontId="2" fillId="0" borderId="1" xfId="0" applyFont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A13" zoomScale="115" zoomScaleNormal="115" workbookViewId="0">
      <selection activeCell="H36" sqref="H36"/>
    </sheetView>
  </sheetViews>
  <sheetFormatPr defaultRowHeight="15" x14ac:dyDescent="0.25"/>
  <sheetData>
    <row r="1" spans="1:15" ht="15.75" thickBot="1" x14ac:dyDescent="0.3">
      <c r="A1" s="64"/>
      <c r="B1" s="57" t="s">
        <v>6</v>
      </c>
      <c r="C1" s="41" t="s">
        <v>7</v>
      </c>
      <c r="D1" s="60" t="s">
        <v>8</v>
      </c>
    </row>
    <row r="2" spans="1:15" x14ac:dyDescent="0.25">
      <c r="A2" s="14" t="s">
        <v>3</v>
      </c>
      <c r="B2" s="3">
        <v>9</v>
      </c>
      <c r="C2" s="4">
        <v>12</v>
      </c>
      <c r="D2" s="5">
        <v>0</v>
      </c>
      <c r="E2" s="1" t="s">
        <v>0</v>
      </c>
    </row>
    <row r="3" spans="1:15" x14ac:dyDescent="0.25">
      <c r="A3" s="15" t="s">
        <v>4</v>
      </c>
      <c r="B3" s="6">
        <v>7</v>
      </c>
      <c r="C3" s="2">
        <v>14</v>
      </c>
      <c r="D3" s="7">
        <v>9</v>
      </c>
      <c r="E3" s="1" t="s">
        <v>1</v>
      </c>
    </row>
    <row r="4" spans="1:15" ht="15.75" thickBot="1" x14ac:dyDescent="0.3">
      <c r="A4" s="16" t="s">
        <v>5</v>
      </c>
      <c r="B4" s="8">
        <v>15</v>
      </c>
      <c r="C4" s="9">
        <v>11</v>
      </c>
      <c r="D4" s="10">
        <v>18</v>
      </c>
      <c r="E4" s="1" t="s">
        <v>2</v>
      </c>
    </row>
    <row r="5" spans="1:15" ht="15.75" thickBot="1" x14ac:dyDescent="0.3">
      <c r="A5" s="46" t="s">
        <v>18</v>
      </c>
      <c r="B5" s="47">
        <v>0.2</v>
      </c>
      <c r="C5" s="48">
        <v>0.65</v>
      </c>
      <c r="D5" s="49">
        <v>0.16</v>
      </c>
    </row>
    <row r="7" spans="1:15" x14ac:dyDescent="0.25">
      <c r="A7" t="s">
        <v>19</v>
      </c>
      <c r="C7">
        <v>0.6</v>
      </c>
    </row>
    <row r="8" spans="1:15" ht="15.75" thickBot="1" x14ac:dyDescent="0.3"/>
    <row r="9" spans="1:15" ht="15.75" thickBot="1" x14ac:dyDescent="0.3">
      <c r="A9" s="24"/>
      <c r="B9" s="25" t="s">
        <v>6</v>
      </c>
      <c r="C9" s="26" t="s">
        <v>7</v>
      </c>
      <c r="D9" s="27" t="s">
        <v>8</v>
      </c>
      <c r="E9" s="28" t="s">
        <v>9</v>
      </c>
      <c r="F9" s="27" t="s">
        <v>10</v>
      </c>
      <c r="G9" s="52" t="s">
        <v>14</v>
      </c>
      <c r="I9" s="24"/>
      <c r="J9" s="40" t="s">
        <v>6</v>
      </c>
      <c r="K9" s="41" t="s">
        <v>7</v>
      </c>
      <c r="L9" s="42" t="s">
        <v>8</v>
      </c>
      <c r="M9" s="28" t="s">
        <v>12</v>
      </c>
      <c r="N9" s="27" t="s">
        <v>13</v>
      </c>
      <c r="O9" s="52" t="s">
        <v>14</v>
      </c>
    </row>
    <row r="10" spans="1:15" x14ac:dyDescent="0.25">
      <c r="A10" s="20" t="s">
        <v>3</v>
      </c>
      <c r="B10" s="21">
        <v>9</v>
      </c>
      <c r="C10" s="22">
        <v>12</v>
      </c>
      <c r="D10" s="23">
        <v>0</v>
      </c>
      <c r="E10" s="3">
        <f>MIN(B10:D10)</f>
        <v>0</v>
      </c>
      <c r="F10" s="17">
        <f>MAX(B10:D10)</f>
        <v>12</v>
      </c>
      <c r="G10" s="14">
        <f>$C$7*E10+F10*(1-$C$7)</f>
        <v>4.8000000000000007</v>
      </c>
      <c r="I10" s="37" t="s">
        <v>3</v>
      </c>
      <c r="J10" s="3">
        <f t="shared" ref="J10:L12" si="0">B$13-B10</f>
        <v>6</v>
      </c>
      <c r="K10" s="4">
        <f t="shared" si="0"/>
        <v>2</v>
      </c>
      <c r="L10" s="5">
        <f t="shared" si="0"/>
        <v>18</v>
      </c>
      <c r="M10" s="11">
        <f>MIN(J10:L10)</f>
        <v>2</v>
      </c>
      <c r="N10" s="17">
        <f>MAX(J10:L10)</f>
        <v>18</v>
      </c>
      <c r="O10" s="20">
        <f>$C$7*M10+N10*(1-$C$7)</f>
        <v>8.4</v>
      </c>
    </row>
    <row r="11" spans="1:15" x14ac:dyDescent="0.25">
      <c r="A11" s="15" t="s">
        <v>4</v>
      </c>
      <c r="B11" s="12">
        <v>7</v>
      </c>
      <c r="C11" s="2">
        <v>14</v>
      </c>
      <c r="D11" s="18">
        <v>9</v>
      </c>
      <c r="E11" s="6">
        <f t="shared" ref="E11:E12" si="1">MIN(B11:D11)</f>
        <v>7</v>
      </c>
      <c r="F11" s="18">
        <f t="shared" ref="F11:F12" si="2">MAX(B11:D11)</f>
        <v>14</v>
      </c>
      <c r="G11" s="15">
        <f t="shared" ref="G11:G12" si="3">$C$7*E11+F11*(1-$C$7)</f>
        <v>9.8000000000000007</v>
      </c>
      <c r="I11" s="38" t="s">
        <v>4</v>
      </c>
      <c r="J11" s="6">
        <f t="shared" si="0"/>
        <v>8</v>
      </c>
      <c r="K11" s="2">
        <f t="shared" si="0"/>
        <v>0</v>
      </c>
      <c r="L11" s="7">
        <f t="shared" si="0"/>
        <v>9</v>
      </c>
      <c r="M11" s="12">
        <f t="shared" ref="M11:M12" si="4">MIN(J11:L11)</f>
        <v>0</v>
      </c>
      <c r="N11" s="18">
        <f>MAX(J11:L11)</f>
        <v>9</v>
      </c>
      <c r="O11" s="15">
        <f t="shared" ref="O11:O12" si="5">$C$7*M11+N11*(1-$C$7)</f>
        <v>3.6</v>
      </c>
    </row>
    <row r="12" spans="1:15" ht="15.75" thickBot="1" x14ac:dyDescent="0.3">
      <c r="A12" s="30" t="s">
        <v>5</v>
      </c>
      <c r="B12" s="31">
        <v>15</v>
      </c>
      <c r="C12" s="32">
        <v>11</v>
      </c>
      <c r="D12" s="33">
        <v>18</v>
      </c>
      <c r="E12" s="54">
        <f t="shared" si="1"/>
        <v>11</v>
      </c>
      <c r="F12" s="55">
        <f t="shared" si="2"/>
        <v>18</v>
      </c>
      <c r="G12" s="51">
        <f t="shared" si="3"/>
        <v>13.8</v>
      </c>
      <c r="I12" s="39" t="s">
        <v>5</v>
      </c>
      <c r="J12" s="8">
        <f t="shared" si="0"/>
        <v>0</v>
      </c>
      <c r="K12" s="9">
        <f t="shared" si="0"/>
        <v>3</v>
      </c>
      <c r="L12" s="10">
        <f t="shared" si="0"/>
        <v>0</v>
      </c>
      <c r="M12" s="13">
        <f t="shared" si="4"/>
        <v>0</v>
      </c>
      <c r="N12" s="55">
        <f>MAX(J12:L12)</f>
        <v>3</v>
      </c>
      <c r="O12" s="16">
        <f t="shared" si="5"/>
        <v>1.2000000000000002</v>
      </c>
    </row>
    <row r="13" spans="1:15" ht="15.75" thickBot="1" x14ac:dyDescent="0.3">
      <c r="A13" s="24" t="s">
        <v>11</v>
      </c>
      <c r="B13" s="28">
        <f>MAX(B10:B12)</f>
        <v>15</v>
      </c>
      <c r="C13" s="26">
        <f t="shared" ref="C13:D13" si="6">MAX(C10:C12)</f>
        <v>14</v>
      </c>
      <c r="D13" s="29">
        <f t="shared" si="6"/>
        <v>18</v>
      </c>
      <c r="E13" s="36"/>
      <c r="F13" s="36"/>
      <c r="H13" s="36"/>
      <c r="I13" s="36"/>
      <c r="J13" s="36"/>
      <c r="K13" s="36"/>
      <c r="L13" s="36"/>
      <c r="M13" s="36"/>
    </row>
    <row r="14" spans="1:15" ht="15.75" thickBot="1" x14ac:dyDescent="0.3"/>
    <row r="15" spans="1:15" ht="15.75" thickBot="1" x14ac:dyDescent="0.3">
      <c r="A15" s="24"/>
      <c r="B15" s="40" t="s">
        <v>6</v>
      </c>
      <c r="C15" s="41" t="s">
        <v>7</v>
      </c>
      <c r="D15" s="42" t="s">
        <v>8</v>
      </c>
      <c r="E15" s="56" t="s">
        <v>16</v>
      </c>
      <c r="G15" s="24"/>
      <c r="H15" s="57" t="s">
        <v>6</v>
      </c>
      <c r="I15" s="41" t="s">
        <v>7</v>
      </c>
      <c r="J15" s="60" t="s">
        <v>8</v>
      </c>
      <c r="K15" s="40" t="s">
        <v>17</v>
      </c>
    </row>
    <row r="16" spans="1:15" x14ac:dyDescent="0.25">
      <c r="A16" s="43" t="s">
        <v>3</v>
      </c>
      <c r="B16" s="3">
        <f t="shared" ref="B16:D18" si="7">B10*B$19</f>
        <v>1.8</v>
      </c>
      <c r="C16" s="4">
        <f t="shared" si="7"/>
        <v>7.8000000000000007</v>
      </c>
      <c r="D16" s="17">
        <f t="shared" si="7"/>
        <v>0</v>
      </c>
      <c r="E16" s="14">
        <f>SUM(B16:D16)</f>
        <v>9.6000000000000014</v>
      </c>
      <c r="G16" s="37" t="s">
        <v>3</v>
      </c>
      <c r="H16" s="3">
        <f>(B$13-B16)*H$19</f>
        <v>2.64</v>
      </c>
      <c r="I16" s="4">
        <f t="shared" ref="I16:J16" si="8">(C$13-C16)*I$19</f>
        <v>4.0299999999999994</v>
      </c>
      <c r="J16" s="5">
        <f t="shared" si="8"/>
        <v>2.88</v>
      </c>
      <c r="K16" s="58">
        <f>SUM(H16:J16)</f>
        <v>9.5500000000000007</v>
      </c>
    </row>
    <row r="17" spans="1:14" x14ac:dyDescent="0.25">
      <c r="A17" s="38" t="s">
        <v>4</v>
      </c>
      <c r="B17" s="6">
        <f t="shared" si="7"/>
        <v>1.4000000000000001</v>
      </c>
      <c r="C17" s="2">
        <f t="shared" si="7"/>
        <v>9.1</v>
      </c>
      <c r="D17" s="18">
        <f t="shared" si="7"/>
        <v>1.44</v>
      </c>
      <c r="E17" s="20">
        <f t="shared" ref="E17:E18" si="9">SUM(B17:D17)</f>
        <v>11.94</v>
      </c>
      <c r="G17" s="38" t="s">
        <v>4</v>
      </c>
      <c r="H17" s="6">
        <f t="shared" ref="H17:H18" si="10">(B$13-B17)*H$19</f>
        <v>2.72</v>
      </c>
      <c r="I17" s="2">
        <f t="shared" ref="I17:I18" si="11">(C$13-C17)*I$19</f>
        <v>3.1850000000000005</v>
      </c>
      <c r="J17" s="7">
        <f t="shared" ref="J17:J18" si="12">(D$13-D17)*J$19</f>
        <v>2.6496</v>
      </c>
      <c r="K17" s="62">
        <f>SUM(H17:J17)</f>
        <v>8.5546000000000006</v>
      </c>
    </row>
    <row r="18" spans="1:14" ht="15.75" thickBot="1" x14ac:dyDescent="0.3">
      <c r="A18" s="44" t="s">
        <v>5</v>
      </c>
      <c r="B18" s="8">
        <f t="shared" si="7"/>
        <v>3</v>
      </c>
      <c r="C18" s="9">
        <f t="shared" si="7"/>
        <v>7.15</v>
      </c>
      <c r="D18" s="19">
        <f t="shared" si="7"/>
        <v>2.88</v>
      </c>
      <c r="E18" s="61">
        <f t="shared" si="9"/>
        <v>13.030000000000001</v>
      </c>
      <c r="G18" s="44" t="s">
        <v>5</v>
      </c>
      <c r="H18" s="8">
        <f t="shared" si="10"/>
        <v>2.4000000000000004</v>
      </c>
      <c r="I18" s="9">
        <f t="shared" si="11"/>
        <v>4.4524999999999997</v>
      </c>
      <c r="J18" s="10">
        <f t="shared" si="12"/>
        <v>2.4192</v>
      </c>
      <c r="K18" s="59">
        <f>SUM(H18:J18)</f>
        <v>9.2716999999999992</v>
      </c>
    </row>
    <row r="19" spans="1:14" ht="15.75" thickBot="1" x14ac:dyDescent="0.3">
      <c r="A19" s="45" t="s">
        <v>15</v>
      </c>
      <c r="B19" s="28">
        <v>0.2</v>
      </c>
      <c r="C19" s="26">
        <v>0.65</v>
      </c>
      <c r="D19" s="29">
        <v>0.16</v>
      </c>
      <c r="E19" s="36"/>
      <c r="F19" s="36"/>
      <c r="G19" s="50" t="s">
        <v>15</v>
      </c>
      <c r="H19" s="47">
        <v>0.2</v>
      </c>
      <c r="I19" s="48">
        <v>0.65</v>
      </c>
      <c r="J19" s="49">
        <v>0.16</v>
      </c>
      <c r="K19" s="36"/>
      <c r="N19" s="36"/>
    </row>
    <row r="20" spans="1:14" ht="15.75" thickBot="1" x14ac:dyDescent="0.3">
      <c r="E20" s="36"/>
      <c r="F20" s="36"/>
    </row>
    <row r="21" spans="1:14" ht="15.75" thickBot="1" x14ac:dyDescent="0.3">
      <c r="A21" s="24"/>
      <c r="B21" s="40" t="s">
        <v>6</v>
      </c>
      <c r="C21" s="41" t="s">
        <v>7</v>
      </c>
      <c r="D21" s="42" t="s">
        <v>8</v>
      </c>
      <c r="E21" s="63" t="s">
        <v>16</v>
      </c>
      <c r="G21" s="24"/>
      <c r="H21" s="57" t="s">
        <v>6</v>
      </c>
      <c r="I21" s="41" t="s">
        <v>7</v>
      </c>
      <c r="J21" s="60" t="s">
        <v>8</v>
      </c>
      <c r="K21" s="40" t="s">
        <v>17</v>
      </c>
    </row>
    <row r="22" spans="1:14" x14ac:dyDescent="0.25">
      <c r="A22" s="43" t="s">
        <v>3</v>
      </c>
      <c r="B22" s="3">
        <f t="shared" ref="B22:D24" si="13">B16*B$19</f>
        <v>0.36000000000000004</v>
      </c>
      <c r="C22" s="4">
        <f t="shared" si="13"/>
        <v>5.07</v>
      </c>
      <c r="D22" s="17">
        <f t="shared" si="13"/>
        <v>0</v>
      </c>
      <c r="E22" s="14">
        <f>SUM(B22:D22)</f>
        <v>5.4300000000000006</v>
      </c>
      <c r="G22" s="37" t="s">
        <v>3</v>
      </c>
      <c r="H22" s="3">
        <f>(B$13-B22)*H$19</f>
        <v>2.9280000000000004</v>
      </c>
      <c r="I22" s="4">
        <f t="shared" ref="I22:I24" si="14">(C$13-C22)*I$19</f>
        <v>5.8045</v>
      </c>
      <c r="J22" s="5">
        <f t="shared" ref="J22:J24" si="15">(D$13-D22)*J$19</f>
        <v>2.88</v>
      </c>
      <c r="K22" s="58">
        <f>SUM(H22:J22)</f>
        <v>11.612500000000001</v>
      </c>
    </row>
    <row r="23" spans="1:14" x14ac:dyDescent="0.25">
      <c r="A23" s="38" t="s">
        <v>4</v>
      </c>
      <c r="B23" s="6">
        <f t="shared" si="13"/>
        <v>0.28000000000000003</v>
      </c>
      <c r="C23" s="2">
        <f t="shared" si="13"/>
        <v>5.915</v>
      </c>
      <c r="D23" s="18">
        <f t="shared" si="13"/>
        <v>0.23039999999999999</v>
      </c>
      <c r="E23" s="53">
        <f t="shared" ref="E23:E24" si="16">SUM(B23:D23)</f>
        <v>6.4254000000000007</v>
      </c>
      <c r="G23" s="38" t="s">
        <v>4</v>
      </c>
      <c r="H23" s="6">
        <f t="shared" ref="H23:H24" si="17">(B$13-B23)*H$19</f>
        <v>2.9440000000000004</v>
      </c>
      <c r="I23" s="2">
        <f t="shared" si="14"/>
        <v>5.2552500000000011</v>
      </c>
      <c r="J23" s="7">
        <f t="shared" si="15"/>
        <v>2.8431360000000003</v>
      </c>
      <c r="K23" s="62">
        <f>SUM(H23:J23)</f>
        <v>11.042386</v>
      </c>
    </row>
    <row r="24" spans="1:14" ht="15.75" thickBot="1" x14ac:dyDescent="0.3">
      <c r="A24" s="44" t="s">
        <v>5</v>
      </c>
      <c r="B24" s="34">
        <f t="shared" si="13"/>
        <v>0.60000000000000009</v>
      </c>
      <c r="C24" s="32">
        <f t="shared" si="13"/>
        <v>4.6475</v>
      </c>
      <c r="D24" s="33">
        <f t="shared" si="13"/>
        <v>0.46079999999999999</v>
      </c>
      <c r="E24" s="16">
        <f t="shared" si="16"/>
        <v>5.7083000000000004</v>
      </c>
      <c r="G24" s="44" t="s">
        <v>5</v>
      </c>
      <c r="H24" s="34">
        <f t="shared" si="17"/>
        <v>2.8800000000000003</v>
      </c>
      <c r="I24" s="32">
        <f t="shared" si="14"/>
        <v>6.0791249999999994</v>
      </c>
      <c r="J24" s="35">
        <f t="shared" si="15"/>
        <v>2.8062720000000003</v>
      </c>
      <c r="K24" s="59">
        <f>SUM(H24:J24)</f>
        <v>11.765397</v>
      </c>
    </row>
    <row r="25" spans="1:14" ht="15.75" thickBot="1" x14ac:dyDescent="0.3">
      <c r="A25" s="45" t="s">
        <v>15</v>
      </c>
      <c r="B25" s="28">
        <f>1/COUNT($B22:$D22)</f>
        <v>0.33333333333333331</v>
      </c>
      <c r="C25" s="26">
        <f t="shared" ref="C25:D25" si="18">1/COUNT($B22:$D22)</f>
        <v>0.33333333333333331</v>
      </c>
      <c r="D25" s="29">
        <f t="shared" si="18"/>
        <v>0.33333333333333331</v>
      </c>
      <c r="E25" s="36"/>
      <c r="F25" s="36"/>
      <c r="G25" s="50" t="s">
        <v>15</v>
      </c>
      <c r="H25" s="28">
        <f>1/COUNT($H22:$J22)</f>
        <v>0.33333333333333331</v>
      </c>
      <c r="I25" s="26">
        <f t="shared" ref="I25:J25" si="19">1/COUNT($H22:$J22)</f>
        <v>0.33333333333333331</v>
      </c>
      <c r="J25" s="29">
        <f t="shared" si="19"/>
        <v>0.33333333333333331</v>
      </c>
      <c r="K25" s="3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workbookViewId="0"/>
  </sheetViews>
  <sheetFormatPr defaultRowHeight="15" outlineLevelRow="1" x14ac:dyDescent="0.25"/>
  <cols>
    <col min="1" max="1" width="2.28515625" customWidth="1"/>
    <col min="2" max="2" width="7.28515625" customWidth="1"/>
    <col min="3" max="3" width="4.7109375" customWidth="1"/>
    <col min="4" max="4" width="18.42578125" bestFit="1" customWidth="1"/>
    <col min="5" max="5" width="23.5703125" bestFit="1" customWidth="1"/>
    <col min="6" max="6" width="14.85546875" bestFit="1" customWidth="1"/>
    <col min="7" max="7" width="12" bestFit="1" customWidth="1"/>
  </cols>
  <sheetData>
    <row r="1" spans="1:5" x14ac:dyDescent="0.25">
      <c r="A1" s="65" t="s">
        <v>20</v>
      </c>
    </row>
    <row r="2" spans="1:5" x14ac:dyDescent="0.25">
      <c r="A2" s="65" t="s">
        <v>21</v>
      </c>
    </row>
    <row r="3" spans="1:5" x14ac:dyDescent="0.25">
      <c r="A3" s="65" t="s">
        <v>81</v>
      </c>
    </row>
    <row r="4" spans="1:5" x14ac:dyDescent="0.25">
      <c r="A4" s="65" t="s">
        <v>22</v>
      </c>
    </row>
    <row r="5" spans="1:5" x14ac:dyDescent="0.25">
      <c r="A5" s="65" t="s">
        <v>23</v>
      </c>
    </row>
    <row r="6" spans="1:5" hidden="1" outlineLevel="1" x14ac:dyDescent="0.25">
      <c r="A6" s="65"/>
      <c r="B6" t="s">
        <v>24</v>
      </c>
    </row>
    <row r="7" spans="1:5" hidden="1" outlineLevel="1" x14ac:dyDescent="0.25">
      <c r="A7" s="65"/>
      <c r="B7" t="s">
        <v>79</v>
      </c>
    </row>
    <row r="8" spans="1:5" hidden="1" outlineLevel="1" x14ac:dyDescent="0.25">
      <c r="A8" s="65"/>
      <c r="B8" t="s">
        <v>82</v>
      </c>
    </row>
    <row r="9" spans="1:5" collapsed="1" x14ac:dyDescent="0.25">
      <c r="A9" s="65" t="s">
        <v>25</v>
      </c>
    </row>
    <row r="10" spans="1:5" hidden="1" outlineLevel="1" x14ac:dyDescent="0.25">
      <c r="B10" t="s">
        <v>26</v>
      </c>
    </row>
    <row r="11" spans="1:5" hidden="1" outlineLevel="1" x14ac:dyDescent="0.25">
      <c r="B11" t="s">
        <v>27</v>
      </c>
    </row>
    <row r="12" spans="1:5" collapsed="1" x14ac:dyDescent="0.25"/>
    <row r="14" spans="1:5" ht="15.75" thickBot="1" x14ac:dyDescent="0.3">
      <c r="A14" t="s">
        <v>28</v>
      </c>
    </row>
    <row r="15" spans="1:5" ht="15.75" thickBot="1" x14ac:dyDescent="0.3">
      <c r="B15" s="67" t="s">
        <v>29</v>
      </c>
      <c r="C15" s="67" t="s">
        <v>30</v>
      </c>
      <c r="D15" s="67" t="s">
        <v>31</v>
      </c>
      <c r="E15" s="67" t="s">
        <v>32</v>
      </c>
    </row>
    <row r="16" spans="1:5" ht="15.75" thickBot="1" x14ac:dyDescent="0.3">
      <c r="B16" s="66" t="s">
        <v>83</v>
      </c>
      <c r="C16" s="66"/>
      <c r="D16" s="70">
        <v>8.6419753086419748E-2</v>
      </c>
      <c r="E16" s="70">
        <v>8.6419753086419748E-2</v>
      </c>
    </row>
    <row r="19" spans="1:7" ht="15.75" thickBot="1" x14ac:dyDescent="0.3">
      <c r="A19" t="s">
        <v>33</v>
      </c>
    </row>
    <row r="20" spans="1:7" ht="15.75" thickBot="1" x14ac:dyDescent="0.3">
      <c r="B20" s="67" t="s">
        <v>29</v>
      </c>
      <c r="C20" s="67" t="s">
        <v>30</v>
      </c>
      <c r="D20" s="67" t="s">
        <v>31</v>
      </c>
      <c r="E20" s="67" t="s">
        <v>32</v>
      </c>
      <c r="F20" s="67" t="s">
        <v>34</v>
      </c>
    </row>
    <row r="21" spans="1:7" x14ac:dyDescent="0.25">
      <c r="B21" s="74" t="s">
        <v>55</v>
      </c>
      <c r="C21" s="73"/>
      <c r="D21" s="73"/>
      <c r="E21" s="73"/>
      <c r="F21" s="73"/>
    </row>
    <row r="22" spans="1:7" hidden="1" outlineLevel="1" x14ac:dyDescent="0.25">
      <c r="B22" s="69" t="s">
        <v>40</v>
      </c>
      <c r="C22" s="69" t="s">
        <v>6</v>
      </c>
      <c r="D22" s="71">
        <v>1.2345679012345671E-2</v>
      </c>
      <c r="E22" s="71">
        <v>1.2345679012345671E-2</v>
      </c>
      <c r="F22" s="69" t="s">
        <v>41</v>
      </c>
    </row>
    <row r="23" spans="1:7" hidden="1" outlineLevel="1" x14ac:dyDescent="0.25">
      <c r="B23" s="69" t="s">
        <v>42</v>
      </c>
      <c r="C23" s="69" t="s">
        <v>7</v>
      </c>
      <c r="D23" s="71">
        <v>7.4074074074074084E-2</v>
      </c>
      <c r="E23" s="71">
        <v>7.4074074074074084E-2</v>
      </c>
      <c r="F23" s="69" t="s">
        <v>41</v>
      </c>
    </row>
    <row r="24" spans="1:7" ht="15.75" hidden="1" outlineLevel="1" thickBot="1" x14ac:dyDescent="0.3">
      <c r="B24" s="66" t="s">
        <v>43</v>
      </c>
      <c r="C24" s="66" t="s">
        <v>8</v>
      </c>
      <c r="D24" s="70">
        <v>0</v>
      </c>
      <c r="E24" s="70">
        <v>0</v>
      </c>
      <c r="F24" s="66" t="s">
        <v>41</v>
      </c>
    </row>
    <row r="25" spans="1:7" collapsed="1" x14ac:dyDescent="0.25">
      <c r="B25" s="68"/>
      <c r="C25" s="68"/>
      <c r="D25" s="72"/>
      <c r="E25" s="72"/>
      <c r="F25" s="68"/>
    </row>
    <row r="28" spans="1:7" ht="15.75" thickBot="1" x14ac:dyDescent="0.3">
      <c r="A28" t="s">
        <v>35</v>
      </c>
    </row>
    <row r="29" spans="1:7" ht="15.75" thickBot="1" x14ac:dyDescent="0.3">
      <c r="B29" s="67" t="s">
        <v>29</v>
      </c>
      <c r="C29" s="67" t="s">
        <v>30</v>
      </c>
      <c r="D29" s="67" t="s">
        <v>36</v>
      </c>
      <c r="E29" s="67" t="s">
        <v>37</v>
      </c>
      <c r="F29" s="67" t="s">
        <v>38</v>
      </c>
      <c r="G29" s="67" t="s">
        <v>39</v>
      </c>
    </row>
    <row r="30" spans="1:7" x14ac:dyDescent="0.25">
      <c r="B30" s="74" t="s">
        <v>56</v>
      </c>
      <c r="C30" s="73"/>
      <c r="D30" s="73"/>
      <c r="E30" s="73"/>
      <c r="F30" s="73"/>
      <c r="G30" s="73"/>
    </row>
    <row r="31" spans="1:7" hidden="1" outlineLevel="1" x14ac:dyDescent="0.25">
      <c r="B31" s="69" t="s">
        <v>44</v>
      </c>
      <c r="C31" s="69" t="s">
        <v>3</v>
      </c>
      <c r="D31" s="71">
        <v>1</v>
      </c>
      <c r="E31" s="69" t="s">
        <v>45</v>
      </c>
      <c r="F31" s="69" t="s">
        <v>46</v>
      </c>
      <c r="G31" s="71">
        <v>0</v>
      </c>
    </row>
    <row r="32" spans="1:7" hidden="1" outlineLevel="1" x14ac:dyDescent="0.25">
      <c r="B32" s="69" t="s">
        <v>47</v>
      </c>
      <c r="C32" s="69" t="s">
        <v>4</v>
      </c>
      <c r="D32" s="71">
        <v>1.1234567901234569</v>
      </c>
      <c r="E32" s="69" t="s">
        <v>48</v>
      </c>
      <c r="F32" s="69" t="s">
        <v>51</v>
      </c>
      <c r="G32" s="71">
        <v>0.12345679012345689</v>
      </c>
    </row>
    <row r="33" spans="2:7" hidden="1" outlineLevel="1" x14ac:dyDescent="0.25">
      <c r="B33" s="69" t="s">
        <v>49</v>
      </c>
      <c r="C33" s="69" t="s">
        <v>5</v>
      </c>
      <c r="D33" s="71">
        <v>1</v>
      </c>
      <c r="E33" s="69" t="s">
        <v>50</v>
      </c>
      <c r="F33" s="69" t="s">
        <v>46</v>
      </c>
      <c r="G33" s="71">
        <v>0</v>
      </c>
    </row>
    <row r="34" spans="2:7" collapsed="1" x14ac:dyDescent="0.25">
      <c r="B34" s="69"/>
      <c r="C34" s="69"/>
      <c r="D34" s="71"/>
      <c r="E34" s="69"/>
      <c r="F34" s="69"/>
      <c r="G34" s="71"/>
    </row>
    <row r="35" spans="2:7" x14ac:dyDescent="0.25">
      <c r="B35" s="75" t="s">
        <v>57</v>
      </c>
      <c r="C35" s="69"/>
      <c r="D35" s="71"/>
      <c r="E35" s="69"/>
      <c r="F35" s="69"/>
      <c r="G35" s="71"/>
    </row>
    <row r="36" spans="2:7" hidden="1" outlineLevel="1" x14ac:dyDescent="0.25">
      <c r="B36" s="69" t="s">
        <v>40</v>
      </c>
      <c r="C36" s="69" t="s">
        <v>6</v>
      </c>
      <c r="D36" s="71">
        <v>1.2345679012345671E-2</v>
      </c>
      <c r="E36" s="69" t="s">
        <v>52</v>
      </c>
      <c r="F36" s="69" t="s">
        <v>51</v>
      </c>
      <c r="G36" s="71">
        <v>1.2345679012345671E-2</v>
      </c>
    </row>
    <row r="37" spans="2:7" hidden="1" outlineLevel="1" x14ac:dyDescent="0.25">
      <c r="B37" s="69" t="s">
        <v>42</v>
      </c>
      <c r="C37" s="69" t="s">
        <v>7</v>
      </c>
      <c r="D37" s="71">
        <v>7.4074074074074084E-2</v>
      </c>
      <c r="E37" s="69" t="s">
        <v>53</v>
      </c>
      <c r="F37" s="69" t="s">
        <v>51</v>
      </c>
      <c r="G37" s="71">
        <v>7.4074074074074084E-2</v>
      </c>
    </row>
    <row r="38" spans="2:7" ht="15.75" hidden="1" outlineLevel="1" thickBot="1" x14ac:dyDescent="0.3">
      <c r="B38" s="66" t="s">
        <v>43</v>
      </c>
      <c r="C38" s="66" t="s">
        <v>8</v>
      </c>
      <c r="D38" s="70">
        <v>0</v>
      </c>
      <c r="E38" s="66" t="s">
        <v>54</v>
      </c>
      <c r="F38" s="66" t="s">
        <v>46</v>
      </c>
      <c r="G38" s="70">
        <v>0</v>
      </c>
    </row>
    <row r="39" spans="2:7" collapsed="1" x14ac:dyDescent="0.25">
      <c r="B39" s="68"/>
      <c r="C39" s="68"/>
      <c r="D39" s="72"/>
      <c r="E39" s="68"/>
      <c r="F39" s="68"/>
      <c r="G39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E21" sqref="E19:E21"/>
    </sheetView>
  </sheetViews>
  <sheetFormatPr defaultRowHeight="15" outlineLevelRow="1" x14ac:dyDescent="0.25"/>
  <cols>
    <col min="1" max="1" width="2.28515625" customWidth="1"/>
    <col min="2" max="2" width="7.28515625" customWidth="1"/>
    <col min="3" max="3" width="4.7109375" customWidth="1"/>
    <col min="4" max="4" width="14.7109375" bestFit="1" customWidth="1"/>
    <col min="5" max="5" width="12" bestFit="1" customWidth="1"/>
    <col min="6" max="6" width="16.5703125" bestFit="1" customWidth="1"/>
    <col min="7" max="7" width="12" bestFit="1" customWidth="1"/>
    <col min="8" max="8" width="12.42578125" bestFit="1" customWidth="1"/>
  </cols>
  <sheetData>
    <row r="1" spans="1:8" x14ac:dyDescent="0.25">
      <c r="A1" s="65" t="s">
        <v>58</v>
      </c>
    </row>
    <row r="2" spans="1:8" x14ac:dyDescent="0.25">
      <c r="A2" s="65" t="s">
        <v>21</v>
      </c>
    </row>
    <row r="3" spans="1:8" x14ac:dyDescent="0.25">
      <c r="A3" s="65" t="s">
        <v>81</v>
      </c>
    </row>
    <row r="6" spans="1:8" ht="15.75" thickBot="1" x14ac:dyDescent="0.3">
      <c r="A6" t="s">
        <v>33</v>
      </c>
    </row>
    <row r="7" spans="1:8" x14ac:dyDescent="0.25">
      <c r="B7" s="76"/>
      <c r="C7" s="76"/>
      <c r="D7" s="76" t="s">
        <v>59</v>
      </c>
      <c r="E7" s="76" t="s">
        <v>61</v>
      </c>
      <c r="F7" s="76" t="s">
        <v>63</v>
      </c>
      <c r="G7" s="76" t="s">
        <v>65</v>
      </c>
      <c r="H7" s="76" t="s">
        <v>65</v>
      </c>
    </row>
    <row r="8" spans="1:8" ht="15.75" thickBot="1" x14ac:dyDescent="0.3">
      <c r="B8" s="77" t="s">
        <v>29</v>
      </c>
      <c r="C8" s="77" t="s">
        <v>30</v>
      </c>
      <c r="D8" s="77" t="s">
        <v>60</v>
      </c>
      <c r="E8" s="77" t="s">
        <v>62</v>
      </c>
      <c r="F8" s="77" t="s">
        <v>64</v>
      </c>
      <c r="G8" s="77" t="s">
        <v>66</v>
      </c>
      <c r="H8" s="77" t="s">
        <v>67</v>
      </c>
    </row>
    <row r="9" spans="1:8" x14ac:dyDescent="0.25">
      <c r="B9" s="74" t="s">
        <v>55</v>
      </c>
      <c r="C9" s="73"/>
      <c r="D9" s="73"/>
      <c r="E9" s="73"/>
      <c r="F9" s="73"/>
      <c r="G9" s="73"/>
      <c r="H9" s="73"/>
    </row>
    <row r="10" spans="1:8" hidden="1" outlineLevel="1" x14ac:dyDescent="0.25">
      <c r="B10" s="69" t="s">
        <v>40</v>
      </c>
      <c r="C10" s="69" t="s">
        <v>6</v>
      </c>
      <c r="D10" s="69">
        <v>1.2345679012345671E-2</v>
      </c>
      <c r="E10" s="69">
        <v>0</v>
      </c>
      <c r="F10" s="69">
        <v>1</v>
      </c>
      <c r="G10" s="69">
        <v>0.125</v>
      </c>
      <c r="H10" s="69">
        <v>0.25</v>
      </c>
    </row>
    <row r="11" spans="1:8" hidden="1" outlineLevel="1" x14ac:dyDescent="0.25">
      <c r="B11" s="69" t="s">
        <v>42</v>
      </c>
      <c r="C11" s="69" t="s">
        <v>7</v>
      </c>
      <c r="D11" s="69">
        <v>7.4074074074074084E-2</v>
      </c>
      <c r="E11" s="69">
        <v>0</v>
      </c>
      <c r="F11" s="69">
        <v>1</v>
      </c>
      <c r="G11" s="69">
        <v>0.33333333333333331</v>
      </c>
      <c r="H11" s="69">
        <v>0.16666666666666666</v>
      </c>
    </row>
    <row r="12" spans="1:8" ht="15.75" hidden="1" outlineLevel="1" thickBot="1" x14ac:dyDescent="0.3">
      <c r="B12" s="66" t="s">
        <v>43</v>
      </c>
      <c r="C12" s="66" t="s">
        <v>8</v>
      </c>
      <c r="D12" s="66">
        <v>0</v>
      </c>
      <c r="E12" s="66">
        <v>0.33333333333333326</v>
      </c>
      <c r="F12" s="66">
        <v>1</v>
      </c>
      <c r="G12" s="66">
        <v>1E+30</v>
      </c>
      <c r="H12" s="66">
        <v>0.33333333333333326</v>
      </c>
    </row>
    <row r="13" spans="1:8" collapsed="1" x14ac:dyDescent="0.25">
      <c r="B13" s="68"/>
      <c r="C13" s="68"/>
      <c r="D13" s="68"/>
      <c r="E13" s="68"/>
      <c r="F13" s="68"/>
      <c r="G13" s="68"/>
      <c r="H13" s="68"/>
    </row>
    <row r="15" spans="1:8" ht="15.75" thickBot="1" x14ac:dyDescent="0.3">
      <c r="A15" t="s">
        <v>35</v>
      </c>
    </row>
    <row r="16" spans="1:8" x14ac:dyDescent="0.25">
      <c r="B16" s="76"/>
      <c r="C16" s="76"/>
      <c r="D16" s="76" t="s">
        <v>59</v>
      </c>
      <c r="E16" s="76" t="s">
        <v>68</v>
      </c>
      <c r="F16" s="76" t="s">
        <v>70</v>
      </c>
      <c r="G16" s="76" t="s">
        <v>65</v>
      </c>
      <c r="H16" s="76" t="s">
        <v>65</v>
      </c>
    </row>
    <row r="17" spans="2:8" ht="15.75" thickBot="1" x14ac:dyDescent="0.3">
      <c r="B17" s="77" t="s">
        <v>29</v>
      </c>
      <c r="C17" s="77" t="s">
        <v>30</v>
      </c>
      <c r="D17" s="77" t="s">
        <v>60</v>
      </c>
      <c r="E17" s="77" t="s">
        <v>69</v>
      </c>
      <c r="F17" s="77" t="s">
        <v>71</v>
      </c>
      <c r="G17" s="77" t="s">
        <v>66</v>
      </c>
      <c r="H17" s="77" t="s">
        <v>67</v>
      </c>
    </row>
    <row r="18" spans="2:8" x14ac:dyDescent="0.25">
      <c r="B18" s="74" t="s">
        <v>56</v>
      </c>
      <c r="C18" s="73"/>
      <c r="D18" s="73"/>
      <c r="E18" s="73"/>
      <c r="F18" s="73"/>
      <c r="G18" s="73"/>
      <c r="H18" s="73"/>
    </row>
    <row r="19" spans="2:8" outlineLevel="1" x14ac:dyDescent="0.25">
      <c r="B19" s="69" t="s">
        <v>44</v>
      </c>
      <c r="C19" s="69" t="s">
        <v>3</v>
      </c>
      <c r="D19" s="69">
        <v>1</v>
      </c>
      <c r="E19" s="69">
        <v>4.9382716049382713E-2</v>
      </c>
      <c r="F19" s="69">
        <v>1</v>
      </c>
      <c r="G19" s="69">
        <v>9.0909090909090856E-2</v>
      </c>
      <c r="H19" s="69">
        <v>7.5187969924812081E-2</v>
      </c>
    </row>
    <row r="20" spans="2:8" outlineLevel="1" x14ac:dyDescent="0.25">
      <c r="B20" s="69" t="s">
        <v>47</v>
      </c>
      <c r="C20" s="69" t="s">
        <v>4</v>
      </c>
      <c r="D20" s="69">
        <v>1.1234567901234569</v>
      </c>
      <c r="E20" s="69">
        <v>0</v>
      </c>
      <c r="F20" s="69">
        <v>1</v>
      </c>
      <c r="G20" s="69">
        <v>0.12345679012345687</v>
      </c>
      <c r="H20" s="69">
        <v>1E+30</v>
      </c>
    </row>
    <row r="21" spans="2:8" ht="15.75" outlineLevel="1" thickBot="1" x14ac:dyDescent="0.3">
      <c r="B21" s="66" t="s">
        <v>49</v>
      </c>
      <c r="C21" s="66" t="s">
        <v>5</v>
      </c>
      <c r="D21" s="66">
        <v>1</v>
      </c>
      <c r="E21" s="66">
        <v>3.7037037037037035E-2</v>
      </c>
      <c r="F21" s="66">
        <v>1</v>
      </c>
      <c r="G21" s="66">
        <v>0.23809523809523825</v>
      </c>
      <c r="H21" s="66">
        <v>8.3333333333333287E-2</v>
      </c>
    </row>
    <row r="22" spans="2:8" x14ac:dyDescent="0.25">
      <c r="B22" s="68"/>
      <c r="C22" s="68"/>
      <c r="D22" s="68"/>
      <c r="E22" s="68"/>
      <c r="F22" s="68"/>
      <c r="G22" s="68"/>
      <c r="H22" s="6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28515625" customWidth="1"/>
    <col min="3" max="3" width="12" customWidth="1"/>
    <col min="4" max="4" width="9.28515625" bestFit="1" customWidth="1"/>
    <col min="5" max="5" width="2.28515625" customWidth="1"/>
    <col min="6" max="6" width="8.140625" customWidth="1"/>
    <col min="7" max="7" width="16.5703125" bestFit="1" customWidth="1"/>
    <col min="8" max="8" width="2.28515625" customWidth="1"/>
    <col min="9" max="9" width="8.42578125" customWidth="1"/>
    <col min="10" max="10" width="16.5703125" bestFit="1" customWidth="1"/>
  </cols>
  <sheetData>
    <row r="1" spans="1:10" x14ac:dyDescent="0.25">
      <c r="A1" s="65" t="s">
        <v>72</v>
      </c>
    </row>
    <row r="2" spans="1:10" x14ac:dyDescent="0.25">
      <c r="A2" s="65" t="s">
        <v>21</v>
      </c>
    </row>
    <row r="3" spans="1:10" x14ac:dyDescent="0.25">
      <c r="A3" s="65" t="s">
        <v>81</v>
      </c>
    </row>
    <row r="5" spans="1:10" ht="15.75" thickBot="1" x14ac:dyDescent="0.3"/>
    <row r="6" spans="1:10" x14ac:dyDescent="0.25">
      <c r="B6" s="76"/>
      <c r="C6" s="76" t="s">
        <v>63</v>
      </c>
      <c r="D6" s="76"/>
    </row>
    <row r="7" spans="1:10" ht="15.75" thickBot="1" x14ac:dyDescent="0.3">
      <c r="B7" s="77" t="s">
        <v>29</v>
      </c>
      <c r="C7" s="77" t="s">
        <v>30</v>
      </c>
      <c r="D7" s="77" t="s">
        <v>60</v>
      </c>
    </row>
    <row r="8" spans="1:10" ht="15.75" thickBot="1" x14ac:dyDescent="0.3">
      <c r="B8" s="66" t="s">
        <v>83</v>
      </c>
      <c r="C8" s="66"/>
      <c r="D8" s="70">
        <v>8.6419753086419748E-2</v>
      </c>
    </row>
    <row r="10" spans="1:10" ht="15.75" thickBot="1" x14ac:dyDescent="0.3"/>
    <row r="11" spans="1:10" x14ac:dyDescent="0.25">
      <c r="B11" s="76"/>
      <c r="C11" s="76" t="s">
        <v>73</v>
      </c>
      <c r="D11" s="76"/>
      <c r="F11" s="76" t="s">
        <v>74</v>
      </c>
      <c r="G11" s="76" t="s">
        <v>63</v>
      </c>
      <c r="I11" s="76" t="s">
        <v>77</v>
      </c>
      <c r="J11" s="76" t="s">
        <v>63</v>
      </c>
    </row>
    <row r="12" spans="1:10" ht="15.75" thickBot="1" x14ac:dyDescent="0.3">
      <c r="B12" s="77" t="s">
        <v>29</v>
      </c>
      <c r="C12" s="77" t="s">
        <v>30</v>
      </c>
      <c r="D12" s="77" t="s">
        <v>60</v>
      </c>
      <c r="F12" s="77" t="s">
        <v>75</v>
      </c>
      <c r="G12" s="77" t="s">
        <v>76</v>
      </c>
      <c r="I12" s="77" t="s">
        <v>75</v>
      </c>
      <c r="J12" s="77" t="s">
        <v>76</v>
      </c>
    </row>
    <row r="13" spans="1:10" x14ac:dyDescent="0.25">
      <c r="B13" s="69" t="s">
        <v>40</v>
      </c>
      <c r="C13" s="69" t="s">
        <v>6</v>
      </c>
      <c r="D13" s="71">
        <v>1.2345679012345671E-2</v>
      </c>
      <c r="F13" s="71">
        <v>1.2345679012345659E-2</v>
      </c>
      <c r="G13" s="71">
        <v>8.6419753086419748E-2</v>
      </c>
      <c r="I13" s="69" t="s">
        <v>78</v>
      </c>
      <c r="J13" s="69" t="s">
        <v>78</v>
      </c>
    </row>
    <row r="14" spans="1:10" x14ac:dyDescent="0.25">
      <c r="B14" s="69" t="s">
        <v>42</v>
      </c>
      <c r="C14" s="69" t="s">
        <v>7</v>
      </c>
      <c r="D14" s="71">
        <v>7.4074074074074084E-2</v>
      </c>
      <c r="F14" s="71">
        <v>7.407407407407407E-2</v>
      </c>
      <c r="G14" s="71">
        <v>8.6419753086419748E-2</v>
      </c>
      <c r="I14" s="69" t="s">
        <v>78</v>
      </c>
      <c r="J14" s="69" t="s">
        <v>78</v>
      </c>
    </row>
    <row r="15" spans="1:10" ht="15.75" thickBot="1" x14ac:dyDescent="0.3">
      <c r="B15" s="66" t="s">
        <v>43</v>
      </c>
      <c r="C15" s="66" t="s">
        <v>8</v>
      </c>
      <c r="D15" s="70">
        <v>0</v>
      </c>
      <c r="F15" s="70">
        <v>0</v>
      </c>
      <c r="G15" s="70">
        <v>8.6419753086419748E-2</v>
      </c>
      <c r="I15" s="66" t="s">
        <v>78</v>
      </c>
      <c r="J15" s="66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9" sqref="H9"/>
    </sheetView>
  </sheetViews>
  <sheetFormatPr defaultRowHeight="15" x14ac:dyDescent="0.25"/>
  <cols>
    <col min="2" max="3" width="12" bestFit="1" customWidth="1"/>
    <col min="4" max="4" width="13" customWidth="1"/>
    <col min="6" max="6" width="12" bestFit="1" customWidth="1"/>
    <col min="7" max="7" width="6" customWidth="1"/>
  </cols>
  <sheetData>
    <row r="1" spans="1:7" ht="15.75" thickBot="1" x14ac:dyDescent="0.3">
      <c r="A1" s="64"/>
      <c r="B1" s="57" t="s">
        <v>6</v>
      </c>
      <c r="C1" s="41" t="s">
        <v>7</v>
      </c>
      <c r="D1" s="60" t="s">
        <v>8</v>
      </c>
    </row>
    <row r="2" spans="1:7" ht="15.75" thickBot="1" x14ac:dyDescent="0.3">
      <c r="A2" t="s">
        <v>87</v>
      </c>
      <c r="B2">
        <v>1.2345679012345699E-2</v>
      </c>
      <c r="C2">
        <v>7.4074074074074084E-2</v>
      </c>
      <c r="D2">
        <v>0</v>
      </c>
      <c r="E2" s="65">
        <f>SUM(B$2:D$2)</f>
        <v>8.6419753086419776E-2</v>
      </c>
      <c r="F2" s="65">
        <f>1/E2</f>
        <v>11.571428571428568</v>
      </c>
      <c r="G2" s="1" t="s">
        <v>80</v>
      </c>
    </row>
    <row r="3" spans="1:7" x14ac:dyDescent="0.25">
      <c r="A3" s="14" t="s">
        <v>3</v>
      </c>
      <c r="B3" s="3">
        <v>9</v>
      </c>
      <c r="C3" s="4">
        <v>12</v>
      </c>
      <c r="D3" s="5">
        <v>0</v>
      </c>
      <c r="E3">
        <f>SUMPRODUCT(B$2:D$2,B3:D3)</f>
        <v>1.0000000000000004</v>
      </c>
      <c r="F3">
        <v>1</v>
      </c>
    </row>
    <row r="4" spans="1:7" x14ac:dyDescent="0.25">
      <c r="A4" s="15" t="s">
        <v>4</v>
      </c>
      <c r="B4" s="6">
        <v>7</v>
      </c>
      <c r="C4" s="2">
        <v>14</v>
      </c>
      <c r="D4" s="7">
        <v>9</v>
      </c>
      <c r="E4">
        <f>SUMPRODUCT(B$2:D$2,B4:D4)</f>
        <v>1.1234567901234571</v>
      </c>
      <c r="F4">
        <v>1</v>
      </c>
    </row>
    <row r="5" spans="1:7" ht="15.75" thickBot="1" x14ac:dyDescent="0.3">
      <c r="A5" s="16" t="s">
        <v>5</v>
      </c>
      <c r="B5" s="8">
        <v>15</v>
      </c>
      <c r="C5" s="9">
        <v>11</v>
      </c>
      <c r="D5" s="10">
        <v>18</v>
      </c>
      <c r="E5">
        <f>SUMPRODUCT(B$2:D$2,B5:D5)</f>
        <v>1.0000000000000004</v>
      </c>
      <c r="F5">
        <v>1</v>
      </c>
    </row>
    <row r="6" spans="1:7" x14ac:dyDescent="0.25">
      <c r="A6" s="79" t="s">
        <v>85</v>
      </c>
      <c r="B6" s="65">
        <f>$F$2*B2</f>
        <v>0.14285714285714304</v>
      </c>
      <c r="C6" s="65">
        <f t="shared" ref="C6:D6" si="0">$F$2*C2</f>
        <v>0.85714285714285698</v>
      </c>
      <c r="D6" s="65">
        <f t="shared" si="0"/>
        <v>0</v>
      </c>
    </row>
    <row r="8" spans="1:7" x14ac:dyDescent="0.25">
      <c r="A8" s="2" t="s">
        <v>86</v>
      </c>
      <c r="B8" s="80">
        <v>4.9382716049382713E-2</v>
      </c>
      <c r="C8" s="80">
        <v>0</v>
      </c>
      <c r="D8" s="80">
        <v>3.7037037037037035E-2</v>
      </c>
    </row>
    <row r="9" spans="1:7" x14ac:dyDescent="0.25">
      <c r="A9" s="81" t="s">
        <v>84</v>
      </c>
      <c r="B9" s="81">
        <f>$F$2*B8</f>
        <v>0.57142857142857117</v>
      </c>
      <c r="C9" s="81">
        <f t="shared" ref="C9:D9" si="1">$F$2*C8</f>
        <v>0</v>
      </c>
      <c r="D9" s="81">
        <f t="shared" si="1"/>
        <v>0.42857142857142838</v>
      </c>
      <c r="E9">
        <f>SUM(B9:D9)</f>
        <v>0.99999999999999956</v>
      </c>
    </row>
    <row r="13" spans="1:7" x14ac:dyDescent="0.25">
      <c r="B13" s="78"/>
    </row>
    <row r="14" spans="1:7" x14ac:dyDescent="0.25">
      <c r="B14" s="78"/>
    </row>
    <row r="15" spans="1:7" x14ac:dyDescent="0.25">
      <c r="B15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Вручную</vt:lpstr>
      <vt:lpstr>Отчет о результатах 1</vt:lpstr>
      <vt:lpstr>Отчет об устойчивости 1</vt:lpstr>
      <vt:lpstr>Отчет о пределах 1</vt:lpstr>
      <vt:lpstr>Поиск решения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2021-10-17T14:05:13Z</dcterms:modified>
</cp:coreProperties>
</file>