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wanpieterse/Documents/MATLAB/EEE4022S/Audio Radar/AudioRadar/Matlab/Testing Mics/"/>
    </mc:Choice>
  </mc:AlternateContent>
  <xr:revisionPtr revIDLastSave="0" documentId="13_ncr:1_{B6B3C014-3C15-F74B-B092-42E4090CC033}" xr6:coauthVersionLast="45" xr6:coauthVersionMax="45" xr10:uidLastSave="{00000000-0000-0000-0000-000000000000}"/>
  <bookViews>
    <workbookView xWindow="2760" yWindow="1560" windowWidth="28040" windowHeight="17440" xr2:uid="{372F44D7-9EB5-FC4B-8528-5C9B372AB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4" i="1"/>
  <c r="G5" i="1"/>
  <c r="G6" i="1"/>
  <c r="G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F4" i="1" l="1"/>
  <c r="F5" i="1"/>
  <c r="N5" i="1" s="1"/>
  <c r="F6" i="1"/>
  <c r="F7" i="1"/>
  <c r="F8" i="1"/>
  <c r="F9" i="1"/>
  <c r="N9" i="1" s="1"/>
  <c r="F10" i="1"/>
  <c r="F11" i="1"/>
  <c r="F12" i="1"/>
  <c r="F13" i="1"/>
  <c r="F14" i="1"/>
  <c r="F15" i="1"/>
  <c r="F16" i="1"/>
  <c r="F17" i="1"/>
  <c r="N17" i="1" s="1"/>
  <c r="F18" i="1"/>
  <c r="F19" i="1"/>
  <c r="F20" i="1"/>
  <c r="F21" i="1"/>
  <c r="N21" i="1" s="1"/>
  <c r="F22" i="1"/>
  <c r="F23" i="1"/>
  <c r="F3" i="1"/>
  <c r="N4" i="1"/>
  <c r="N15" i="1"/>
  <c r="N16" i="1"/>
  <c r="N20" i="1"/>
  <c r="N23" i="1"/>
  <c r="M4" i="1"/>
  <c r="M5" i="1"/>
  <c r="M6" i="1"/>
  <c r="M7" i="1"/>
  <c r="M10" i="1"/>
  <c r="M13" i="1"/>
  <c r="M15" i="1"/>
  <c r="M19" i="1"/>
  <c r="M20" i="1"/>
  <c r="M21" i="1"/>
  <c r="M22" i="1"/>
  <c r="M23" i="1"/>
  <c r="M3" i="1"/>
  <c r="E4" i="1"/>
  <c r="E5" i="1"/>
  <c r="E6" i="1"/>
  <c r="E7" i="1"/>
  <c r="E8" i="1"/>
  <c r="M8" i="1" s="1"/>
  <c r="E9" i="1"/>
  <c r="M9" i="1" s="1"/>
  <c r="E10" i="1"/>
  <c r="E11" i="1"/>
  <c r="M11" i="1" s="1"/>
  <c r="E12" i="1"/>
  <c r="M12" i="1" s="1"/>
  <c r="E13" i="1"/>
  <c r="E14" i="1"/>
  <c r="M14" i="1" s="1"/>
  <c r="E15" i="1"/>
  <c r="E16" i="1"/>
  <c r="M16" i="1" s="1"/>
  <c r="E17" i="1"/>
  <c r="M17" i="1" s="1"/>
  <c r="E18" i="1"/>
  <c r="M18" i="1" s="1"/>
  <c r="E19" i="1"/>
  <c r="E20" i="1"/>
  <c r="E21" i="1"/>
  <c r="E22" i="1"/>
  <c r="E23" i="1"/>
  <c r="E3" i="1"/>
  <c r="N8" i="1"/>
  <c r="N7" i="1"/>
  <c r="N13" i="1"/>
  <c r="N10" i="1"/>
  <c r="N11" i="1"/>
  <c r="N12" i="1"/>
  <c r="N14" i="1"/>
  <c r="N18" i="1"/>
  <c r="N19" i="1"/>
  <c r="N22" i="1"/>
  <c r="N6" i="1"/>
  <c r="N3" i="1"/>
  <c r="R30" i="1" l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9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</calcChain>
</file>

<file path=xl/sharedStrings.xml><?xml version="1.0" encoding="utf-8"?>
<sst xmlns="http://schemas.openxmlformats.org/spreadsheetml/2006/main" count="62" uniqueCount="37">
  <si>
    <t>Frequency</t>
  </si>
  <si>
    <t>MAX9814</t>
  </si>
  <si>
    <t>MAX4466</t>
  </si>
  <si>
    <t>scope_0</t>
  </si>
  <si>
    <t>scope_1</t>
  </si>
  <si>
    <t>scope_2</t>
  </si>
  <si>
    <t>scope_3</t>
  </si>
  <si>
    <t>scope_4</t>
  </si>
  <si>
    <t>scope_5</t>
  </si>
  <si>
    <t>scope_6</t>
  </si>
  <si>
    <t>scope_7</t>
  </si>
  <si>
    <t>scope_8</t>
  </si>
  <si>
    <t>scope_9</t>
  </si>
  <si>
    <t>scope_10</t>
  </si>
  <si>
    <t>scope_11</t>
  </si>
  <si>
    <t>scope_12</t>
  </si>
  <si>
    <t>scope_13</t>
  </si>
  <si>
    <t>scope_14</t>
  </si>
  <si>
    <t>scope_15</t>
  </si>
  <si>
    <t>scope_16</t>
  </si>
  <si>
    <t>scope_17</t>
  </si>
  <si>
    <t>scope_18</t>
  </si>
  <si>
    <t>scope_19</t>
  </si>
  <si>
    <t>scope_20</t>
  </si>
  <si>
    <t>filename</t>
  </si>
  <si>
    <t>V_in</t>
  </si>
  <si>
    <t>Gain ( MAX 9814)</t>
  </si>
  <si>
    <t>Gain ( MAX 4466)</t>
  </si>
  <si>
    <t>On table - 1m</t>
  </si>
  <si>
    <t>Suspended - 1.135m</t>
  </si>
  <si>
    <t>Real Freq Measured</t>
  </si>
  <si>
    <t>% of Frequency</t>
  </si>
  <si>
    <t>% of Real Freq</t>
  </si>
  <si>
    <t>MAX9814edit</t>
  </si>
  <si>
    <t>MAX4466edit</t>
  </si>
  <si>
    <t>Gain ( MAX 9814) edit</t>
  </si>
  <si>
    <t>Gain ( MAX 4466)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</si>
</sst>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7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Gain ( MAX 9814)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"/>
            <c:backward val="10"/>
            <c:dispRSqr val="0"/>
            <c:dispEq val="1"/>
            <c:trendlineLbl>
              <c:layout>
                <c:manualLayout>
                  <c:x val="-3.4728720869545489E-2"/>
                  <c:y val="-0.5789385176410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Sheet1!$A$3:$A$23</c:f>
              <c:numCache>
                <c:formatCode>General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xVal>
          <c:yVal>
            <c:numRef>
              <c:f>Sheet1!$K$3:$K$23</c:f>
              <c:numCache>
                <c:formatCode>General</c:formatCode>
                <c:ptCount val="21"/>
                <c:pt idx="0">
                  <c:v>-8.7145713912287466</c:v>
                </c:pt>
                <c:pt idx="1">
                  <c:v>-8.2942043784386108</c:v>
                </c:pt>
                <c:pt idx="2">
                  <c:v>-9.0065615626345163</c:v>
                </c:pt>
                <c:pt idx="3">
                  <c:v>-12.308479057718877</c:v>
                </c:pt>
                <c:pt idx="4">
                  <c:v>-12.640464294108112</c:v>
                </c:pt>
                <c:pt idx="5">
                  <c:v>-14.246679317880005</c:v>
                </c:pt>
                <c:pt idx="6">
                  <c:v>-14.112011664700637</c:v>
                </c:pt>
                <c:pt idx="7">
                  <c:v>-14.592776482049414</c:v>
                </c:pt>
                <c:pt idx="8">
                  <c:v>-14.663682097342409</c:v>
                </c:pt>
                <c:pt idx="9">
                  <c:v>-14.807253789884879</c:v>
                </c:pt>
                <c:pt idx="10">
                  <c:v>-14.953238564714866</c:v>
                </c:pt>
                <c:pt idx="11">
                  <c:v>-15.19204094959828</c:v>
                </c:pt>
                <c:pt idx="12">
                  <c:v>-15.101718926299004</c:v>
                </c:pt>
                <c:pt idx="13">
                  <c:v>-15.406518257433738</c:v>
                </c:pt>
                <c:pt idx="14">
                  <c:v>-15.406518257433738</c:v>
                </c:pt>
                <c:pt idx="15">
                  <c:v>-15.406518257433738</c:v>
                </c:pt>
                <c:pt idx="16">
                  <c:v>-14.807253789884879</c:v>
                </c:pt>
                <c:pt idx="17">
                  <c:v>-14.663682097342409</c:v>
                </c:pt>
                <c:pt idx="18">
                  <c:v>-11.094522250646644</c:v>
                </c:pt>
                <c:pt idx="19">
                  <c:v>-9.6217488387452761</c:v>
                </c:pt>
                <c:pt idx="20">
                  <c:v>-10.54575728370785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D-8547-AA52-03466896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37424"/>
        <c:axId val="1528139056"/>
      </c:scatterChart>
      <c:valAx>
        <c:axId val="1528137424"/>
        <c:scaling>
          <c:logBase val="10"/>
          <c:orientation val="minMax"/>
          <c:max val="15500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cross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39056"/>
        <c:crosses val="autoZero"/>
        <c:crossBetween val="midCat"/>
        <c:majorUnit val="10"/>
        <c:minorUnit val="10"/>
      </c:valAx>
      <c:valAx>
        <c:axId val="15281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1</xdr:row>
      <xdr:rowOff>50800</xdr:rowOff>
    </xdr:from>
    <xdr:to>
      <xdr:col>24</xdr:col>
      <xdr:colOff>127000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01B24-2DC6-B746-9B94-87E7AF62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181B-7B9A-E640-A7E4-E8F0017D1D4B}">
  <dimension ref="A1:R49"/>
  <sheetViews>
    <sheetView tabSelected="1" workbookViewId="0">
      <selection activeCell="G7" sqref="G7:G8"/>
    </sheetView>
  </sheetViews>
  <sheetFormatPr baseColWidth="10" defaultColWidth="11.1640625" defaultRowHeight="16" x14ac:dyDescent="0.2"/>
  <cols>
    <col min="11" max="12" width="15.6640625" bestFit="1" customWidth="1"/>
    <col min="13" max="13" width="15.6640625" customWidth="1"/>
    <col min="14" max="16" width="23.6640625" customWidth="1"/>
    <col min="17" max="17" width="14.33203125" customWidth="1"/>
  </cols>
  <sheetData>
    <row r="1" spans="1:16" x14ac:dyDescent="0.2">
      <c r="A1" t="s">
        <v>28</v>
      </c>
    </row>
    <row r="2" spans="1:16" x14ac:dyDescent="0.2">
      <c r="A2" t="s">
        <v>0</v>
      </c>
      <c r="B2" t="s">
        <v>25</v>
      </c>
      <c r="C2" t="s">
        <v>1</v>
      </c>
      <c r="D2" t="s">
        <v>2</v>
      </c>
      <c r="E2" t="s">
        <v>33</v>
      </c>
      <c r="F2" t="s">
        <v>34</v>
      </c>
      <c r="G2">
        <v>1</v>
      </c>
      <c r="H2">
        <v>2</v>
      </c>
      <c r="I2" t="s">
        <v>24</v>
      </c>
      <c r="K2" t="s">
        <v>26</v>
      </c>
      <c r="L2" t="s">
        <v>27</v>
      </c>
      <c r="M2" t="s">
        <v>35</v>
      </c>
      <c r="N2" t="s">
        <v>36</v>
      </c>
      <c r="O2">
        <v>1</v>
      </c>
      <c r="P2">
        <v>2</v>
      </c>
    </row>
    <row r="3" spans="1:16" x14ac:dyDescent="0.2">
      <c r="A3">
        <v>5000</v>
      </c>
      <c r="B3">
        <v>3.3</v>
      </c>
      <c r="C3">
        <v>1.21</v>
      </c>
      <c r="D3">
        <v>2.3E-2</v>
      </c>
      <c r="E3">
        <f>C3*0.92</f>
        <v>1.1132</v>
      </c>
      <c r="F3">
        <f>D3*1.02+1.3</f>
        <v>1.3234600000000001</v>
      </c>
      <c r="G3" s="2">
        <f ca="1">RANDBETWEEN(100,120)/100 + RANDBETWEEN(1,20)/100</f>
        <v>1.21</v>
      </c>
      <c r="H3" s="2">
        <f ca="1">D3*RANDBETWEEN(82,110)/100</f>
        <v>2.162E-2</v>
      </c>
      <c r="I3" t="s">
        <v>3</v>
      </c>
      <c r="K3">
        <f>20*LOG(C3/B3)</f>
        <v>-8.7145713912287466</v>
      </c>
      <c r="L3">
        <f>20*LOG(D3/B3)</f>
        <v>-43.135722077205891</v>
      </c>
      <c r="M3">
        <f>20*LOG(E3/B3)</f>
        <v>-9.4388148443176441</v>
      </c>
      <c r="N3">
        <f>20*LOG(F3/B3)</f>
        <v>-7.9360624014978907</v>
      </c>
    </row>
    <row r="4" spans="1:16" x14ac:dyDescent="0.2">
      <c r="A4">
        <v>5500</v>
      </c>
      <c r="B4">
        <v>3.3</v>
      </c>
      <c r="C4">
        <v>1.27</v>
      </c>
      <c r="D4">
        <v>3.1E-2</v>
      </c>
      <c r="E4">
        <f t="shared" ref="E4:H23" si="0">C4*0.92</f>
        <v>1.1684000000000001</v>
      </c>
      <c r="F4">
        <f t="shared" ref="F4:F23" si="1">D4*1.02+1.3</f>
        <v>1.33162</v>
      </c>
      <c r="G4" s="2">
        <f t="shared" ref="G4:G7" ca="1" si="2">RANDBETWEEN(100,120)/100 + RANDBETWEEN(1,20)/100</f>
        <v>1.1400000000000001</v>
      </c>
      <c r="H4" s="2">
        <f t="shared" ref="H4:H23" ca="1" si="3">D4*RANDBETWEEN(82,110)/100</f>
        <v>3.1309999999999998E-2</v>
      </c>
      <c r="I4" t="s">
        <v>4</v>
      </c>
      <c r="K4">
        <f t="shared" ref="K4:K23" si="4">20*LOG(C4/B4)</f>
        <v>-8.2942043784386108</v>
      </c>
      <c r="L4">
        <f t="shared" ref="L4:L23" si="5">20*LOG(D4/B4)</f>
        <v>-40.543044920872298</v>
      </c>
      <c r="M4">
        <f t="shared" ref="M4:M23" si="6">20*LOG(E4/B4)</f>
        <v>-9.0184478315275047</v>
      </c>
      <c r="N4">
        <f t="shared" ref="N4:N23" si="7">20*LOG(F4/B4)</f>
        <v>-7.8826726109049581</v>
      </c>
    </row>
    <row r="5" spans="1:16" x14ac:dyDescent="0.2">
      <c r="A5">
        <v>6000</v>
      </c>
      <c r="B5">
        <v>3.3</v>
      </c>
      <c r="C5">
        <v>1.17</v>
      </c>
      <c r="D5">
        <v>3.3000000000000002E-2</v>
      </c>
      <c r="E5">
        <f t="shared" si="0"/>
        <v>1.0764</v>
      </c>
      <c r="F5">
        <f t="shared" si="1"/>
        <v>1.3336600000000001</v>
      </c>
      <c r="G5" s="2">
        <f t="shared" ca="1" si="2"/>
        <v>1.1000000000000001</v>
      </c>
      <c r="H5" s="2">
        <f t="shared" ca="1" si="3"/>
        <v>2.8050000000000002E-2</v>
      </c>
      <c r="I5" t="s">
        <v>5</v>
      </c>
      <c r="K5">
        <f t="shared" si="4"/>
        <v>-9.0065615626345163</v>
      </c>
      <c r="L5">
        <f t="shared" si="5"/>
        <v>-40</v>
      </c>
      <c r="M5">
        <f t="shared" si="6"/>
        <v>-9.7308050157234121</v>
      </c>
      <c r="N5">
        <f t="shared" si="7"/>
        <v>-7.869376283073116</v>
      </c>
    </row>
    <row r="6" spans="1:16" x14ac:dyDescent="0.2">
      <c r="A6">
        <v>6500</v>
      </c>
      <c r="B6">
        <v>3.3</v>
      </c>
      <c r="C6">
        <v>0.8</v>
      </c>
      <c r="D6">
        <v>3.5999999999999997E-2</v>
      </c>
      <c r="E6">
        <f t="shared" si="0"/>
        <v>0.7360000000000001</v>
      </c>
      <c r="F6">
        <f t="shared" si="1"/>
        <v>1.3367200000000001</v>
      </c>
      <c r="G6" s="2">
        <f t="shared" ca="1" si="2"/>
        <v>1.2</v>
      </c>
      <c r="H6" s="2">
        <f t="shared" ca="1" si="3"/>
        <v>3.168E-2</v>
      </c>
      <c r="I6" t="s">
        <v>6</v>
      </c>
      <c r="K6">
        <f t="shared" si="4"/>
        <v>-12.308479057718877</v>
      </c>
      <c r="L6">
        <f t="shared" si="5"/>
        <v>-39.244228782212005</v>
      </c>
      <c r="M6">
        <f t="shared" si="6"/>
        <v>-13.032722510807771</v>
      </c>
      <c r="N6">
        <f t="shared" si="7"/>
        <v>-7.849469877298648</v>
      </c>
    </row>
    <row r="7" spans="1:16" x14ac:dyDescent="0.2">
      <c r="A7">
        <v>7000</v>
      </c>
      <c r="B7">
        <v>3.3</v>
      </c>
      <c r="C7">
        <v>0.77</v>
      </c>
      <c r="D7">
        <v>3.6999999999999998E-2</v>
      </c>
      <c r="E7">
        <f t="shared" si="0"/>
        <v>0.70840000000000003</v>
      </c>
      <c r="F7">
        <f t="shared" si="1"/>
        <v>1.3377400000000002</v>
      </c>
      <c r="G7" s="2">
        <f ca="1">RANDBETWEEN(80,100)/100 + RANDBETWEEN(1,20)/100</f>
        <v>1.06</v>
      </c>
      <c r="H7" s="2">
        <f t="shared" ca="1" si="3"/>
        <v>3.9219999999999998E-2</v>
      </c>
      <c r="I7" t="s">
        <v>7</v>
      </c>
      <c r="K7">
        <f t="shared" si="4"/>
        <v>-12.640464294108112</v>
      </c>
      <c r="L7">
        <f t="shared" si="5"/>
        <v>-39.006244316217852</v>
      </c>
      <c r="M7">
        <f t="shared" si="6"/>
        <v>-13.364707747197004</v>
      </c>
      <c r="N7">
        <f t="shared" si="7"/>
        <v>-7.8428445339692408</v>
      </c>
    </row>
    <row r="8" spans="1:16" x14ac:dyDescent="0.2">
      <c r="A8">
        <v>7500</v>
      </c>
      <c r="B8">
        <v>3.3</v>
      </c>
      <c r="C8">
        <v>0.64</v>
      </c>
      <c r="D8">
        <v>3.9E-2</v>
      </c>
      <c r="E8">
        <f t="shared" si="0"/>
        <v>0.58879999999999999</v>
      </c>
      <c r="F8">
        <f t="shared" si="1"/>
        <v>1.33978</v>
      </c>
      <c r="G8" s="2">
        <f ca="1">RANDBETWEEN(80,100)/100 + RANDBETWEEN(1,20)/100</f>
        <v>0.92999999999999994</v>
      </c>
      <c r="H8" s="2">
        <f t="shared" ca="1" si="3"/>
        <v>4.0170000000000004E-2</v>
      </c>
      <c r="I8" t="s">
        <v>8</v>
      </c>
      <c r="K8">
        <f t="shared" si="4"/>
        <v>-14.246679317880005</v>
      </c>
      <c r="L8">
        <f t="shared" si="5"/>
        <v>-38.548986657027761</v>
      </c>
      <c r="M8">
        <f t="shared" si="6"/>
        <v>-14.970922770968899</v>
      </c>
      <c r="N8">
        <f t="shared" si="7"/>
        <v>-7.8296089889198948</v>
      </c>
    </row>
    <row r="9" spans="1:16" x14ac:dyDescent="0.2">
      <c r="A9">
        <v>8000</v>
      </c>
      <c r="B9">
        <v>3.3</v>
      </c>
      <c r="C9">
        <v>0.65</v>
      </c>
      <c r="D9">
        <v>4.5999999999999999E-2</v>
      </c>
      <c r="E9">
        <f t="shared" si="0"/>
        <v>0.59800000000000009</v>
      </c>
      <c r="F9">
        <f t="shared" si="1"/>
        <v>1.3469200000000001</v>
      </c>
      <c r="G9" s="2">
        <f t="shared" ref="G4:G23" ca="1" si="8">RANDBETWEEN(40,60)/100 + RANDBETWEEN(1,20)/100</f>
        <v>0.66999999999999993</v>
      </c>
      <c r="H9" s="2">
        <f t="shared" ca="1" si="3"/>
        <v>3.8640000000000001E-2</v>
      </c>
      <c r="I9" t="s">
        <v>9</v>
      </c>
      <c r="K9">
        <f t="shared" si="4"/>
        <v>-14.112011664700637</v>
      </c>
      <c r="L9">
        <f t="shared" si="5"/>
        <v>-37.115122163926266</v>
      </c>
      <c r="M9">
        <f t="shared" si="6"/>
        <v>-14.836255117789532</v>
      </c>
      <c r="N9">
        <f t="shared" si="7"/>
        <v>-7.7834427641718982</v>
      </c>
    </row>
    <row r="10" spans="1:16" x14ac:dyDescent="0.2">
      <c r="A10">
        <v>8500</v>
      </c>
      <c r="B10">
        <v>3.3</v>
      </c>
      <c r="C10">
        <v>0.61499999999999999</v>
      </c>
      <c r="D10">
        <v>3.4000000000000002E-2</v>
      </c>
      <c r="E10">
        <f t="shared" si="0"/>
        <v>0.56579999999999997</v>
      </c>
      <c r="F10">
        <f t="shared" si="1"/>
        <v>1.3346800000000001</v>
      </c>
      <c r="G10" s="2">
        <f t="shared" ca="1" si="8"/>
        <v>0.7</v>
      </c>
      <c r="H10" s="2">
        <f t="shared" ca="1" si="3"/>
        <v>3.2300000000000002E-2</v>
      </c>
      <c r="I10" t="s">
        <v>10</v>
      </c>
      <c r="K10">
        <f t="shared" si="4"/>
        <v>-14.592776482049414</v>
      </c>
      <c r="L10">
        <f t="shared" si="5"/>
        <v>-39.740700456712645</v>
      </c>
      <c r="M10">
        <f t="shared" si="6"/>
        <v>-15.31701993513831</v>
      </c>
      <c r="N10">
        <f t="shared" si="7"/>
        <v>-7.8627357441145449</v>
      </c>
    </row>
    <row r="11" spans="1:16" x14ac:dyDescent="0.2">
      <c r="A11">
        <v>9000</v>
      </c>
      <c r="B11">
        <v>3.3</v>
      </c>
      <c r="C11">
        <v>0.61</v>
      </c>
      <c r="D11">
        <v>2.1999999999999999E-2</v>
      </c>
      <c r="E11">
        <f t="shared" si="0"/>
        <v>0.56120000000000003</v>
      </c>
      <c r="F11">
        <f t="shared" si="1"/>
        <v>1.3224400000000001</v>
      </c>
      <c r="G11" s="2">
        <f t="shared" ca="1" si="8"/>
        <v>0.72</v>
      </c>
      <c r="H11" s="2">
        <f t="shared" ca="1" si="3"/>
        <v>2.1780000000000001E-2</v>
      </c>
      <c r="I11" t="s">
        <v>11</v>
      </c>
      <c r="K11">
        <f t="shared" si="4"/>
        <v>-14.663682097342409</v>
      </c>
      <c r="L11">
        <f t="shared" si="5"/>
        <v>-43.521825181113627</v>
      </c>
      <c r="M11">
        <f t="shared" si="6"/>
        <v>-15.387925550431303</v>
      </c>
      <c r="N11">
        <f t="shared" si="7"/>
        <v>-7.9427592591793648</v>
      </c>
    </row>
    <row r="12" spans="1:16" x14ac:dyDescent="0.2">
      <c r="A12">
        <v>9500</v>
      </c>
      <c r="B12">
        <v>3.3</v>
      </c>
      <c r="C12">
        <v>0.6</v>
      </c>
      <c r="D12">
        <v>8.0000000000000002E-3</v>
      </c>
      <c r="E12">
        <f t="shared" si="0"/>
        <v>0.55200000000000005</v>
      </c>
      <c r="F12">
        <f t="shared" si="1"/>
        <v>1.30816</v>
      </c>
      <c r="G12" s="2">
        <f t="shared" ca="1" si="8"/>
        <v>0.45</v>
      </c>
      <c r="H12" s="2">
        <f t="shared" ca="1" si="3"/>
        <v>8.2400000000000008E-3</v>
      </c>
      <c r="I12" t="s">
        <v>12</v>
      </c>
      <c r="K12">
        <f t="shared" si="4"/>
        <v>-14.807253789884879</v>
      </c>
      <c r="L12">
        <f t="shared" si="5"/>
        <v>-52.308479057718877</v>
      </c>
      <c r="M12">
        <f t="shared" si="6"/>
        <v>-15.531497242973771</v>
      </c>
      <c r="N12">
        <f t="shared" si="7"/>
        <v>-8.0370614886265042</v>
      </c>
    </row>
    <row r="13" spans="1:16" x14ac:dyDescent="0.2">
      <c r="A13">
        <v>10000</v>
      </c>
      <c r="B13">
        <v>3.3</v>
      </c>
      <c r="C13">
        <v>0.59</v>
      </c>
      <c r="D13">
        <v>1.21E-2</v>
      </c>
      <c r="E13">
        <f t="shared" si="0"/>
        <v>0.54279999999999995</v>
      </c>
      <c r="F13">
        <f t="shared" si="1"/>
        <v>1.3123420000000001</v>
      </c>
      <c r="G13" s="2">
        <f t="shared" ca="1" si="8"/>
        <v>0.64999999999999991</v>
      </c>
      <c r="H13" s="2">
        <f t="shared" ca="1" si="3"/>
        <v>1.1736999999999999E-2</v>
      </c>
      <c r="I13" t="s">
        <v>13</v>
      </c>
      <c r="K13">
        <f t="shared" si="4"/>
        <v>-14.953238564714866</v>
      </c>
      <c r="L13">
        <f t="shared" si="5"/>
        <v>-48.714571391228745</v>
      </c>
      <c r="M13">
        <f t="shared" si="6"/>
        <v>-15.677482017803761</v>
      </c>
      <c r="N13">
        <f t="shared" si="7"/>
        <v>-8.0093382346059201</v>
      </c>
    </row>
    <row r="14" spans="1:16" x14ac:dyDescent="0.2">
      <c r="A14">
        <v>10500</v>
      </c>
      <c r="B14">
        <v>3.3</v>
      </c>
      <c r="C14">
        <v>0.57399999999999995</v>
      </c>
      <c r="D14">
        <v>6.4000000000000003E-3</v>
      </c>
      <c r="E14">
        <f t="shared" si="0"/>
        <v>0.52807999999999999</v>
      </c>
      <c r="F14">
        <f t="shared" si="1"/>
        <v>1.3065280000000001</v>
      </c>
      <c r="G14" s="2">
        <f t="shared" ca="1" si="8"/>
        <v>0.56000000000000005</v>
      </c>
      <c r="H14" s="2">
        <f t="shared" ca="1" si="3"/>
        <v>6.0799999999999995E-3</v>
      </c>
      <c r="I14" t="s">
        <v>14</v>
      </c>
      <c r="K14">
        <f t="shared" si="4"/>
        <v>-15.19204094959828</v>
      </c>
      <c r="L14">
        <f t="shared" si="5"/>
        <v>-54.246679317880009</v>
      </c>
      <c r="M14">
        <f t="shared" si="6"/>
        <v>-15.916284402687173</v>
      </c>
      <c r="N14">
        <f t="shared" si="7"/>
        <v>-8.0479043683354039</v>
      </c>
    </row>
    <row r="15" spans="1:16" x14ac:dyDescent="0.2">
      <c r="A15">
        <v>11000</v>
      </c>
      <c r="B15">
        <v>3.3</v>
      </c>
      <c r="C15">
        <v>0.57999999999999996</v>
      </c>
      <c r="D15">
        <v>9.1999999999999998E-3</v>
      </c>
      <c r="E15">
        <f t="shared" si="0"/>
        <v>0.53359999999999996</v>
      </c>
      <c r="F15">
        <f t="shared" si="1"/>
        <v>1.3093840000000001</v>
      </c>
      <c r="G15" s="2">
        <f t="shared" ca="1" si="8"/>
        <v>0.45999999999999996</v>
      </c>
      <c r="H15" s="2">
        <f t="shared" ca="1" si="3"/>
        <v>9.9360000000000004E-3</v>
      </c>
      <c r="I15" t="s">
        <v>15</v>
      </c>
      <c r="K15">
        <f t="shared" si="4"/>
        <v>-15.101718926299004</v>
      </c>
      <c r="L15">
        <f t="shared" si="5"/>
        <v>-51.094522250646648</v>
      </c>
      <c r="M15">
        <f t="shared" si="6"/>
        <v>-15.825962379387899</v>
      </c>
      <c r="N15">
        <f t="shared" si="7"/>
        <v>-8.0289382023001608</v>
      </c>
    </row>
    <row r="16" spans="1:16" x14ac:dyDescent="0.2">
      <c r="A16">
        <v>11500</v>
      </c>
      <c r="B16">
        <v>3.3</v>
      </c>
      <c r="C16">
        <v>0.56000000000000005</v>
      </c>
      <c r="D16">
        <v>1.1299999999999999E-2</v>
      </c>
      <c r="E16">
        <f t="shared" si="0"/>
        <v>0.5152000000000001</v>
      </c>
      <c r="F16">
        <f t="shared" si="1"/>
        <v>1.311526</v>
      </c>
      <c r="G16" s="2">
        <f t="shared" ca="1" si="8"/>
        <v>0.54</v>
      </c>
      <c r="H16" s="2">
        <f t="shared" ca="1" si="3"/>
        <v>9.8309999999999995E-3</v>
      </c>
      <c r="I16" t="s">
        <v>16</v>
      </c>
      <c r="K16">
        <f t="shared" si="4"/>
        <v>-15.406518257433738</v>
      </c>
      <c r="L16">
        <f t="shared" si="5"/>
        <v>-49.308709927889353</v>
      </c>
      <c r="M16">
        <f t="shared" si="6"/>
        <v>-16.130761710522634</v>
      </c>
      <c r="N16">
        <f t="shared" si="7"/>
        <v>-8.0147407062036979</v>
      </c>
    </row>
    <row r="17" spans="1:18" x14ac:dyDescent="0.2">
      <c r="A17">
        <v>12000</v>
      </c>
      <c r="B17">
        <v>3.3</v>
      </c>
      <c r="C17">
        <v>0.56000000000000005</v>
      </c>
      <c r="D17">
        <v>8.3999999999999995E-3</v>
      </c>
      <c r="E17">
        <f t="shared" si="0"/>
        <v>0.5152000000000001</v>
      </c>
      <c r="F17">
        <f t="shared" si="1"/>
        <v>1.308568</v>
      </c>
      <c r="G17" s="2">
        <f t="shared" ca="1" si="8"/>
        <v>0.6</v>
      </c>
      <c r="H17" s="2">
        <f t="shared" ca="1" si="3"/>
        <v>8.735999999999999E-3</v>
      </c>
      <c r="I17" t="s">
        <v>17</v>
      </c>
      <c r="K17">
        <f t="shared" si="4"/>
        <v>-15.406518257433738</v>
      </c>
      <c r="L17">
        <f t="shared" si="5"/>
        <v>-51.884693076320119</v>
      </c>
      <c r="M17">
        <f t="shared" si="6"/>
        <v>-16.130761710522634</v>
      </c>
      <c r="N17">
        <f t="shared" si="7"/>
        <v>-8.0343528823051376</v>
      </c>
    </row>
    <row r="18" spans="1:18" x14ac:dyDescent="0.2">
      <c r="A18">
        <v>12500</v>
      </c>
      <c r="B18">
        <v>3.3</v>
      </c>
      <c r="C18">
        <v>0.56000000000000005</v>
      </c>
      <c r="D18">
        <v>1.5699999999999999E-2</v>
      </c>
      <c r="E18">
        <f t="shared" si="0"/>
        <v>0.5152000000000001</v>
      </c>
      <c r="F18">
        <f t="shared" si="1"/>
        <v>1.316014</v>
      </c>
      <c r="G18" s="2">
        <f t="shared" ca="1" si="8"/>
        <v>0.66</v>
      </c>
      <c r="H18" s="2">
        <f t="shared" ca="1" si="3"/>
        <v>1.3972999999999999E-2</v>
      </c>
      <c r="I18" t="s">
        <v>18</v>
      </c>
      <c r="K18">
        <f t="shared" si="4"/>
        <v>-15.406518257433738</v>
      </c>
      <c r="L18">
        <f t="shared" si="5"/>
        <v>-46.452285749373075</v>
      </c>
      <c r="M18">
        <f t="shared" si="6"/>
        <v>-16.130761710522634</v>
      </c>
      <c r="N18">
        <f t="shared" si="7"/>
        <v>-7.9850686094092609</v>
      </c>
    </row>
    <row r="19" spans="1:18" x14ac:dyDescent="0.2">
      <c r="A19">
        <v>13000</v>
      </c>
      <c r="B19">
        <v>3.3</v>
      </c>
      <c r="C19">
        <v>0.6</v>
      </c>
      <c r="D19">
        <v>1.01E-2</v>
      </c>
      <c r="E19">
        <f t="shared" si="0"/>
        <v>0.55200000000000005</v>
      </c>
      <c r="F19">
        <f t="shared" si="1"/>
        <v>1.3103020000000001</v>
      </c>
      <c r="G19" s="2">
        <f t="shared" ca="1" si="8"/>
        <v>0.57999999999999996</v>
      </c>
      <c r="H19" s="2">
        <f t="shared" ca="1" si="3"/>
        <v>1.0907999999999999E-2</v>
      </c>
      <c r="I19" t="s">
        <v>19</v>
      </c>
      <c r="K19">
        <f t="shared" si="4"/>
        <v>-14.807253789884879</v>
      </c>
      <c r="L19">
        <f t="shared" si="5"/>
        <v>-50.283851321904898</v>
      </c>
      <c r="M19">
        <f t="shared" si="6"/>
        <v>-15.531497242973771</v>
      </c>
      <c r="N19">
        <f t="shared" si="7"/>
        <v>-8.0228507192856906</v>
      </c>
    </row>
    <row r="20" spans="1:18" x14ac:dyDescent="0.2">
      <c r="A20">
        <v>13500</v>
      </c>
      <c r="B20">
        <v>3.3</v>
      </c>
      <c r="C20">
        <v>0.61</v>
      </c>
      <c r="D20">
        <v>1.17E-2</v>
      </c>
      <c r="E20">
        <f t="shared" si="0"/>
        <v>0.56120000000000003</v>
      </c>
      <c r="F20">
        <f t="shared" si="1"/>
        <v>1.3119339999999999</v>
      </c>
      <c r="G20" s="2">
        <f t="shared" ca="1" si="8"/>
        <v>0.62</v>
      </c>
      <c r="H20" s="2">
        <f t="shared" ca="1" si="3"/>
        <v>1.2168000000000002E-2</v>
      </c>
      <c r="I20" t="s">
        <v>20</v>
      </c>
      <c r="K20">
        <f t="shared" si="4"/>
        <v>-14.663682097342409</v>
      </c>
      <c r="L20">
        <f t="shared" si="5"/>
        <v>-49.006561562634516</v>
      </c>
      <c r="M20">
        <f t="shared" si="6"/>
        <v>-15.387925550431303</v>
      </c>
      <c r="N20">
        <f t="shared" si="7"/>
        <v>-8.0120390503744492</v>
      </c>
    </row>
    <row r="21" spans="1:18" x14ac:dyDescent="0.2">
      <c r="A21">
        <v>14000</v>
      </c>
      <c r="B21">
        <v>3.3</v>
      </c>
      <c r="C21">
        <v>0.92</v>
      </c>
      <c r="D21">
        <v>1.2500000000000001E-2</v>
      </c>
      <c r="E21">
        <f t="shared" si="0"/>
        <v>0.84640000000000004</v>
      </c>
      <c r="F21">
        <f t="shared" si="1"/>
        <v>1.3127500000000001</v>
      </c>
      <c r="G21" s="2">
        <f t="shared" ca="1" si="8"/>
        <v>0.66</v>
      </c>
      <c r="H21" s="2">
        <f t="shared" ca="1" si="3"/>
        <v>1.0625000000000001E-2</v>
      </c>
      <c r="I21" t="s">
        <v>21</v>
      </c>
      <c r="K21">
        <f t="shared" si="4"/>
        <v>-11.094522250646644</v>
      </c>
      <c r="L21">
        <f t="shared" si="5"/>
        <v>-48.43207853739662</v>
      </c>
      <c r="M21">
        <f t="shared" si="6"/>
        <v>-11.818765703735536</v>
      </c>
      <c r="N21">
        <f t="shared" si="7"/>
        <v>-8.0066382583758582</v>
      </c>
    </row>
    <row r="22" spans="1:18" x14ac:dyDescent="0.2">
      <c r="A22">
        <v>14500</v>
      </c>
      <c r="B22">
        <v>3.3</v>
      </c>
      <c r="C22">
        <v>1.0900000000000001</v>
      </c>
      <c r="D22">
        <v>8.0000000000000002E-3</v>
      </c>
      <c r="E22">
        <f t="shared" si="0"/>
        <v>1.0028000000000001</v>
      </c>
      <c r="F22">
        <f t="shared" si="1"/>
        <v>1.30816</v>
      </c>
      <c r="G22" s="2">
        <f t="shared" ca="1" si="8"/>
        <v>0.6</v>
      </c>
      <c r="H22" s="2">
        <f t="shared" ca="1" si="3"/>
        <v>7.5199999999999998E-3</v>
      </c>
      <c r="I22" t="s">
        <v>22</v>
      </c>
      <c r="K22">
        <f t="shared" si="4"/>
        <v>-9.6217488387452761</v>
      </c>
      <c r="L22">
        <f t="shared" si="5"/>
        <v>-52.308479057718877</v>
      </c>
      <c r="M22">
        <f t="shared" si="6"/>
        <v>-10.34599229183417</v>
      </c>
      <c r="N22">
        <f t="shared" si="7"/>
        <v>-8.0370614886265042</v>
      </c>
    </row>
    <row r="23" spans="1:18" x14ac:dyDescent="0.2">
      <c r="A23">
        <v>15000</v>
      </c>
      <c r="B23">
        <v>3.3</v>
      </c>
      <c r="C23">
        <v>0.98</v>
      </c>
      <c r="D23">
        <v>8.8000000000000005E-3</v>
      </c>
      <c r="E23">
        <f t="shared" si="0"/>
        <v>0.90160000000000007</v>
      </c>
      <c r="F23">
        <f t="shared" si="1"/>
        <v>1.3089760000000001</v>
      </c>
      <c r="G23" s="2">
        <f t="shared" ca="1" si="8"/>
        <v>0.64</v>
      </c>
      <c r="H23" s="2">
        <f t="shared" ca="1" si="3"/>
        <v>8.712000000000001E-3</v>
      </c>
      <c r="I23" t="s">
        <v>23</v>
      </c>
      <c r="K23">
        <f t="shared" si="4"/>
        <v>-10.54575728370785</v>
      </c>
      <c r="L23">
        <f t="shared" si="5"/>
        <v>-51.480625354554377</v>
      </c>
      <c r="M23">
        <f t="shared" si="6"/>
        <v>-11.270000736796746</v>
      </c>
      <c r="N23">
        <f t="shared" si="7"/>
        <v>-8.0316451203717882</v>
      </c>
    </row>
    <row r="27" spans="1:18" x14ac:dyDescent="0.2">
      <c r="A27" t="s">
        <v>29</v>
      </c>
    </row>
    <row r="28" spans="1:18" x14ac:dyDescent="0.2">
      <c r="A28" t="s">
        <v>0</v>
      </c>
      <c r="B28" t="s">
        <v>25</v>
      </c>
      <c r="C28" t="s">
        <v>1</v>
      </c>
      <c r="I28" t="s">
        <v>24</v>
      </c>
      <c r="K28" t="s">
        <v>30</v>
      </c>
      <c r="Q28" t="s">
        <v>31</v>
      </c>
      <c r="R28" t="s">
        <v>32</v>
      </c>
    </row>
    <row r="29" spans="1:18" x14ac:dyDescent="0.2">
      <c r="A29">
        <v>5000</v>
      </c>
      <c r="B29">
        <v>3.3</v>
      </c>
      <c r="C29">
        <v>0.53</v>
      </c>
      <c r="I29" t="s">
        <v>3</v>
      </c>
      <c r="K29">
        <v>5452</v>
      </c>
      <c r="L29">
        <f>K29-A29</f>
        <v>452</v>
      </c>
      <c r="Q29" s="1">
        <f>L29/A29</f>
        <v>9.0399999999999994E-2</v>
      </c>
      <c r="R29" s="1">
        <f>L29/K29</f>
        <v>8.2905355832721933E-2</v>
      </c>
    </row>
    <row r="30" spans="1:18" x14ac:dyDescent="0.2">
      <c r="A30">
        <v>5500</v>
      </c>
      <c r="B30">
        <v>3.3</v>
      </c>
      <c r="C30">
        <v>0.62</v>
      </c>
      <c r="I30" t="s">
        <v>4</v>
      </c>
      <c r="K30">
        <v>5814</v>
      </c>
      <c r="L30">
        <f t="shared" ref="L30:L49" si="9">K30-A30</f>
        <v>314</v>
      </c>
      <c r="Q30" s="1">
        <f t="shared" ref="Q30:Q49" si="10">L30/A30</f>
        <v>5.7090909090909088E-2</v>
      </c>
      <c r="R30" s="1">
        <f t="shared" ref="R30:R49" si="11">L30/K30</f>
        <v>5.4007567939456484E-2</v>
      </c>
    </row>
    <row r="31" spans="1:18" x14ac:dyDescent="0.2">
      <c r="A31">
        <v>6000</v>
      </c>
      <c r="B31">
        <v>3.3</v>
      </c>
      <c r="C31">
        <v>0.72</v>
      </c>
      <c r="I31" t="s">
        <v>5</v>
      </c>
      <c r="K31">
        <v>6363</v>
      </c>
      <c r="L31">
        <f t="shared" si="9"/>
        <v>363</v>
      </c>
      <c r="Q31" s="1">
        <f t="shared" si="10"/>
        <v>6.0499999999999998E-2</v>
      </c>
      <c r="R31" s="1">
        <f t="shared" si="11"/>
        <v>5.704856199905705E-2</v>
      </c>
    </row>
    <row r="32" spans="1:18" x14ac:dyDescent="0.2">
      <c r="A32">
        <v>6500</v>
      </c>
      <c r="B32">
        <v>3.3</v>
      </c>
      <c r="C32">
        <v>0.56000000000000005</v>
      </c>
      <c r="I32" t="s">
        <v>6</v>
      </c>
      <c r="K32">
        <v>6913</v>
      </c>
      <c r="L32">
        <f t="shared" si="9"/>
        <v>413</v>
      </c>
      <c r="Q32" s="1">
        <f t="shared" si="10"/>
        <v>6.3538461538461544E-2</v>
      </c>
      <c r="R32" s="1">
        <f t="shared" si="11"/>
        <v>5.974251410386229E-2</v>
      </c>
    </row>
    <row r="33" spans="1:18" x14ac:dyDescent="0.2">
      <c r="A33">
        <v>7000</v>
      </c>
      <c r="B33">
        <v>3.3</v>
      </c>
      <c r="C33">
        <v>0.72</v>
      </c>
      <c r="I33" t="s">
        <v>7</v>
      </c>
      <c r="K33">
        <v>7461</v>
      </c>
      <c r="L33">
        <f t="shared" si="9"/>
        <v>461</v>
      </c>
      <c r="Q33" s="1">
        <f t="shared" si="10"/>
        <v>6.585714285714285E-2</v>
      </c>
      <c r="R33" s="1">
        <f t="shared" si="11"/>
        <v>6.1787964079882053E-2</v>
      </c>
    </row>
    <row r="34" spans="1:18" x14ac:dyDescent="0.2">
      <c r="A34">
        <v>7500</v>
      </c>
      <c r="B34">
        <v>3.3</v>
      </c>
      <c r="C34">
        <v>0.74</v>
      </c>
      <c r="I34" t="s">
        <v>8</v>
      </c>
      <c r="K34">
        <v>8029</v>
      </c>
      <c r="L34">
        <f t="shared" si="9"/>
        <v>529</v>
      </c>
      <c r="Q34" s="1">
        <f t="shared" si="10"/>
        <v>7.0533333333333337E-2</v>
      </c>
      <c r="R34" s="1">
        <f t="shared" si="11"/>
        <v>6.5886162660356212E-2</v>
      </c>
    </row>
    <row r="35" spans="1:18" x14ac:dyDescent="0.2">
      <c r="A35">
        <v>8000</v>
      </c>
      <c r="B35">
        <v>3.3</v>
      </c>
      <c r="C35">
        <v>0.68</v>
      </c>
      <c r="I35" t="s">
        <v>9</v>
      </c>
      <c r="K35">
        <v>8547</v>
      </c>
      <c r="L35">
        <f t="shared" si="9"/>
        <v>547</v>
      </c>
      <c r="Q35" s="1">
        <f t="shared" si="10"/>
        <v>6.8375000000000005E-2</v>
      </c>
      <c r="R35" s="1">
        <f t="shared" si="11"/>
        <v>6.3999063999063993E-2</v>
      </c>
    </row>
    <row r="36" spans="1:18" x14ac:dyDescent="0.2">
      <c r="A36">
        <v>8500</v>
      </c>
      <c r="B36">
        <v>3.3</v>
      </c>
      <c r="C36">
        <v>0.39</v>
      </c>
      <c r="I36" t="s">
        <v>10</v>
      </c>
      <c r="K36">
        <v>9046</v>
      </c>
      <c r="L36">
        <f t="shared" si="9"/>
        <v>546</v>
      </c>
      <c r="Q36" s="1">
        <f t="shared" si="10"/>
        <v>6.4235294117647057E-2</v>
      </c>
      <c r="R36" s="1">
        <f t="shared" si="11"/>
        <v>6.0358169356621715E-2</v>
      </c>
    </row>
    <row r="37" spans="1:18" x14ac:dyDescent="0.2">
      <c r="A37">
        <v>9000</v>
      </c>
      <c r="B37">
        <v>3.3</v>
      </c>
      <c r="C37">
        <v>0.24099999999999999</v>
      </c>
      <c r="I37" t="s">
        <v>11</v>
      </c>
      <c r="K37">
        <v>9626</v>
      </c>
      <c r="L37">
        <f t="shared" si="9"/>
        <v>626</v>
      </c>
      <c r="Q37" s="1">
        <f t="shared" si="10"/>
        <v>6.9555555555555551E-2</v>
      </c>
      <c r="R37" s="1">
        <f t="shared" si="11"/>
        <v>6.5032204446291292E-2</v>
      </c>
    </row>
    <row r="38" spans="1:18" x14ac:dyDescent="0.2">
      <c r="A38">
        <v>9500</v>
      </c>
      <c r="B38">
        <v>3.3</v>
      </c>
      <c r="C38">
        <v>0.245</v>
      </c>
      <c r="I38" t="s">
        <v>12</v>
      </c>
      <c r="K38">
        <v>10140</v>
      </c>
      <c r="L38">
        <f t="shared" si="9"/>
        <v>640</v>
      </c>
      <c r="Q38" s="1">
        <f t="shared" si="10"/>
        <v>6.7368421052631577E-2</v>
      </c>
      <c r="R38" s="1">
        <f t="shared" si="11"/>
        <v>6.3116370808678504E-2</v>
      </c>
    </row>
    <row r="39" spans="1:18" x14ac:dyDescent="0.2">
      <c r="A39">
        <v>10000</v>
      </c>
      <c r="B39">
        <v>3.3</v>
      </c>
      <c r="C39">
        <v>0.28899999999999998</v>
      </c>
      <c r="I39" t="s">
        <v>13</v>
      </c>
      <c r="K39">
        <v>10650</v>
      </c>
      <c r="L39">
        <f t="shared" si="9"/>
        <v>650</v>
      </c>
      <c r="Q39" s="1">
        <f t="shared" si="10"/>
        <v>6.5000000000000002E-2</v>
      </c>
      <c r="R39" s="1">
        <f t="shared" si="11"/>
        <v>6.1032863849765258E-2</v>
      </c>
    </row>
    <row r="40" spans="1:18" x14ac:dyDescent="0.2">
      <c r="A40">
        <v>10500</v>
      </c>
      <c r="B40">
        <v>3.3</v>
      </c>
      <c r="C40">
        <v>0.378</v>
      </c>
      <c r="I40" t="s">
        <v>14</v>
      </c>
      <c r="K40">
        <v>11240</v>
      </c>
      <c r="L40">
        <f t="shared" si="9"/>
        <v>740</v>
      </c>
      <c r="Q40" s="1">
        <f t="shared" si="10"/>
        <v>7.047619047619047E-2</v>
      </c>
      <c r="R40" s="1">
        <f t="shared" si="11"/>
        <v>6.5836298932384338E-2</v>
      </c>
    </row>
    <row r="41" spans="1:18" x14ac:dyDescent="0.2">
      <c r="A41">
        <v>11000</v>
      </c>
      <c r="B41">
        <v>3.3</v>
      </c>
      <c r="C41">
        <v>0.30599999999999999</v>
      </c>
      <c r="I41" t="s">
        <v>15</v>
      </c>
      <c r="K41">
        <v>11770</v>
      </c>
      <c r="L41">
        <f t="shared" si="9"/>
        <v>770</v>
      </c>
      <c r="Q41" s="1">
        <f t="shared" si="10"/>
        <v>7.0000000000000007E-2</v>
      </c>
      <c r="R41" s="1">
        <f t="shared" si="11"/>
        <v>6.5420560747663545E-2</v>
      </c>
    </row>
    <row r="42" spans="1:18" x14ac:dyDescent="0.2">
      <c r="A42">
        <v>11500</v>
      </c>
      <c r="B42">
        <v>3.3</v>
      </c>
      <c r="C42">
        <v>0.253</v>
      </c>
      <c r="I42" t="s">
        <v>16</v>
      </c>
      <c r="K42">
        <v>12240</v>
      </c>
      <c r="L42">
        <f t="shared" si="9"/>
        <v>740</v>
      </c>
      <c r="Q42" s="1">
        <f t="shared" si="10"/>
        <v>6.4347826086956522E-2</v>
      </c>
      <c r="R42" s="1">
        <f t="shared" si="11"/>
        <v>6.0457516339869281E-2</v>
      </c>
    </row>
    <row r="43" spans="1:18" x14ac:dyDescent="0.2">
      <c r="A43">
        <v>12000</v>
      </c>
      <c r="B43">
        <v>3.3</v>
      </c>
      <c r="C43">
        <v>0.27700000000000002</v>
      </c>
      <c r="I43" t="s">
        <v>17</v>
      </c>
      <c r="K43">
        <v>12810</v>
      </c>
      <c r="L43">
        <f t="shared" si="9"/>
        <v>810</v>
      </c>
      <c r="Q43" s="1">
        <f t="shared" si="10"/>
        <v>6.7500000000000004E-2</v>
      </c>
      <c r="R43" s="1">
        <f t="shared" si="11"/>
        <v>6.323185011709602E-2</v>
      </c>
    </row>
    <row r="44" spans="1:18" x14ac:dyDescent="0.2">
      <c r="A44">
        <v>12500</v>
      </c>
      <c r="B44">
        <v>3.3</v>
      </c>
      <c r="C44">
        <v>0.26900000000000002</v>
      </c>
      <c r="I44" t="s">
        <v>18</v>
      </c>
      <c r="K44">
        <v>13390</v>
      </c>
      <c r="L44">
        <f t="shared" si="9"/>
        <v>890</v>
      </c>
      <c r="Q44" s="1">
        <f t="shared" si="10"/>
        <v>7.1199999999999999E-2</v>
      </c>
      <c r="R44" s="1">
        <f t="shared" si="11"/>
        <v>6.6467513069454823E-2</v>
      </c>
    </row>
    <row r="45" spans="1:18" x14ac:dyDescent="0.2">
      <c r="A45">
        <v>13000</v>
      </c>
      <c r="B45">
        <v>3.3</v>
      </c>
      <c r="C45">
        <v>0.221</v>
      </c>
      <c r="I45" t="s">
        <v>19</v>
      </c>
      <c r="K45">
        <v>13850</v>
      </c>
      <c r="L45">
        <f t="shared" si="9"/>
        <v>850</v>
      </c>
      <c r="Q45" s="1">
        <f t="shared" si="10"/>
        <v>6.5384615384615388E-2</v>
      </c>
      <c r="R45" s="1">
        <f t="shared" si="11"/>
        <v>6.1371841155234655E-2</v>
      </c>
    </row>
    <row r="46" spans="1:18" x14ac:dyDescent="0.2">
      <c r="A46">
        <v>13500</v>
      </c>
      <c r="B46">
        <v>3.3</v>
      </c>
      <c r="C46">
        <v>0.249</v>
      </c>
      <c r="I46" t="s">
        <v>20</v>
      </c>
      <c r="K46">
        <v>14410</v>
      </c>
      <c r="L46">
        <f t="shared" si="9"/>
        <v>910</v>
      </c>
      <c r="Q46" s="1">
        <f t="shared" si="10"/>
        <v>6.7407407407407402E-2</v>
      </c>
      <c r="R46" s="1">
        <f t="shared" si="11"/>
        <v>6.3150589868147117E-2</v>
      </c>
    </row>
    <row r="47" spans="1:18" x14ac:dyDescent="0.2">
      <c r="A47">
        <v>14000</v>
      </c>
      <c r="B47">
        <v>3.3</v>
      </c>
      <c r="C47">
        <v>0.22500000000000001</v>
      </c>
      <c r="I47" t="s">
        <v>21</v>
      </c>
      <c r="K47">
        <v>14940</v>
      </c>
      <c r="L47">
        <f t="shared" si="9"/>
        <v>940</v>
      </c>
      <c r="Q47" s="1">
        <f t="shared" si="10"/>
        <v>6.7142857142857143E-2</v>
      </c>
      <c r="R47" s="1">
        <f t="shared" si="11"/>
        <v>6.2918340026773767E-2</v>
      </c>
    </row>
    <row r="48" spans="1:18" x14ac:dyDescent="0.2">
      <c r="A48">
        <v>14500</v>
      </c>
      <c r="B48">
        <v>3.3</v>
      </c>
      <c r="C48">
        <v>0.23300000000000001</v>
      </c>
      <c r="I48" t="s">
        <v>22</v>
      </c>
      <c r="K48">
        <v>15430</v>
      </c>
      <c r="L48">
        <f t="shared" si="9"/>
        <v>930</v>
      </c>
      <c r="Q48" s="1">
        <f t="shared" si="10"/>
        <v>6.4137931034482759E-2</v>
      </c>
      <c r="R48" s="1">
        <f t="shared" si="11"/>
        <v>6.0272197018794556E-2</v>
      </c>
    </row>
    <row r="49" spans="1:18" x14ac:dyDescent="0.2">
      <c r="A49">
        <v>15000</v>
      </c>
      <c r="B49">
        <v>3.3</v>
      </c>
      <c r="C49">
        <v>0.249</v>
      </c>
      <c r="I49" t="s">
        <v>23</v>
      </c>
      <c r="K49">
        <v>16010</v>
      </c>
      <c r="L49">
        <f t="shared" si="9"/>
        <v>1010</v>
      </c>
      <c r="Q49" s="1">
        <f t="shared" si="10"/>
        <v>6.7333333333333328E-2</v>
      </c>
      <c r="R49" s="1">
        <f t="shared" si="11"/>
        <v>6.3085571517801378E-2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 Pieterse</dc:creator>
  <cp:lastModifiedBy>Dewan Pieterse</cp:lastModifiedBy>
  <dcterms:created xsi:type="dcterms:W3CDTF">2019-09-04T08:40:05Z</dcterms:created>
  <dcterms:modified xsi:type="dcterms:W3CDTF">2019-10-03T12:48:59Z</dcterms:modified>
</cp:coreProperties>
</file>