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uawei\Documents\Praktikum Statistika\Praktikum 8\"/>
    </mc:Choice>
  </mc:AlternateContent>
  <xr:revisionPtr revIDLastSave="0" documentId="13_ncr:1_{C78CA077-6565-4763-905D-D1B75EE97096}" xr6:coauthVersionLast="47" xr6:coauthVersionMax="47" xr10:uidLastSave="{00000000-0000-0000-0000-000000000000}"/>
  <bookViews>
    <workbookView xWindow="-108" yWindow="-108" windowWidth="23256" windowHeight="12456" firstSheet="1" activeTab="5" xr2:uid="{53DAA17F-D2E9-45E7-BEFC-7E5A230F9017}"/>
  </bookViews>
  <sheets>
    <sheet name="Uji Kebebasan Contoh" sheetId="1" r:id="rId1"/>
    <sheet name="Uji Kenormalan contoh" sheetId="2" r:id="rId2"/>
    <sheet name="Sheet1" sheetId="3" r:id="rId3"/>
    <sheet name="Sheet2" sheetId="4" r:id="rId4"/>
    <sheet name="Tugas Uji Kebebasan" sheetId="5" r:id="rId5"/>
    <sheet name="Tugas Uji Kenormala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6" l="1"/>
  <c r="G15" i="6"/>
  <c r="D15" i="6"/>
  <c r="G14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6" i="2"/>
  <c r="G15" i="2"/>
  <c r="B13" i="2" s="1"/>
  <c r="C13" i="2" s="1"/>
  <c r="E13" i="2" s="1"/>
  <c r="D15" i="2"/>
  <c r="G14" i="2"/>
  <c r="B15" i="2" s="1"/>
  <c r="C15" i="2" s="1"/>
  <c r="E15" i="2" s="1"/>
  <c r="D14" i="2"/>
  <c r="D13" i="2"/>
  <c r="D12" i="2"/>
  <c r="D11" i="2"/>
  <c r="D10" i="2"/>
  <c r="D9" i="2"/>
  <c r="D8" i="2"/>
  <c r="D7" i="2"/>
  <c r="D6" i="2"/>
  <c r="D5" i="2"/>
  <c r="D4" i="2"/>
  <c r="D3" i="2"/>
  <c r="D2" i="2"/>
  <c r="I17" i="5"/>
  <c r="I16" i="5"/>
  <c r="I14" i="5"/>
  <c r="I12" i="5"/>
  <c r="H16" i="5"/>
  <c r="H14" i="5"/>
  <c r="H12" i="5"/>
  <c r="F16" i="5"/>
  <c r="F14" i="5"/>
  <c r="F12" i="5"/>
  <c r="D16" i="5"/>
  <c r="D14" i="5"/>
  <c r="D12" i="5"/>
  <c r="H8" i="5"/>
  <c r="H6" i="5"/>
  <c r="H4" i="5"/>
  <c r="F8" i="5"/>
  <c r="F6" i="5"/>
  <c r="F4" i="5"/>
  <c r="D8" i="5"/>
  <c r="D6" i="5"/>
  <c r="D4" i="5"/>
  <c r="G9" i="5"/>
  <c r="E9" i="5"/>
  <c r="C9" i="5"/>
  <c r="I7" i="5"/>
  <c r="I5" i="5"/>
  <c r="I3" i="5"/>
  <c r="D12" i="3"/>
  <c r="L15" i="3"/>
  <c r="L14" i="3"/>
  <c r="L13" i="3"/>
  <c r="L12" i="3"/>
  <c r="H12" i="3"/>
  <c r="J14" i="3"/>
  <c r="J13" i="3"/>
  <c r="J12" i="3"/>
  <c r="H14" i="3"/>
  <c r="H13" i="3"/>
  <c r="F14" i="3"/>
  <c r="F13" i="3"/>
  <c r="F12" i="3"/>
  <c r="D14" i="3"/>
  <c r="D13" i="3"/>
  <c r="J8" i="3"/>
  <c r="J6" i="3"/>
  <c r="J4" i="3"/>
  <c r="H8" i="3"/>
  <c r="H6" i="3"/>
  <c r="H4" i="3"/>
  <c r="I9" i="3"/>
  <c r="K9" i="3" s="1"/>
  <c r="D4" i="3" s="1"/>
  <c r="G9" i="3"/>
  <c r="E9" i="3"/>
  <c r="F8" i="3" s="1"/>
  <c r="C9" i="3"/>
  <c r="D8" i="3" s="1"/>
  <c r="K7" i="3"/>
  <c r="K5" i="3"/>
  <c r="D6" i="3" s="1"/>
  <c r="K3" i="3"/>
  <c r="K9" i="1"/>
  <c r="I9" i="1"/>
  <c r="G9" i="1"/>
  <c r="E9" i="1"/>
  <c r="C9" i="1"/>
  <c r="K7" i="1"/>
  <c r="K5" i="1"/>
  <c r="K3" i="1"/>
  <c r="B13" i="6" l="1"/>
  <c r="C13" i="6" s="1"/>
  <c r="E13" i="6" s="1"/>
  <c r="B9" i="6"/>
  <c r="C9" i="6" s="1"/>
  <c r="E9" i="6" s="1"/>
  <c r="B15" i="6"/>
  <c r="C15" i="6" s="1"/>
  <c r="E15" i="6" s="1"/>
  <c r="B2" i="6"/>
  <c r="C2" i="6" s="1"/>
  <c r="E2" i="6" s="1"/>
  <c r="B7" i="6"/>
  <c r="C7" i="6" s="1"/>
  <c r="E7" i="6" s="1"/>
  <c r="B4" i="6"/>
  <c r="C4" i="6" s="1"/>
  <c r="E4" i="6" s="1"/>
  <c r="B6" i="6"/>
  <c r="C6" i="6" s="1"/>
  <c r="E6" i="6" s="1"/>
  <c r="B8" i="6"/>
  <c r="C8" i="6" s="1"/>
  <c r="E8" i="6" s="1"/>
  <c r="B10" i="6"/>
  <c r="C10" i="6" s="1"/>
  <c r="E10" i="6" s="1"/>
  <c r="B12" i="6"/>
  <c r="C12" i="6" s="1"/>
  <c r="E12" i="6" s="1"/>
  <c r="B14" i="6"/>
  <c r="C14" i="6" s="1"/>
  <c r="E14" i="6" s="1"/>
  <c r="B11" i="6"/>
  <c r="C11" i="6" s="1"/>
  <c r="E11" i="6" s="1"/>
  <c r="B16" i="6"/>
  <c r="C16" i="6" s="1"/>
  <c r="E16" i="6" s="1"/>
  <c r="B5" i="6"/>
  <c r="C5" i="6" s="1"/>
  <c r="E5" i="6" s="1"/>
  <c r="B3" i="6"/>
  <c r="C3" i="6" s="1"/>
  <c r="E3" i="6" s="1"/>
  <c r="B2" i="2"/>
  <c r="C2" i="2" s="1"/>
  <c r="E2" i="2" s="1"/>
  <c r="B12" i="2"/>
  <c r="C12" i="2" s="1"/>
  <c r="E12" i="2" s="1"/>
  <c r="B4" i="2"/>
  <c r="C4" i="2" s="1"/>
  <c r="E4" i="2" s="1"/>
  <c r="B8" i="2"/>
  <c r="C8" i="2" s="1"/>
  <c r="E8" i="2" s="1"/>
  <c r="B10" i="2"/>
  <c r="C10" i="2" s="1"/>
  <c r="E10" i="2" s="1"/>
  <c r="B14" i="2"/>
  <c r="C14" i="2" s="1"/>
  <c r="E14" i="2" s="1"/>
  <c r="B16" i="2"/>
  <c r="C16" i="2" s="1"/>
  <c r="E16" i="2" s="1"/>
  <c r="B6" i="2"/>
  <c r="C6" i="2" s="1"/>
  <c r="E6" i="2" s="1"/>
  <c r="B3" i="2"/>
  <c r="C3" i="2" s="1"/>
  <c r="E3" i="2" s="1"/>
  <c r="B5" i="2"/>
  <c r="C5" i="2" s="1"/>
  <c r="E5" i="2" s="1"/>
  <c r="B7" i="2"/>
  <c r="C7" i="2" s="1"/>
  <c r="E7" i="2" s="1"/>
  <c r="B9" i="2"/>
  <c r="C9" i="2" s="1"/>
  <c r="E9" i="2" s="1"/>
  <c r="B11" i="2"/>
  <c r="C11" i="2" s="1"/>
  <c r="E11" i="2" s="1"/>
  <c r="I9" i="5"/>
  <c r="F4" i="3"/>
  <c r="F6" i="3"/>
  <c r="J6" i="1"/>
  <c r="H6" i="1"/>
  <c r="J4" i="1"/>
  <c r="F6" i="1"/>
  <c r="D8" i="1"/>
  <c r="F2" i="6" l="1"/>
  <c r="F2" i="2"/>
  <c r="D6" i="1"/>
  <c r="H4" i="1"/>
  <c r="J8" i="1"/>
  <c r="F4" i="1"/>
  <c r="H8" i="1"/>
  <c r="D4" i="1"/>
  <c r="F8" i="1"/>
  <c r="B13" i="1"/>
</calcChain>
</file>

<file path=xl/sharedStrings.xml><?xml version="1.0" encoding="utf-8"?>
<sst xmlns="http://schemas.openxmlformats.org/spreadsheetml/2006/main" count="72" uniqueCount="43">
  <si>
    <t>Kecukupan Tidur</t>
  </si>
  <si>
    <t>Total</t>
  </si>
  <si>
    <t>Kelebihan</t>
  </si>
  <si>
    <t>Cukup</t>
  </si>
  <si>
    <t>Kurang</t>
  </si>
  <si>
    <t>Kurang Sekali</t>
  </si>
  <si>
    <t>Kemampuan Gowes</t>
  </si>
  <si>
    <t>15 km</t>
  </si>
  <si>
    <t>STATISTIK UJI :</t>
  </si>
  <si>
    <t xml:space="preserve">CHI-KUADRAT : </t>
  </si>
  <si>
    <t>11 km</t>
  </si>
  <si>
    <t>20 km</t>
  </si>
  <si>
    <t xml:space="preserve"> </t>
  </si>
  <si>
    <t>Xi</t>
  </si>
  <si>
    <t>z</t>
  </si>
  <si>
    <t>Ft(xi)</t>
  </si>
  <si>
    <r>
      <t>F</t>
    </r>
    <r>
      <rPr>
        <b/>
        <vertAlign val="subscript"/>
        <sz val="10"/>
        <color theme="1"/>
        <rFont val="Calibri"/>
        <family val="2"/>
        <scheme val="minor"/>
      </rPr>
      <t>s</t>
    </r>
    <r>
      <rPr>
        <b/>
        <sz val="10"/>
        <color theme="1"/>
        <rFont val="Calibri"/>
        <family val="2"/>
        <scheme val="minor"/>
      </rPr>
      <t>(x</t>
    </r>
    <r>
      <rPr>
        <b/>
        <vertAlign val="subscript"/>
        <sz val="10"/>
        <color theme="1"/>
        <rFont val="Calibri"/>
        <family val="2"/>
        <scheme val="minor"/>
      </rPr>
      <t>i</t>
    </r>
    <r>
      <rPr>
        <b/>
        <sz val="10"/>
        <color theme="1"/>
        <rFont val="Calibri"/>
        <family val="2"/>
        <scheme val="minor"/>
      </rPr>
      <t>)</t>
    </r>
  </si>
  <si>
    <t>| Ft(xi) - Fs(xi) |</t>
  </si>
  <si>
    <t xml:space="preserve">Nilai Max </t>
  </si>
  <si>
    <t xml:space="preserve">Average : </t>
  </si>
  <si>
    <t xml:space="preserve">Stdev : </t>
  </si>
  <si>
    <t>35 km</t>
  </si>
  <si>
    <t>25 km</t>
  </si>
  <si>
    <t>Menghitung X^2</t>
  </si>
  <si>
    <t>CHI KUADRAT</t>
  </si>
  <si>
    <t>Kesimpulan :</t>
  </si>
  <si>
    <t xml:space="preserve">Karena nilai statistik uji 0.18734 &lt; nilai chi kuadrat tabel 16.81 maka dapat disimpulkan terima H0 </t>
  </si>
  <si>
    <t>yang berarti tidak terdapat hubungan signifikan antara kecukupan tidur dan Kemampuan gowes</t>
  </si>
  <si>
    <t>Nama : Dewanto Maulana Sukarno Putra</t>
  </si>
  <si>
    <t>Kesimpul : Karena 0.1666 &lt; 0.338, maka terima Ho dan simpulkan bahwa data berdistribusi normal.</t>
  </si>
  <si>
    <t>Baik</t>
  </si>
  <si>
    <t>Jelek</t>
  </si>
  <si>
    <t>Jumlah</t>
  </si>
  <si>
    <t>Mutu Bahan Makanan</t>
  </si>
  <si>
    <t>Tinggi</t>
  </si>
  <si>
    <t>Sedang</t>
  </si>
  <si>
    <t>Rendah</t>
  </si>
  <si>
    <t>Pendapatan</t>
  </si>
  <si>
    <t>CHI KUADRAT =</t>
  </si>
  <si>
    <t xml:space="preserve">Kesimpulan: </t>
  </si>
  <si>
    <t>yang berarti ada hubungan yang signifikan antara pendapatan dan kualitas bahan makanan yang dikonsumsi</t>
  </si>
  <si>
    <t>Karena nilai statistik 18.367 &gt; nilai chi kuadrat 9.49 maka disimpulkan bahwa tolak Ho</t>
  </si>
  <si>
    <t>Kesimpulan : Nilai Max 0.1872 &lt; 0.338 maka terima Ho dan disimpulkan Data berdistribusi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</si>
</sst>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/>
    <xf numFmtId="164" fontId="2" fillId="0" borderId="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  <xf numFmtId="166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5870-E336-4CC9-AE38-78CB911FC55E}">
  <sheetPr codeName="Sheet1"/>
  <dimension ref="A1:K16"/>
  <sheetViews>
    <sheetView workbookViewId="0">
      <selection activeCell="M18" sqref="M18"/>
    </sheetView>
  </sheetViews>
  <sheetFormatPr defaultRowHeight="14.4" x14ac:dyDescent="0.3"/>
  <cols>
    <col min="1" max="1" width="14.109375" customWidth="1"/>
  </cols>
  <sheetData>
    <row r="1" spans="1:11" x14ac:dyDescent="0.3">
      <c r="A1" s="30"/>
      <c r="B1" s="30"/>
      <c r="C1" s="31" t="s">
        <v>0</v>
      </c>
      <c r="D1" s="32"/>
      <c r="E1" s="32"/>
      <c r="F1" s="32"/>
      <c r="G1" s="32"/>
      <c r="H1" s="32"/>
      <c r="I1" s="32"/>
      <c r="J1" s="33"/>
      <c r="K1" s="34" t="s">
        <v>1</v>
      </c>
    </row>
    <row r="2" spans="1:11" x14ac:dyDescent="0.3">
      <c r="A2" s="30"/>
      <c r="B2" s="31"/>
      <c r="C2" s="4" t="s">
        <v>2</v>
      </c>
      <c r="D2" s="5"/>
      <c r="E2" s="5" t="s">
        <v>3</v>
      </c>
      <c r="F2" s="5"/>
      <c r="G2" s="5" t="s">
        <v>4</v>
      </c>
      <c r="H2" s="5"/>
      <c r="I2" s="5" t="s">
        <v>5</v>
      </c>
      <c r="J2" s="6"/>
      <c r="K2" s="35"/>
    </row>
    <row r="3" spans="1:11" x14ac:dyDescent="0.3">
      <c r="A3" s="36" t="s">
        <v>6</v>
      </c>
      <c r="B3" s="3" t="s">
        <v>10</v>
      </c>
      <c r="C3" s="7">
        <v>9</v>
      </c>
      <c r="D3" s="7"/>
      <c r="E3" s="7">
        <v>10</v>
      </c>
      <c r="F3" s="7"/>
      <c r="G3" s="7">
        <v>15</v>
      </c>
      <c r="H3" s="7"/>
      <c r="I3" s="7">
        <v>5</v>
      </c>
      <c r="J3" s="7"/>
      <c r="K3" s="3">
        <f>SUM(C3:I3)</f>
        <v>39</v>
      </c>
    </row>
    <row r="4" spans="1:11" x14ac:dyDescent="0.3">
      <c r="A4" s="37"/>
      <c r="B4" s="8"/>
      <c r="C4" s="7"/>
      <c r="D4" s="1">
        <f>C9*K3/K9</f>
        <v>6.1370558375634516</v>
      </c>
      <c r="E4" s="7"/>
      <c r="F4" s="1">
        <f>E9*K3/K9</f>
        <v>13.857868020304569</v>
      </c>
      <c r="G4" s="7"/>
      <c r="H4" s="1">
        <f>G9*K3/K9</f>
        <v>14.847715736040609</v>
      </c>
      <c r="I4" s="7"/>
      <c r="J4" s="4">
        <f>I9*K3/K9</f>
        <v>4.1573604060913709</v>
      </c>
      <c r="K4" s="8"/>
    </row>
    <row r="5" spans="1:11" x14ac:dyDescent="0.3">
      <c r="A5" s="37"/>
      <c r="B5" s="8" t="s">
        <v>7</v>
      </c>
      <c r="C5" s="7">
        <v>10</v>
      </c>
      <c r="D5" s="7"/>
      <c r="E5" s="7">
        <v>30</v>
      </c>
      <c r="F5" s="7"/>
      <c r="G5" s="7">
        <v>20</v>
      </c>
      <c r="H5" s="7"/>
      <c r="I5" s="7">
        <v>7</v>
      </c>
      <c r="J5" s="7"/>
      <c r="K5" s="8">
        <f t="shared" ref="K5:K7" si="0">SUM(C5:I5)</f>
        <v>67</v>
      </c>
    </row>
    <row r="6" spans="1:11" x14ac:dyDescent="0.3">
      <c r="A6" s="37"/>
      <c r="B6" s="8"/>
      <c r="C6" s="7"/>
      <c r="D6" s="1">
        <f>C9*K5/K9</f>
        <v>10.543147208121827</v>
      </c>
      <c r="E6" s="7"/>
      <c r="F6" s="1">
        <f>E9*K5/K9</f>
        <v>23.80710659898477</v>
      </c>
      <c r="G6" s="7"/>
      <c r="H6" s="1">
        <f>G9*K5/K9</f>
        <v>25.507614213197968</v>
      </c>
      <c r="I6" s="7"/>
      <c r="J6" s="4">
        <f>I9*K5/K9</f>
        <v>7.1421319796954315</v>
      </c>
      <c r="K6" s="8"/>
    </row>
    <row r="7" spans="1:11" x14ac:dyDescent="0.3">
      <c r="A7" s="37"/>
      <c r="B7" s="8" t="s">
        <v>11</v>
      </c>
      <c r="C7" s="7">
        <v>12</v>
      </c>
      <c r="D7" s="7"/>
      <c r="E7" s="7">
        <v>30</v>
      </c>
      <c r="F7" s="7"/>
      <c r="G7" s="7">
        <v>40</v>
      </c>
      <c r="H7" s="7"/>
      <c r="I7" s="7">
        <v>9</v>
      </c>
      <c r="J7" s="7"/>
      <c r="K7" s="8">
        <f t="shared" si="0"/>
        <v>91</v>
      </c>
    </row>
    <row r="8" spans="1:11" x14ac:dyDescent="0.3">
      <c r="A8" s="37"/>
      <c r="B8" s="9"/>
      <c r="C8" s="7"/>
      <c r="D8" s="3">
        <f>C9*K7/K9</f>
        <v>14.319796954314722</v>
      </c>
      <c r="E8" s="7"/>
      <c r="F8" s="3">
        <f>E9*K7/K9</f>
        <v>32.335025380710661</v>
      </c>
      <c r="G8" s="7"/>
      <c r="H8" s="3">
        <f>G9*K7/K9</f>
        <v>34.64467005076142</v>
      </c>
      <c r="I8" s="7"/>
      <c r="J8" s="2">
        <f>I9*K7/K9</f>
        <v>9.7005076142131976</v>
      </c>
      <c r="K8" s="9"/>
    </row>
    <row r="9" spans="1:11" x14ac:dyDescent="0.3">
      <c r="A9" s="38" t="s">
        <v>1</v>
      </c>
      <c r="B9" s="39"/>
      <c r="C9" s="5">
        <f>SUM(C3:C8)</f>
        <v>31</v>
      </c>
      <c r="D9" s="5"/>
      <c r="E9" s="5">
        <f t="shared" ref="E9:I9" si="1">SUM(E3:E8)</f>
        <v>70</v>
      </c>
      <c r="F9" s="5"/>
      <c r="G9" s="5">
        <f t="shared" si="1"/>
        <v>75</v>
      </c>
      <c r="H9" s="5"/>
      <c r="I9" s="5">
        <f t="shared" si="1"/>
        <v>21</v>
      </c>
      <c r="J9" s="5"/>
      <c r="K9" s="9">
        <f>SUM(K3:K7)</f>
        <v>197</v>
      </c>
    </row>
    <row r="12" spans="1:11" x14ac:dyDescent="0.3">
      <c r="A12" t="s">
        <v>8</v>
      </c>
    </row>
    <row r="13" spans="1:11" x14ac:dyDescent="0.3">
      <c r="A13" t="s">
        <v>9</v>
      </c>
      <c r="B13">
        <f>((C3-D4)^2/D4)+((C5-D6)^2/D6)+((C7-D8)^2/D8)+((E3-F4)^2/F4)+((E5-F6)^2/F6)+((E7-F8)^2/F8)+((G3-H4)^2/H4)+((G5-H6)^2/H6)+((G7-H8)^2/H8)+((I3-J4)^2/J4)+((I5-J6)^2/J6)+((I7-J8)^2/J8)</f>
        <v>6.8356981151533738</v>
      </c>
    </row>
    <row r="16" spans="1:11" x14ac:dyDescent="0.3">
      <c r="D16" t="s">
        <v>12</v>
      </c>
    </row>
  </sheetData>
  <mergeCells count="5">
    <mergeCell ref="A1:B2"/>
    <mergeCell ref="C1:J1"/>
    <mergeCell ref="K1:K2"/>
    <mergeCell ref="A3:A8"/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7EDA-E0B3-4C25-9D96-20C23BD4EE33}">
  <sheetPr codeName="Sheet2"/>
  <dimension ref="A1:J16"/>
  <sheetViews>
    <sheetView workbookViewId="0">
      <selection activeCell="C1" sqref="C1"/>
    </sheetView>
  </sheetViews>
  <sheetFormatPr defaultRowHeight="14.4" x14ac:dyDescent="0.3"/>
  <cols>
    <col min="5" max="5" width="11.33203125" customWidth="1"/>
    <col min="10" max="10" width="82.6640625" bestFit="1" customWidth="1"/>
  </cols>
  <sheetData>
    <row r="1" spans="1:10" ht="15" x14ac:dyDescent="0.35">
      <c r="A1" s="10" t="s">
        <v>13</v>
      </c>
      <c r="B1" s="10" t="s">
        <v>14</v>
      </c>
      <c r="C1" s="11" t="s">
        <v>15</v>
      </c>
      <c r="D1" s="11" t="s">
        <v>16</v>
      </c>
      <c r="E1" s="12" t="s">
        <v>17</v>
      </c>
      <c r="F1" s="13" t="s">
        <v>18</v>
      </c>
      <c r="G1" s="14"/>
    </row>
    <row r="2" spans="1:10" x14ac:dyDescent="0.3">
      <c r="A2" s="15">
        <v>904</v>
      </c>
      <c r="B2" s="28">
        <f>(A2-G14)/G15</f>
        <v>-1.3888073308520776</v>
      </c>
      <c r="C2" s="16">
        <f>_xlfn.NORM.S.DIST(B2,TRUE )</f>
        <v>8.2445672730415476E-2</v>
      </c>
      <c r="D2" s="16">
        <f>1/15</f>
        <v>6.6666666666666666E-2</v>
      </c>
      <c r="E2" s="16">
        <f>ABS(C2 - D2)</f>
        <v>1.577900606374881E-2</v>
      </c>
      <c r="F2" s="17">
        <f>MAX(E2:E16)</f>
        <v>0.16663172962687978</v>
      </c>
      <c r="G2" s="14"/>
    </row>
    <row r="3" spans="1:10" x14ac:dyDescent="0.3">
      <c r="A3" s="15">
        <v>920</v>
      </c>
      <c r="B3" s="28">
        <f>(A3-G14)/G15</f>
        <v>-1.2645755904851381</v>
      </c>
      <c r="C3" s="16">
        <f>_xlfn.NORM.S.DIST(B3,TRUE )</f>
        <v>0.10301175388618269</v>
      </c>
      <c r="D3" s="16">
        <f>2/15</f>
        <v>0.13333333333333333</v>
      </c>
      <c r="E3" s="16">
        <f>ABS(C3 - D3)</f>
        <v>3.0321579447150637E-2</v>
      </c>
      <c r="F3" s="14"/>
      <c r="G3" s="14"/>
      <c r="J3" t="s">
        <v>29</v>
      </c>
    </row>
    <row r="4" spans="1:10" x14ac:dyDescent="0.3">
      <c r="A4" s="15">
        <v>973</v>
      </c>
      <c r="B4" s="28">
        <f>(A4-G14)/G15</f>
        <v>-0.85305795051965083</v>
      </c>
      <c r="C4" s="16">
        <f>_xlfn.NORM.S.DIST(B4,TRUE )</f>
        <v>0.19681358422921069</v>
      </c>
      <c r="D4" s="16">
        <f>3/15</f>
        <v>0.2</v>
      </c>
      <c r="E4" s="16">
        <f>ABS(C4 - D4)</f>
        <v>3.1864157707893193E-3</v>
      </c>
      <c r="F4" s="14"/>
      <c r="G4" s="14"/>
      <c r="J4" t="s">
        <v>28</v>
      </c>
    </row>
    <row r="5" spans="1:10" x14ac:dyDescent="0.3">
      <c r="A5" s="15">
        <v>1001</v>
      </c>
      <c r="B5" s="28">
        <f>(A5-G14)/G15</f>
        <v>-0.63565240487750663</v>
      </c>
      <c r="C5" s="16">
        <f>_xlfn.NORM.S.DIST(B5,TRUE )</f>
        <v>0.26250150231144814</v>
      </c>
      <c r="D5" s="16">
        <f>4/15</f>
        <v>0.26666666666666666</v>
      </c>
      <c r="E5" s="16">
        <f>ABS(C5 - D5)</f>
        <v>4.1651643552185202E-3</v>
      </c>
      <c r="F5" s="14"/>
      <c r="G5" s="14"/>
    </row>
    <row r="6" spans="1:10" x14ac:dyDescent="0.3">
      <c r="A6" s="15">
        <v>1002</v>
      </c>
      <c r="B6" s="28">
        <f>(A6-G14)/G15</f>
        <v>-0.62788792110457292</v>
      </c>
      <c r="C6" s="16">
        <f>_xlfn.NORM.S.DIST(B6,TRUE )</f>
        <v>0.2650386821416979</v>
      </c>
      <c r="D6" s="16">
        <f>5/15</f>
        <v>0.33333333333333331</v>
      </c>
      <c r="E6" s="16">
        <f>ABS(C6 - D6)</f>
        <v>6.8294651191635414E-2</v>
      </c>
      <c r="F6" s="14"/>
      <c r="G6" s="14"/>
    </row>
    <row r="7" spans="1:10" x14ac:dyDescent="0.3">
      <c r="A7" s="15">
        <v>1012</v>
      </c>
      <c r="B7" s="28">
        <f>(A7-G14)/G15</f>
        <v>-0.55024308337523564</v>
      </c>
      <c r="C7" s="16">
        <f>_xlfn.NORM.S.DIST(B7,TRUE )</f>
        <v>0.29107632841183184</v>
      </c>
      <c r="D7" s="16">
        <f>6/15</f>
        <v>0.4</v>
      </c>
      <c r="E7" s="16">
        <f>ABS(C7 - D7)</f>
        <v>0.10892367158816818</v>
      </c>
      <c r="F7" s="14"/>
      <c r="G7" s="14"/>
    </row>
    <row r="8" spans="1:10" x14ac:dyDescent="0.3">
      <c r="A8" s="15">
        <v>1016</v>
      </c>
      <c r="B8" s="28">
        <f>(A8-G14)/G15</f>
        <v>-0.51918514828350071</v>
      </c>
      <c r="C8" s="16">
        <f>_xlfn.NORM.S.DIST(B8,TRUE )</f>
        <v>0.30181581740847413</v>
      </c>
      <c r="D8" s="16">
        <f>7/15</f>
        <v>0.46666666666666667</v>
      </c>
      <c r="E8" s="16">
        <f>ABS(C8 - D8)</f>
        <v>0.16485084925819254</v>
      </c>
      <c r="F8" s="14"/>
      <c r="G8" s="14"/>
    </row>
    <row r="9" spans="1:10" x14ac:dyDescent="0.3">
      <c r="A9" s="15">
        <v>1039</v>
      </c>
      <c r="B9" s="28">
        <f>(A9-G14)/G15</f>
        <v>-0.34060202150602514</v>
      </c>
      <c r="C9" s="16">
        <f>_xlfn.NORM.S.DIST(B9,TRUE )</f>
        <v>0.36670160370645355</v>
      </c>
      <c r="D9" s="16">
        <f>8/15</f>
        <v>0.53333333333333333</v>
      </c>
      <c r="E9" s="18">
        <f>ABS(C9 - D9)</f>
        <v>0.16663172962687978</v>
      </c>
      <c r="F9" s="14"/>
      <c r="G9" s="14"/>
    </row>
    <row r="10" spans="1:10" x14ac:dyDescent="0.3">
      <c r="A10" s="15">
        <v>1086</v>
      </c>
      <c r="B10" s="28">
        <f>(A10-G14)/G15</f>
        <v>2.4328715821859821E-2</v>
      </c>
      <c r="C10" s="16">
        <f>_xlfn.NORM.S.DIST(B10,TRUE )</f>
        <v>0.5097047960036184</v>
      </c>
      <c r="D10" s="16">
        <f>9/15</f>
        <v>0.6</v>
      </c>
      <c r="E10" s="16">
        <f>ABS(C10 - D10)</f>
        <v>9.0295203996381579E-2</v>
      </c>
      <c r="F10" s="19"/>
      <c r="G10" s="14"/>
    </row>
    <row r="11" spans="1:10" x14ac:dyDescent="0.3">
      <c r="A11" s="15">
        <v>1140</v>
      </c>
      <c r="B11" s="28">
        <f>(A11-G14)/G15</f>
        <v>0.44361083956028086</v>
      </c>
      <c r="C11" s="16">
        <f>_xlfn.NORM.S.DIST(B11,TRUE )</f>
        <v>0.67133801626464329</v>
      </c>
      <c r="D11" s="16">
        <f>10/15</f>
        <v>0.66666666666666663</v>
      </c>
      <c r="E11" s="16">
        <f>ABS(C11 - D11)</f>
        <v>4.6713495979766595E-3</v>
      </c>
      <c r="F11" s="14"/>
      <c r="G11" s="14"/>
    </row>
    <row r="12" spans="1:10" x14ac:dyDescent="0.3">
      <c r="A12" s="15">
        <v>1146</v>
      </c>
      <c r="B12" s="28">
        <f>(A12-G14)/G15</f>
        <v>0.4901977421978832</v>
      </c>
      <c r="C12" s="16">
        <f>_xlfn.NORM.S.DIST(B12,TRUE )</f>
        <v>0.68800301082852655</v>
      </c>
      <c r="D12" s="16">
        <f>11/15</f>
        <v>0.73333333333333328</v>
      </c>
      <c r="E12" s="16">
        <f>ABS(C12 - D12)</f>
        <v>4.533032250480673E-2</v>
      </c>
      <c r="F12" s="14"/>
      <c r="G12" s="14"/>
    </row>
    <row r="13" spans="1:10" x14ac:dyDescent="0.3">
      <c r="A13" s="15">
        <v>1168</v>
      </c>
      <c r="B13" s="28">
        <f>(A13-G14)/G15</f>
        <v>0.66101638520242512</v>
      </c>
      <c r="C13" s="16">
        <f>_xlfn.NORM.S.DIST(B13,TRUE )</f>
        <v>0.74569909713576532</v>
      </c>
      <c r="D13" s="16">
        <f>12/15</f>
        <v>0.8</v>
      </c>
      <c r="E13" s="16">
        <f>ABS(C13 - D13)</f>
        <v>5.4300902864234724E-2</v>
      </c>
      <c r="F13" s="14"/>
      <c r="G13" s="14"/>
    </row>
    <row r="14" spans="1:10" x14ac:dyDescent="0.3">
      <c r="A14" s="15">
        <v>1233</v>
      </c>
      <c r="B14" s="27">
        <f>(A14-G14)/G15</f>
        <v>1.165707830443117</v>
      </c>
      <c r="C14" s="16">
        <f>_xlfn.NORM.S.DIST(B14,TRUE )</f>
        <v>0.87813370342673491</v>
      </c>
      <c r="D14" s="16">
        <f>13/15</f>
        <v>0.8666666666666667</v>
      </c>
      <c r="E14" s="16">
        <f>ABS(C14 - D14)</f>
        <v>1.1467036760068217E-2</v>
      </c>
      <c r="F14" s="19" t="s">
        <v>19</v>
      </c>
      <c r="G14" s="19">
        <f>AVERAGE(A2:A16)</f>
        <v>1082.8666666666666</v>
      </c>
    </row>
    <row r="15" spans="1:10" x14ac:dyDescent="0.3">
      <c r="A15" s="15">
        <v>1255</v>
      </c>
      <c r="B15" s="27">
        <f>(A15-G14)/G15</f>
        <v>1.336526473447659</v>
      </c>
      <c r="C15" s="16">
        <f>_xlfn.NORM.S.DIST(B15,TRUE )</f>
        <v>0.90931137326921518</v>
      </c>
      <c r="D15" s="16">
        <f>14/15</f>
        <v>0.93333333333333335</v>
      </c>
      <c r="E15" s="16">
        <f>ABS(C15 - D15)</f>
        <v>2.4021960064118164E-2</v>
      </c>
      <c r="F15" s="19" t="s">
        <v>20</v>
      </c>
      <c r="G15" s="20">
        <f>STDEV(A2:A17)</f>
        <v>128.79156287065834</v>
      </c>
    </row>
    <row r="16" spans="1:10" x14ac:dyDescent="0.3">
      <c r="A16" s="15">
        <v>1348</v>
      </c>
      <c r="B16" s="27">
        <f>(A16-G14)/G15</f>
        <v>2.0586234643304953</v>
      </c>
      <c r="C16" s="16">
        <f>_xlfn.NORM.S.DIST(B16,TRUE )</f>
        <v>0.98023483841315473</v>
      </c>
      <c r="D16" s="16">
        <f>15/15</f>
        <v>1</v>
      </c>
      <c r="E16" s="16">
        <f>ABS(C16 - D16)</f>
        <v>1.976516158684527E-2</v>
      </c>
      <c r="F16" s="14"/>
      <c r="G16" s="1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643E-DB27-44D6-90C8-B1B4F984ECFA}">
  <sheetPr codeName="Sheet3"/>
  <dimension ref="A1:O15"/>
  <sheetViews>
    <sheetView zoomScale="90" workbookViewId="0">
      <selection activeCell="O3" sqref="O3:O5"/>
    </sheetView>
  </sheetViews>
  <sheetFormatPr defaultRowHeight="14.4" x14ac:dyDescent="0.3"/>
  <cols>
    <col min="1" max="1" width="17.33203125" bestFit="1" customWidth="1"/>
    <col min="2" max="2" width="5.88671875" bestFit="1" customWidth="1"/>
    <col min="4" max="4" width="12.5546875" customWidth="1"/>
    <col min="5" max="5" width="6" bestFit="1" customWidth="1"/>
    <col min="6" max="6" width="11.5546875" bestFit="1" customWidth="1"/>
    <col min="7" max="7" width="6.5546875" bestFit="1" customWidth="1"/>
    <col min="8" max="8" width="12.44140625" customWidth="1"/>
    <col min="9" max="9" width="11.6640625" bestFit="1" customWidth="1"/>
    <col min="10" max="10" width="11.6640625" customWidth="1"/>
    <col min="11" max="11" width="13.88671875" customWidth="1"/>
    <col min="15" max="15" width="85.5546875" bestFit="1" customWidth="1"/>
    <col min="17" max="17" width="11.6640625" customWidth="1"/>
  </cols>
  <sheetData>
    <row r="1" spans="1:15" x14ac:dyDescent="0.3">
      <c r="A1" s="41"/>
      <c r="B1" s="41"/>
      <c r="C1" s="41" t="s">
        <v>0</v>
      </c>
      <c r="D1" s="41"/>
      <c r="E1" s="41"/>
      <c r="F1" s="41"/>
      <c r="G1" s="41"/>
      <c r="H1" s="41"/>
      <c r="I1" s="41"/>
      <c r="J1" s="41"/>
      <c r="K1" s="30" t="s">
        <v>1</v>
      </c>
    </row>
    <row r="2" spans="1:15" x14ac:dyDescent="0.3">
      <c r="A2" s="41"/>
      <c r="B2" s="41"/>
      <c r="C2" s="22" t="s">
        <v>2</v>
      </c>
      <c r="D2" s="22"/>
      <c r="E2" s="22" t="s">
        <v>3</v>
      </c>
      <c r="F2" s="22"/>
      <c r="G2" s="22" t="s">
        <v>4</v>
      </c>
      <c r="H2" s="22"/>
      <c r="I2" s="22" t="s">
        <v>5</v>
      </c>
      <c r="J2" s="22"/>
      <c r="K2" s="30"/>
    </row>
    <row r="3" spans="1:15" x14ac:dyDescent="0.3">
      <c r="A3" s="40" t="s">
        <v>6</v>
      </c>
      <c r="B3" s="22" t="s">
        <v>21</v>
      </c>
      <c r="C3" s="22">
        <v>8</v>
      </c>
      <c r="D3" s="22"/>
      <c r="E3" s="22">
        <v>22</v>
      </c>
      <c r="F3" s="22"/>
      <c r="G3" s="22">
        <v>15</v>
      </c>
      <c r="H3" s="22"/>
      <c r="I3" s="22">
        <v>5</v>
      </c>
      <c r="J3" s="22"/>
      <c r="K3" s="22">
        <f>SUM(C3:I3)</f>
        <v>50</v>
      </c>
      <c r="O3" t="s">
        <v>25</v>
      </c>
    </row>
    <row r="4" spans="1:15" x14ac:dyDescent="0.3">
      <c r="A4" s="40"/>
      <c r="B4" s="22"/>
      <c r="C4" s="22"/>
      <c r="D4" s="23">
        <f>C9*K3/K9</f>
        <v>8.1081081081081088</v>
      </c>
      <c r="E4" s="22"/>
      <c r="F4" s="24">
        <f>E9*K3/K9</f>
        <v>21.621621621621621</v>
      </c>
      <c r="G4" s="22"/>
      <c r="H4" s="24">
        <f>G9*K3/K9</f>
        <v>14.864864864864865</v>
      </c>
      <c r="I4" s="22"/>
      <c r="J4" s="23">
        <f>I9*K3/K9</f>
        <v>5.4054054054054053</v>
      </c>
      <c r="K4" s="22"/>
      <c r="O4" s="26" t="s">
        <v>26</v>
      </c>
    </row>
    <row r="5" spans="1:15" x14ac:dyDescent="0.3">
      <c r="A5" s="40"/>
      <c r="B5" s="22" t="s">
        <v>22</v>
      </c>
      <c r="C5" s="22">
        <v>10</v>
      </c>
      <c r="D5" s="22"/>
      <c r="E5" s="22">
        <v>28</v>
      </c>
      <c r="F5" s="22"/>
      <c r="G5" s="22">
        <v>20</v>
      </c>
      <c r="H5" s="24"/>
      <c r="I5" s="22">
        <v>7</v>
      </c>
      <c r="J5" s="23"/>
      <c r="K5" s="22">
        <f>SUM(C5:I5)</f>
        <v>65</v>
      </c>
      <c r="O5" t="s">
        <v>27</v>
      </c>
    </row>
    <row r="6" spans="1:15" x14ac:dyDescent="0.3">
      <c r="A6" s="40"/>
      <c r="B6" s="22"/>
      <c r="C6" s="22"/>
      <c r="D6" s="24">
        <f>C9*K5/K9</f>
        <v>10.54054054054054</v>
      </c>
      <c r="E6" s="22"/>
      <c r="F6" s="24">
        <f>E9*K5/K9</f>
        <v>28.108108108108109</v>
      </c>
      <c r="G6" s="22"/>
      <c r="H6" s="24">
        <f>G9*K5/K9</f>
        <v>19.324324324324323</v>
      </c>
      <c r="I6" s="22"/>
      <c r="J6" s="23">
        <f>I9*K5/K9</f>
        <v>7.0270270270270272</v>
      </c>
      <c r="K6" s="22"/>
    </row>
    <row r="7" spans="1:15" x14ac:dyDescent="0.3">
      <c r="A7" s="40"/>
      <c r="B7" s="22" t="s">
        <v>7</v>
      </c>
      <c r="C7" s="22">
        <v>12</v>
      </c>
      <c r="D7" s="22"/>
      <c r="E7" s="22">
        <v>30</v>
      </c>
      <c r="F7" s="22"/>
      <c r="G7" s="22">
        <v>20</v>
      </c>
      <c r="H7" s="24"/>
      <c r="I7" s="22">
        <v>8</v>
      </c>
      <c r="J7" s="23"/>
      <c r="K7" s="22">
        <f>SUM(C7:I7)</f>
        <v>70</v>
      </c>
      <c r="O7" t="s">
        <v>28</v>
      </c>
    </row>
    <row r="8" spans="1:15" x14ac:dyDescent="0.3">
      <c r="A8" s="40"/>
      <c r="B8" s="22"/>
      <c r="C8" s="22"/>
      <c r="D8" s="24">
        <f>C9*K7/K9</f>
        <v>11.351351351351351</v>
      </c>
      <c r="E8" s="22"/>
      <c r="F8" s="24">
        <f>E9*K7/K9</f>
        <v>30.27027027027027</v>
      </c>
      <c r="G8" s="22"/>
      <c r="H8" s="24">
        <f>G9*K7/K9</f>
        <v>20.810810810810811</v>
      </c>
      <c r="I8" s="22"/>
      <c r="J8" s="23">
        <f>I9*K7/K9</f>
        <v>7.5675675675675675</v>
      </c>
      <c r="K8" s="22"/>
    </row>
    <row r="9" spans="1:15" x14ac:dyDescent="0.3">
      <c r="A9" s="40" t="s">
        <v>1</v>
      </c>
      <c r="B9" s="40"/>
      <c r="C9" s="22">
        <f>SUM(C3:C7)</f>
        <v>30</v>
      </c>
      <c r="D9" s="22"/>
      <c r="E9" s="22">
        <f>SUM(E3:E7)</f>
        <v>80</v>
      </c>
      <c r="F9" s="22"/>
      <c r="G9" s="22">
        <f>SUM(G3:G7)</f>
        <v>55</v>
      </c>
      <c r="H9" s="22"/>
      <c r="I9" s="22">
        <f>SUM(I3:I7)</f>
        <v>20</v>
      </c>
      <c r="J9" s="22"/>
      <c r="K9" s="22">
        <f>SUM(C9:I9)</f>
        <v>185</v>
      </c>
    </row>
    <row r="11" spans="1:15" x14ac:dyDescent="0.3">
      <c r="L11" s="21" t="s">
        <v>1</v>
      </c>
    </row>
    <row r="12" spans="1:15" x14ac:dyDescent="0.3">
      <c r="A12" t="s">
        <v>23</v>
      </c>
      <c r="D12" s="25">
        <f>(C3-D4)^2/D4</f>
        <v>1.4414414414414592E-3</v>
      </c>
      <c r="F12" s="25">
        <f>(E3-F4)^2/F4</f>
        <v>6.6216216216216425E-3</v>
      </c>
      <c r="H12" s="25">
        <f>(G3-H4)^2/H4</f>
        <v>1.2285012285012276E-3</v>
      </c>
      <c r="I12" s="25"/>
      <c r="J12" s="25">
        <f>(I3-J4)^2/J4</f>
        <v>3.0405405405405383E-2</v>
      </c>
      <c r="L12" s="25">
        <f>SUM(D12:J12)</f>
        <v>3.9696969696969717E-2</v>
      </c>
    </row>
    <row r="13" spans="1:15" x14ac:dyDescent="0.3">
      <c r="D13" s="25">
        <f>(C5-D6)^2/D6</f>
        <v>2.7720027720027702E-2</v>
      </c>
      <c r="F13" s="25">
        <f>(E5-F6)^2/F6</f>
        <v>4.1580041580042097E-4</v>
      </c>
      <c r="H13" s="25">
        <f>(G5-H6)^2/H6</f>
        <v>2.3625023625023733E-2</v>
      </c>
      <c r="I13" s="25"/>
      <c r="J13" s="25">
        <f>(I5-J6)^2/J6</f>
        <v>1.0395010395010524E-4</v>
      </c>
      <c r="L13" s="25">
        <f>SUM(D13:J13)</f>
        <v>5.1864801864801954E-2</v>
      </c>
    </row>
    <row r="14" spans="1:15" ht="14.4" customHeight="1" x14ac:dyDescent="0.3">
      <c r="D14" s="25">
        <f>(C7-D8)^2/D8</f>
        <v>3.7065637065637119E-2</v>
      </c>
      <c r="F14" s="25">
        <f>(E7-F8)^2/F8</f>
        <v>2.4131274131274113E-3</v>
      </c>
      <c r="H14" s="25">
        <f>(G7-H8)^2/H8</f>
        <v>3.159003159003157E-2</v>
      </c>
      <c r="I14" s="25"/>
      <c r="J14" s="25">
        <f>(I7-J8)^2/J8</f>
        <v>2.4710424710424714E-2</v>
      </c>
      <c r="L14" s="25">
        <f>SUM(D14:J14)</f>
        <v>9.5779220779220811E-2</v>
      </c>
    </row>
    <row r="15" spans="1:15" x14ac:dyDescent="0.3">
      <c r="K15" s="21" t="s">
        <v>24</v>
      </c>
      <c r="L15" s="25">
        <f>SUM(L12:L14)</f>
        <v>0.1873409923409925</v>
      </c>
    </row>
  </sheetData>
  <mergeCells count="5">
    <mergeCell ref="A3:A8"/>
    <mergeCell ref="K1:K2"/>
    <mergeCell ref="A9:B9"/>
    <mergeCell ref="C1:J1"/>
    <mergeCell ref="A1:B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5EA7-26F2-4B26-994D-74C7E212337B}">
  <sheetPr codeName="Sheet4"/>
  <dimension ref="A1:D1"/>
  <sheetViews>
    <sheetView workbookViewId="0">
      <selection activeCell="D1" sqref="D1"/>
    </sheetView>
  </sheetViews>
  <sheetFormatPr defaultRowHeight="14.4" x14ac:dyDescent="0.3"/>
  <sheetData>
    <row r="1" spans="1:4" x14ac:dyDescent="0.3">
      <c r="A1" t="s">
        <v>13</v>
      </c>
      <c r="B1" t="s">
        <v>14</v>
      </c>
      <c r="C1" t="s">
        <v>15</v>
      </c>
      <c r="D1" s="1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54BF5-3898-4191-A6BE-1DEC6B6AD48D}">
  <dimension ref="A1:U17"/>
  <sheetViews>
    <sheetView workbookViewId="0">
      <selection activeCell="N19" sqref="N19"/>
    </sheetView>
  </sheetViews>
  <sheetFormatPr defaultRowHeight="14.4" x14ac:dyDescent="0.3"/>
  <cols>
    <col min="1" max="1" width="14.109375" customWidth="1"/>
    <col min="4" max="4" width="8.88671875" customWidth="1"/>
  </cols>
  <sheetData>
    <row r="1" spans="1:21" x14ac:dyDescent="0.3">
      <c r="A1" s="41"/>
      <c r="B1" s="41"/>
      <c r="C1" s="42" t="s">
        <v>37</v>
      </c>
      <c r="D1" s="42"/>
      <c r="E1" s="42"/>
      <c r="F1" s="42"/>
      <c r="G1" s="42"/>
      <c r="H1" s="42"/>
      <c r="I1" s="42"/>
    </row>
    <row r="2" spans="1:21" x14ac:dyDescent="0.3">
      <c r="A2" s="41"/>
      <c r="B2" s="41"/>
      <c r="C2" s="29" t="s">
        <v>34</v>
      </c>
      <c r="D2" s="29"/>
      <c r="E2" s="29" t="s">
        <v>35</v>
      </c>
      <c r="F2" s="29"/>
      <c r="G2" s="29" t="s">
        <v>36</v>
      </c>
      <c r="H2" s="29"/>
      <c r="I2" s="29" t="s">
        <v>32</v>
      </c>
      <c r="L2" s="54" t="s">
        <v>39</v>
      </c>
      <c r="M2" s="54"/>
      <c r="N2" s="54"/>
      <c r="O2" s="54"/>
      <c r="P2" s="54"/>
      <c r="Q2" s="54"/>
      <c r="R2" s="54"/>
      <c r="S2" s="54"/>
      <c r="T2" s="54"/>
      <c r="U2" s="54"/>
    </row>
    <row r="3" spans="1:21" ht="14.4" customHeight="1" x14ac:dyDescent="0.3">
      <c r="A3" s="43" t="s">
        <v>33</v>
      </c>
      <c r="B3" s="29" t="s">
        <v>30</v>
      </c>
      <c r="C3" s="22">
        <v>14</v>
      </c>
      <c r="D3" s="22"/>
      <c r="E3" s="22">
        <v>6</v>
      </c>
      <c r="F3" s="22"/>
      <c r="G3" s="22">
        <v>9</v>
      </c>
      <c r="H3" s="22"/>
      <c r="I3" s="22">
        <f>SUM(C3:G3)</f>
        <v>29</v>
      </c>
      <c r="L3" s="54" t="s">
        <v>41</v>
      </c>
      <c r="M3" s="54"/>
      <c r="N3" s="54"/>
      <c r="O3" s="54"/>
      <c r="P3" s="54"/>
      <c r="Q3" s="54"/>
      <c r="R3" s="54"/>
      <c r="S3" s="54"/>
      <c r="T3" s="54"/>
      <c r="U3" s="54"/>
    </row>
    <row r="4" spans="1:21" x14ac:dyDescent="0.3">
      <c r="A4" s="44"/>
      <c r="B4" s="29"/>
      <c r="C4" s="22"/>
      <c r="D4" s="22">
        <f>(C9*I3)/I9</f>
        <v>7.54</v>
      </c>
      <c r="E4" s="22"/>
      <c r="F4" s="22">
        <f>(E9*I3)/I9</f>
        <v>10.15</v>
      </c>
      <c r="G4" s="22"/>
      <c r="H4" s="22">
        <f>(G9*I3)/I9</f>
        <v>11.31</v>
      </c>
      <c r="I4" s="22"/>
      <c r="L4" s="54" t="s">
        <v>40</v>
      </c>
      <c r="M4" s="54"/>
      <c r="N4" s="54"/>
      <c r="O4" s="54"/>
      <c r="P4" s="54"/>
      <c r="Q4" s="54"/>
      <c r="R4" s="54"/>
      <c r="S4" s="54"/>
      <c r="T4" s="54"/>
      <c r="U4" s="54"/>
    </row>
    <row r="5" spans="1:21" x14ac:dyDescent="0.3">
      <c r="A5" s="44"/>
      <c r="B5" s="29" t="s">
        <v>3</v>
      </c>
      <c r="C5" s="22">
        <v>10</v>
      </c>
      <c r="D5" s="22"/>
      <c r="E5" s="22">
        <v>16</v>
      </c>
      <c r="F5" s="22"/>
      <c r="G5" s="22">
        <v>10</v>
      </c>
      <c r="H5" s="22"/>
      <c r="I5" s="22">
        <f>SUM(C5:G5)</f>
        <v>36</v>
      </c>
      <c r="L5" s="54"/>
      <c r="M5" s="54"/>
      <c r="N5" s="54"/>
      <c r="O5" s="54"/>
      <c r="P5" s="54"/>
      <c r="Q5" s="54"/>
      <c r="R5" s="54"/>
      <c r="S5" s="54"/>
      <c r="T5" s="54"/>
      <c r="U5" s="54"/>
    </row>
    <row r="6" spans="1:21" x14ac:dyDescent="0.3">
      <c r="A6" s="44"/>
      <c r="B6" s="29"/>
      <c r="C6" s="22"/>
      <c r="D6" s="22">
        <f>(C9*I5)/I9</f>
        <v>9.36</v>
      </c>
      <c r="E6" s="22"/>
      <c r="F6" s="22">
        <f>(E9*I5)/I9</f>
        <v>12.6</v>
      </c>
      <c r="G6" s="22"/>
      <c r="H6" s="22">
        <f>(G9*I5)/I9</f>
        <v>14.04</v>
      </c>
      <c r="I6" s="22"/>
      <c r="L6" s="54" t="s">
        <v>28</v>
      </c>
      <c r="M6" s="54"/>
      <c r="N6" s="54"/>
      <c r="O6" s="54"/>
      <c r="P6" s="54"/>
      <c r="Q6" s="54"/>
      <c r="R6" s="54"/>
      <c r="S6" s="54"/>
      <c r="T6" s="54"/>
      <c r="U6" s="54"/>
    </row>
    <row r="7" spans="1:21" x14ac:dyDescent="0.3">
      <c r="A7" s="44"/>
      <c r="B7" s="29" t="s">
        <v>31</v>
      </c>
      <c r="C7" s="22">
        <v>2</v>
      </c>
      <c r="D7" s="22"/>
      <c r="E7" s="22">
        <v>13</v>
      </c>
      <c r="F7" s="22"/>
      <c r="G7" s="22">
        <v>20</v>
      </c>
      <c r="H7" s="22"/>
      <c r="I7" s="22">
        <f>SUM(C7:G7)</f>
        <v>35</v>
      </c>
      <c r="L7" s="54"/>
      <c r="M7" s="54"/>
      <c r="N7" s="54"/>
      <c r="O7" s="54"/>
      <c r="P7" s="54"/>
      <c r="Q7" s="54"/>
      <c r="R7" s="54"/>
      <c r="S7" s="54"/>
      <c r="T7" s="54"/>
      <c r="U7" s="54"/>
    </row>
    <row r="8" spans="1:21" x14ac:dyDescent="0.3">
      <c r="A8" s="45"/>
      <c r="B8" s="29"/>
      <c r="C8" s="22"/>
      <c r="D8" s="22">
        <f>(C9*I7)/I9</f>
        <v>9.1</v>
      </c>
      <c r="E8" s="22"/>
      <c r="F8" s="22">
        <f>(E9*I7)/I9</f>
        <v>12.25</v>
      </c>
      <c r="G8" s="22"/>
      <c r="H8" s="22">
        <f>(G9*I7)/I9</f>
        <v>13.65</v>
      </c>
      <c r="I8" s="22"/>
      <c r="L8" s="54"/>
      <c r="M8" s="54"/>
      <c r="N8" s="54"/>
      <c r="O8" s="54"/>
      <c r="P8" s="54"/>
      <c r="Q8" s="54"/>
      <c r="R8" s="54"/>
      <c r="S8" s="54"/>
      <c r="T8" s="54"/>
      <c r="U8" s="54"/>
    </row>
    <row r="9" spans="1:21" x14ac:dyDescent="0.3">
      <c r="A9" s="42" t="s">
        <v>32</v>
      </c>
      <c r="B9" s="42"/>
      <c r="C9" s="22">
        <f>SUM(C3:C7)</f>
        <v>26</v>
      </c>
      <c r="D9" s="22"/>
      <c r="E9" s="22">
        <f>SUM(E3:E7)</f>
        <v>35</v>
      </c>
      <c r="F9" s="22"/>
      <c r="G9" s="22">
        <f>SUM(G3:G7)</f>
        <v>39</v>
      </c>
      <c r="H9" s="22"/>
      <c r="I9" s="22">
        <f>SUM(I3:I7)</f>
        <v>100</v>
      </c>
    </row>
    <row r="12" spans="1:21" x14ac:dyDescent="0.3">
      <c r="A12" s="31" t="s">
        <v>23</v>
      </c>
      <c r="B12" s="32"/>
      <c r="C12" s="33"/>
      <c r="D12" s="46">
        <f>(C3-D4)^2/D4</f>
        <v>5.5346949602122013</v>
      </c>
      <c r="E12" s="46"/>
      <c r="F12" s="46">
        <f>(E3-F4)^2/F4</f>
        <v>1.6967980295566505</v>
      </c>
      <c r="G12" s="46"/>
      <c r="H12" s="46">
        <f>(G3-H4)^2/H4</f>
        <v>0.47180371352785166</v>
      </c>
      <c r="I12" s="46">
        <f>SUM(D12:H12)</f>
        <v>7.7032967032967035</v>
      </c>
    </row>
    <row r="13" spans="1:21" x14ac:dyDescent="0.3">
      <c r="A13" s="49"/>
      <c r="B13" s="50"/>
      <c r="C13" s="35"/>
      <c r="D13" s="46"/>
      <c r="E13" s="46"/>
      <c r="F13" s="46"/>
      <c r="G13" s="46"/>
      <c r="H13" s="46"/>
      <c r="I13" s="46"/>
    </row>
    <row r="14" spans="1:21" x14ac:dyDescent="0.3">
      <c r="A14" s="49"/>
      <c r="B14" s="50"/>
      <c r="C14" s="35"/>
      <c r="D14" s="46">
        <f>(C5-D6)^2/D6</f>
        <v>4.3760683760683844E-2</v>
      </c>
      <c r="E14" s="46"/>
      <c r="F14" s="46">
        <f>(E5-F6)^2/F6</f>
        <v>0.91746031746031764</v>
      </c>
      <c r="G14" s="46"/>
      <c r="H14" s="46">
        <f>(G5-H6)^2/H6</f>
        <v>1.1625071225071222</v>
      </c>
      <c r="I14" s="46">
        <f>SUM(D14:H14)</f>
        <v>2.1237281237281236</v>
      </c>
    </row>
    <row r="15" spans="1:21" x14ac:dyDescent="0.3">
      <c r="A15" s="49"/>
      <c r="B15" s="50"/>
      <c r="C15" s="35"/>
      <c r="D15" s="46"/>
      <c r="E15" s="46"/>
      <c r="F15" s="46"/>
      <c r="G15" s="46"/>
      <c r="H15" s="46"/>
      <c r="I15" s="46"/>
    </row>
    <row r="16" spans="1:21" x14ac:dyDescent="0.3">
      <c r="A16" s="49"/>
      <c r="B16" s="50"/>
      <c r="C16" s="35"/>
      <c r="D16" s="46">
        <f>(C7-D8)^2/D8</f>
        <v>5.5395604395604394</v>
      </c>
      <c r="E16" s="46"/>
      <c r="F16" s="46">
        <f>(E7-F8)^2/F8</f>
        <v>4.5918367346938778E-2</v>
      </c>
      <c r="G16" s="46"/>
      <c r="H16" s="46">
        <f>(G7-H8)^2/H8</f>
        <v>2.9540293040293037</v>
      </c>
      <c r="I16" s="46">
        <f>SUM(D16:H16)</f>
        <v>8.5395081109366817</v>
      </c>
    </row>
    <row r="17" spans="1:9" x14ac:dyDescent="0.3">
      <c r="A17" s="51"/>
      <c r="B17" s="52"/>
      <c r="C17" s="53"/>
      <c r="D17" s="46"/>
      <c r="E17" s="46"/>
      <c r="F17" s="46"/>
      <c r="G17" s="47" t="s">
        <v>38</v>
      </c>
      <c r="H17" s="47"/>
      <c r="I17" s="48">
        <f>SUM(I12:I16)</f>
        <v>18.366532937961509</v>
      </c>
    </row>
  </sheetData>
  <mergeCells count="6">
    <mergeCell ref="G17:H17"/>
    <mergeCell ref="A12:C17"/>
    <mergeCell ref="A9:B9"/>
    <mergeCell ref="A1:B2"/>
    <mergeCell ref="C1:I1"/>
    <mergeCell ref="A3:A8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2286-2115-4061-8342-CF76CEE2ADE5}">
  <dimension ref="A1:I16"/>
  <sheetViews>
    <sheetView tabSelected="1" workbookViewId="0">
      <selection activeCell="I21" sqref="I21"/>
    </sheetView>
  </sheetViews>
  <sheetFormatPr defaultRowHeight="14.4" x14ac:dyDescent="0.3"/>
  <cols>
    <col min="5" max="5" width="10.88671875" customWidth="1"/>
    <col min="9" max="9" width="85.109375" bestFit="1" customWidth="1"/>
  </cols>
  <sheetData>
    <row r="1" spans="1:9" ht="15" x14ac:dyDescent="0.35">
      <c r="A1" s="55" t="s">
        <v>13</v>
      </c>
      <c r="B1" s="55" t="s">
        <v>14</v>
      </c>
      <c r="C1" s="56" t="s">
        <v>15</v>
      </c>
      <c r="D1" s="56" t="s">
        <v>16</v>
      </c>
      <c r="E1" s="57" t="s">
        <v>17</v>
      </c>
      <c r="F1" s="58" t="s">
        <v>18</v>
      </c>
      <c r="G1" s="14"/>
    </row>
    <row r="2" spans="1:9" x14ac:dyDescent="0.3">
      <c r="A2" s="15">
        <v>8</v>
      </c>
      <c r="B2" s="28">
        <f>(A2-G14)/G15</f>
        <v>-1.2141757068266805</v>
      </c>
      <c r="C2" s="16">
        <f>_xlfn.NORM.S.DIST(B2,TRUE )</f>
        <v>0.11234031755292938</v>
      </c>
      <c r="D2" s="16">
        <f>1/15</f>
        <v>6.6666666666666666E-2</v>
      </c>
      <c r="E2" s="16">
        <f>ABS(C2 - D2)</f>
        <v>4.5673650886262712E-2</v>
      </c>
      <c r="F2" s="17">
        <f>MAX(E2:E16)</f>
        <v>0.18719291305040942</v>
      </c>
      <c r="G2" s="14"/>
      <c r="I2" t="s">
        <v>42</v>
      </c>
    </row>
    <row r="3" spans="1:9" x14ac:dyDescent="0.3">
      <c r="A3" s="15">
        <v>11</v>
      </c>
      <c r="B3" s="28">
        <f>(A3-G14)/G15</f>
        <v>-1.0924877183919353</v>
      </c>
      <c r="C3" s="16">
        <f>_xlfn.NORM.S.DIST(B3,TRUE )</f>
        <v>0.13730939291798389</v>
      </c>
      <c r="D3" s="16">
        <f>2/15</f>
        <v>0.13333333333333333</v>
      </c>
      <c r="E3" s="16">
        <f>ABS(C3 - D3)</f>
        <v>3.9760595846505542E-3</v>
      </c>
      <c r="F3" s="14"/>
      <c r="G3" s="14"/>
      <c r="I3" t="s">
        <v>28</v>
      </c>
    </row>
    <row r="4" spans="1:9" x14ac:dyDescent="0.3">
      <c r="A4" s="15">
        <v>12</v>
      </c>
      <c r="B4" s="28">
        <f>(A4-G14)/G15</f>
        <v>-1.0519250555803534</v>
      </c>
      <c r="C4" s="16">
        <f>_xlfn.NORM.S.DIST(B4,TRUE )</f>
        <v>0.14641696770062476</v>
      </c>
      <c r="D4" s="16">
        <f>3/15</f>
        <v>0.2</v>
      </c>
      <c r="E4" s="16">
        <f>ABS(C4 - D4)</f>
        <v>5.3583032299375249E-2</v>
      </c>
      <c r="F4" s="14"/>
      <c r="G4" s="14"/>
    </row>
    <row r="5" spans="1:9" x14ac:dyDescent="0.3">
      <c r="A5" s="15">
        <v>22</v>
      </c>
      <c r="B5" s="28">
        <f>(A5-G14)/G15</f>
        <v>-0.64629842746453592</v>
      </c>
      <c r="C5" s="16">
        <f>_xlfn.NORM.S.DIST(B5,TRUE )</f>
        <v>0.25904305304777725</v>
      </c>
      <c r="D5" s="16">
        <f>4/15</f>
        <v>0.26666666666666666</v>
      </c>
      <c r="E5" s="16">
        <f>ABS(C5 - D5)</f>
        <v>7.6236136188894132E-3</v>
      </c>
      <c r="F5" s="14"/>
      <c r="G5" s="14"/>
    </row>
    <row r="6" spans="1:9" x14ac:dyDescent="0.3">
      <c r="A6" s="15">
        <v>24</v>
      </c>
      <c r="B6" s="28">
        <f>(A6-G14)/G15</f>
        <v>-0.56517310184137237</v>
      </c>
      <c r="C6" s="16">
        <f>_xlfn.NORM.S.DIST(B6,TRUE )</f>
        <v>0.28597801511949</v>
      </c>
      <c r="D6" s="16">
        <f>5/15</f>
        <v>0.33333333333333331</v>
      </c>
      <c r="E6" s="16">
        <f>ABS(C6 - D6)</f>
        <v>4.7355318213843312E-2</v>
      </c>
      <c r="F6" s="14"/>
      <c r="G6" s="14"/>
    </row>
    <row r="7" spans="1:9" x14ac:dyDescent="0.3">
      <c r="A7" s="15">
        <v>25</v>
      </c>
      <c r="B7" s="28">
        <f>(A7-G14)/G15</f>
        <v>-0.52461043902979065</v>
      </c>
      <c r="C7" s="16">
        <f>_xlfn.NORM.S.DIST(B7,TRUE )</f>
        <v>0.29992701418634993</v>
      </c>
      <c r="D7" s="16">
        <f>6/15</f>
        <v>0.4</v>
      </c>
      <c r="E7" s="16">
        <f>ABS(C7 - D7)</f>
        <v>0.10007298581365009</v>
      </c>
      <c r="F7" s="14"/>
      <c r="G7" s="14"/>
    </row>
    <row r="8" spans="1:9" x14ac:dyDescent="0.3">
      <c r="A8" s="15">
        <v>33</v>
      </c>
      <c r="B8" s="28">
        <f>(A8-G14)/G15</f>
        <v>-0.20010913653713655</v>
      </c>
      <c r="C8" s="16">
        <f>_xlfn.NORM.S.DIST(B8,TRUE )</f>
        <v>0.42069761398124778</v>
      </c>
      <c r="D8" s="16">
        <f>7/15</f>
        <v>0.46666666666666667</v>
      </c>
      <c r="E8" s="16">
        <f>ABS(C8 - D8)</f>
        <v>4.5969052685418899E-2</v>
      </c>
      <c r="F8" s="14"/>
      <c r="G8" s="14"/>
    </row>
    <row r="9" spans="1:9" x14ac:dyDescent="0.3">
      <c r="A9" s="15">
        <v>34</v>
      </c>
      <c r="B9" s="28">
        <f>(A9-G14)/G15</f>
        <v>-0.15954647372555478</v>
      </c>
      <c r="C9" s="16">
        <f>_xlfn.NORM.S.DIST(B9,TRUE )</f>
        <v>0.43661917323430322</v>
      </c>
      <c r="D9" s="16">
        <f>8/15</f>
        <v>0.53333333333333333</v>
      </c>
      <c r="E9" s="16">
        <f>ABS(C9 - D9)</f>
        <v>9.6714160099030111E-2</v>
      </c>
      <c r="F9" s="14"/>
      <c r="G9" s="14"/>
    </row>
    <row r="10" spans="1:9" x14ac:dyDescent="0.3">
      <c r="A10" s="15">
        <v>34</v>
      </c>
      <c r="B10" s="28">
        <f>(A10-G14)/G15</f>
        <v>-0.15954647372555478</v>
      </c>
      <c r="C10" s="16">
        <f>_xlfn.NORM.S.DIST(B10,TRUE )</f>
        <v>0.43661917323430322</v>
      </c>
      <c r="D10" s="16">
        <f>9/15</f>
        <v>0.6</v>
      </c>
      <c r="E10" s="16">
        <f>ABS(C10 - D10)</f>
        <v>0.16338082676569676</v>
      </c>
      <c r="F10" s="19"/>
      <c r="G10" s="14"/>
    </row>
    <row r="11" spans="1:9" x14ac:dyDescent="0.3">
      <c r="A11" s="15">
        <v>43</v>
      </c>
      <c r="B11" s="28">
        <f>(A11-G14)/G15</f>
        <v>0.20551749157868104</v>
      </c>
      <c r="C11" s="16">
        <f>_xlfn.NORM.S.DIST(B11,TRUE )</f>
        <v>0.58141608326975081</v>
      </c>
      <c r="D11" s="16">
        <f>10/15</f>
        <v>0.66666666666666663</v>
      </c>
      <c r="E11" s="16">
        <f>ABS(C11 - D11)</f>
        <v>8.5250583396915824E-2</v>
      </c>
      <c r="F11" s="14"/>
      <c r="G11" s="14"/>
    </row>
    <row r="12" spans="1:9" x14ac:dyDescent="0.3">
      <c r="A12" s="15">
        <v>45</v>
      </c>
      <c r="B12" s="28">
        <f>(A12-G14)/G15</f>
        <v>0.28664281720184459</v>
      </c>
      <c r="C12" s="16">
        <f>_xlfn.NORM.S.DIST(B12,TRUE )</f>
        <v>0.61280708694959063</v>
      </c>
      <c r="D12" s="16">
        <f>11/15</f>
        <v>0.73333333333333328</v>
      </c>
      <c r="E12" s="16">
        <f>ABS(C12 - D12)</f>
        <v>0.12052624638374265</v>
      </c>
      <c r="F12" s="14"/>
      <c r="G12" s="14"/>
    </row>
    <row r="13" spans="1:9" x14ac:dyDescent="0.3">
      <c r="A13" s="15">
        <v>45</v>
      </c>
      <c r="B13" s="28">
        <f>(A13-G14)/G15</f>
        <v>0.28664281720184459</v>
      </c>
      <c r="C13" s="16">
        <f>_xlfn.NORM.S.DIST(B13,TRUE )</f>
        <v>0.61280708694959063</v>
      </c>
      <c r="D13" s="16">
        <f>12/15</f>
        <v>0.8</v>
      </c>
      <c r="E13" s="18">
        <f>ABS(C13 - D13)</f>
        <v>0.18719291305040942</v>
      </c>
      <c r="F13" s="14"/>
      <c r="G13" s="14"/>
    </row>
    <row r="14" spans="1:9" x14ac:dyDescent="0.3">
      <c r="A14" s="15">
        <v>67</v>
      </c>
      <c r="B14" s="27">
        <f>(A14-G14)/G15</f>
        <v>1.1790213990566434</v>
      </c>
      <c r="C14" s="16">
        <f>_xlfn.NORM.S.DIST(B14,TRUE )</f>
        <v>0.88080517253489643</v>
      </c>
      <c r="D14" s="16">
        <f>13/15</f>
        <v>0.8666666666666667</v>
      </c>
      <c r="E14" s="16">
        <f>ABS(C14 - D14)</f>
        <v>1.4138505868229734E-2</v>
      </c>
      <c r="F14" s="19" t="s">
        <v>19</v>
      </c>
      <c r="G14" s="19">
        <f>AVERAGE(A2:A16)</f>
        <v>37.93333333333333</v>
      </c>
    </row>
    <row r="15" spans="1:9" x14ac:dyDescent="0.3">
      <c r="A15" s="15">
        <v>67</v>
      </c>
      <c r="B15" s="27">
        <f>(A15-G14)/G15</f>
        <v>1.1790213990566434</v>
      </c>
      <c r="C15" s="16">
        <f>_xlfn.NORM.S.DIST(B15,TRUE )</f>
        <v>0.88080517253489643</v>
      </c>
      <c r="D15" s="16">
        <f>14/15</f>
        <v>0.93333333333333335</v>
      </c>
      <c r="E15" s="16">
        <f>ABS(C15 - D15)</f>
        <v>5.2528160798436918E-2</v>
      </c>
      <c r="F15" s="19" t="s">
        <v>20</v>
      </c>
      <c r="G15" s="20">
        <f>STDEV(A2:A17)</f>
        <v>24.653213834730604</v>
      </c>
    </row>
    <row r="16" spans="1:9" x14ac:dyDescent="0.3">
      <c r="A16" s="15">
        <v>99</v>
      </c>
      <c r="B16" s="27">
        <f>(A16-G14)/G15</f>
        <v>2.4770266090272597</v>
      </c>
      <c r="C16" s="16">
        <f>_xlfn.NORM.S.DIST(B16,TRUE )</f>
        <v>0.99337589876964927</v>
      </c>
      <c r="D16" s="16">
        <f>15/15</f>
        <v>1</v>
      </c>
      <c r="E16" s="16">
        <f>ABS(C16 - D16)</f>
        <v>6.6241012303507318E-3</v>
      </c>
      <c r="F16" s="14"/>
      <c r="G1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Uji Kebebasan Contoh</vt:lpstr>
      <vt:lpstr>Uji Kenormalan contoh</vt:lpstr>
      <vt:lpstr>Sheet1</vt:lpstr>
      <vt:lpstr>Sheet2</vt:lpstr>
      <vt:lpstr>Tugas Uji Kebebasan</vt:lpstr>
      <vt:lpstr>Tugas Uji Kenormalan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kharisma maulida</dc:creator>
  <cp:lastModifiedBy>Dewanto Maulana Sukarno Putra</cp:lastModifiedBy>
  <dcterms:created xsi:type="dcterms:W3CDTF">2024-05-21T11:59:13Z</dcterms:created>
  <dcterms:modified xsi:type="dcterms:W3CDTF">2024-05-22T12:37:42Z</dcterms:modified>
</cp:coreProperties>
</file>