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ownloads\"/>
    </mc:Choice>
  </mc:AlternateContent>
  <xr:revisionPtr revIDLastSave="0" documentId="13_ncr:1_{3BFF1A5D-772C-4F2B-83A4-98AE915881C7}" xr6:coauthVersionLast="47" xr6:coauthVersionMax="47" xr10:uidLastSave="{00000000-0000-0000-0000-000000000000}"/>
  <bookViews>
    <workbookView xWindow="-108" yWindow="-108" windowWidth="23256" windowHeight="12456" activeTab="2" xr2:uid="{3453E234-AD79-47E3-B590-C3F3D4BAD20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2" i="3"/>
  <c r="B14" i="3"/>
  <c r="B15" i="3" s="1"/>
  <c r="B12" i="2"/>
  <c r="B13" i="2" s="1"/>
  <c r="M3" i="3"/>
  <c r="M2" i="3"/>
  <c r="C11" i="3"/>
  <c r="I7" i="3" s="1"/>
  <c r="O7" i="3" s="1"/>
  <c r="N12" i="2"/>
  <c r="M2" i="2"/>
  <c r="K10" i="3"/>
  <c r="N2" i="2"/>
  <c r="N7" i="2"/>
  <c r="J2" i="2"/>
  <c r="H9" i="3"/>
  <c r="H8" i="3"/>
  <c r="H7" i="3"/>
  <c r="H6" i="3"/>
  <c r="H5" i="3"/>
  <c r="H4" i="3"/>
  <c r="H3" i="3"/>
  <c r="H2" i="3"/>
  <c r="I7" i="2"/>
  <c r="B13" i="3"/>
  <c r="B12" i="3"/>
  <c r="E10" i="3"/>
  <c r="D10" i="3"/>
  <c r="C10" i="3"/>
  <c r="B10" i="3"/>
  <c r="K8" i="3" s="1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B11" i="2"/>
  <c r="B10" i="2"/>
  <c r="H3" i="2" s="1"/>
  <c r="K3" i="2" s="1"/>
  <c r="C9" i="2"/>
  <c r="I6" i="2" s="1"/>
  <c r="C8" i="2"/>
  <c r="B8" i="2"/>
  <c r="E7" i="2"/>
  <c r="D7" i="2"/>
  <c r="E6" i="2"/>
  <c r="D6" i="2"/>
  <c r="E5" i="2"/>
  <c r="D5" i="2"/>
  <c r="E4" i="2"/>
  <c r="D4" i="2"/>
  <c r="E3" i="2"/>
  <c r="D3" i="2"/>
  <c r="E2" i="2"/>
  <c r="D2" i="2"/>
  <c r="B14" i="1"/>
  <c r="H9" i="1" s="1"/>
  <c r="C13" i="1"/>
  <c r="C12" i="1"/>
  <c r="B12" i="1"/>
  <c r="I11" i="1"/>
  <c r="O11" i="1" s="1"/>
  <c r="H11" i="1"/>
  <c r="K11" i="1" s="1"/>
  <c r="E11" i="1"/>
  <c r="D11" i="1"/>
  <c r="H10" i="1"/>
  <c r="E10" i="1"/>
  <c r="D10" i="1"/>
  <c r="E9" i="1"/>
  <c r="D9" i="1"/>
  <c r="E8" i="1"/>
  <c r="D8" i="1"/>
  <c r="I7" i="1"/>
  <c r="O7" i="1" s="1"/>
  <c r="H7" i="1"/>
  <c r="K7" i="1" s="1"/>
  <c r="E7" i="1"/>
  <c r="D7" i="1"/>
  <c r="H6" i="1"/>
  <c r="K6" i="1" s="1"/>
  <c r="E6" i="1"/>
  <c r="D6" i="1"/>
  <c r="E5" i="1"/>
  <c r="D5" i="1"/>
  <c r="E4" i="1"/>
  <c r="D4" i="1"/>
  <c r="I3" i="1"/>
  <c r="O3" i="1" s="1"/>
  <c r="H3" i="1"/>
  <c r="K3" i="1" s="1"/>
  <c r="E3" i="1"/>
  <c r="D3" i="1"/>
  <c r="H2" i="1"/>
  <c r="K2" i="1" s="1"/>
  <c r="E2" i="1"/>
  <c r="E12" i="1" s="1"/>
  <c r="D2" i="1"/>
  <c r="D12" i="1" s="1"/>
  <c r="I4" i="3" l="1"/>
  <c r="O4" i="3" s="1"/>
  <c r="I8" i="3"/>
  <c r="O8" i="3" s="1"/>
  <c r="I9" i="3"/>
  <c r="O9" i="3" s="1"/>
  <c r="I3" i="3"/>
  <c r="O3" i="3" s="1"/>
  <c r="I2" i="3"/>
  <c r="O2" i="3" s="1"/>
  <c r="I5" i="3"/>
  <c r="O5" i="3" s="1"/>
  <c r="I6" i="3"/>
  <c r="O6" i="3" s="1"/>
  <c r="K9" i="3"/>
  <c r="K6" i="3"/>
  <c r="J8" i="3"/>
  <c r="J9" i="3"/>
  <c r="K2" i="3"/>
  <c r="K5" i="3"/>
  <c r="K4" i="3"/>
  <c r="K7" i="3"/>
  <c r="K3" i="3"/>
  <c r="I5" i="2"/>
  <c r="O5" i="2" s="1"/>
  <c r="I4" i="2"/>
  <c r="O4" i="2" s="1"/>
  <c r="O7" i="2"/>
  <c r="I2" i="2"/>
  <c r="O2" i="2" s="1"/>
  <c r="I3" i="2"/>
  <c r="O3" i="2" s="1"/>
  <c r="E8" i="2"/>
  <c r="D8" i="2"/>
  <c r="H5" i="2"/>
  <c r="H2" i="2"/>
  <c r="K2" i="2" s="1"/>
  <c r="H6" i="2"/>
  <c r="K6" i="2" s="1"/>
  <c r="H7" i="2"/>
  <c r="H4" i="2"/>
  <c r="O6" i="2"/>
  <c r="B16" i="1"/>
  <c r="B17" i="1"/>
  <c r="K9" i="1"/>
  <c r="J3" i="1"/>
  <c r="J7" i="1"/>
  <c r="J2" i="1"/>
  <c r="J6" i="1"/>
  <c r="K10" i="1"/>
  <c r="I5" i="1"/>
  <c r="O5" i="1" s="1"/>
  <c r="H4" i="1"/>
  <c r="H8" i="1"/>
  <c r="J11" i="1"/>
  <c r="I2" i="1"/>
  <c r="O2" i="1" s="1"/>
  <c r="I6" i="1"/>
  <c r="O6" i="1" s="1"/>
  <c r="I10" i="1"/>
  <c r="O10" i="1" s="1"/>
  <c r="H5" i="1"/>
  <c r="I9" i="1"/>
  <c r="O9" i="1" s="1"/>
  <c r="I4" i="1"/>
  <c r="O4" i="1" s="1"/>
  <c r="I8" i="1"/>
  <c r="O8" i="1" s="1"/>
  <c r="J6" i="3" l="1"/>
  <c r="J5" i="3"/>
  <c r="J2" i="3"/>
  <c r="O10" i="3"/>
  <c r="J4" i="3"/>
  <c r="J3" i="3"/>
  <c r="J7" i="3"/>
  <c r="J3" i="2"/>
  <c r="O8" i="2"/>
  <c r="K5" i="2"/>
  <c r="J5" i="2"/>
  <c r="J4" i="2"/>
  <c r="K4" i="2"/>
  <c r="J7" i="2"/>
  <c r="K7" i="2"/>
  <c r="J6" i="2"/>
  <c r="K5" i="1"/>
  <c r="J5" i="1"/>
  <c r="J9" i="1"/>
  <c r="O12" i="1"/>
  <c r="K8" i="1"/>
  <c r="J8" i="1"/>
  <c r="K4" i="1"/>
  <c r="K12" i="1" s="1"/>
  <c r="J4" i="1"/>
  <c r="J12" i="1" s="1"/>
  <c r="J16" i="1" s="1"/>
  <c r="J17" i="1" s="1"/>
  <c r="J10" i="1"/>
  <c r="J10" i="3" l="1"/>
  <c r="J14" i="3" s="1"/>
  <c r="J15" i="3" s="1"/>
  <c r="K8" i="2"/>
  <c r="J8" i="2"/>
  <c r="M9" i="1"/>
  <c r="N9" i="1" s="1"/>
  <c r="M5" i="1"/>
  <c r="N5" i="1" s="1"/>
  <c r="M6" i="1"/>
  <c r="N6" i="1" s="1"/>
  <c r="M11" i="1"/>
  <c r="N11" i="1" s="1"/>
  <c r="M7" i="1"/>
  <c r="N7" i="1" s="1"/>
  <c r="M3" i="1"/>
  <c r="N3" i="1" s="1"/>
  <c r="M10" i="1"/>
  <c r="N10" i="1" s="1"/>
  <c r="M2" i="1"/>
  <c r="N2" i="1" s="1"/>
  <c r="M8" i="1"/>
  <c r="N8" i="1" s="1"/>
  <c r="M4" i="1"/>
  <c r="N4" i="1" s="1"/>
  <c r="M4" i="3" l="1"/>
  <c r="N4" i="3" s="1"/>
  <c r="M9" i="3"/>
  <c r="N9" i="3" s="1"/>
  <c r="M8" i="3"/>
  <c r="N8" i="3" s="1"/>
  <c r="M7" i="3"/>
  <c r="N7" i="3" s="1"/>
  <c r="M6" i="3"/>
  <c r="N6" i="3" s="1"/>
  <c r="M5" i="3"/>
  <c r="N5" i="3" s="1"/>
  <c r="J12" i="2"/>
  <c r="J13" i="2" s="1"/>
  <c r="M4" i="2" s="1"/>
  <c r="N4" i="2" s="1"/>
  <c r="N12" i="1"/>
  <c r="N15" i="1" s="1"/>
  <c r="N16" i="1" s="1"/>
  <c r="N10" i="3" l="1"/>
  <c r="N13" i="3" s="1"/>
  <c r="M5" i="2"/>
  <c r="N5" i="2" s="1"/>
  <c r="M6" i="2"/>
  <c r="N6" i="2" s="1"/>
  <c r="M3" i="2"/>
  <c r="N3" i="2" s="1"/>
  <c r="M7" i="2"/>
  <c r="N14" i="3" l="1"/>
  <c r="N8" i="2"/>
  <c r="N11" i="2" s="1"/>
</calcChain>
</file>

<file path=xl/sharedStrings.xml><?xml version="1.0" encoding="utf-8"?>
<sst xmlns="http://schemas.openxmlformats.org/spreadsheetml/2006/main" count="96" uniqueCount="44">
  <si>
    <t>x</t>
  </si>
  <si>
    <t>y</t>
  </si>
  <si>
    <t>x^2</t>
  </si>
  <si>
    <t>xy</t>
  </si>
  <si>
    <t>cara lain</t>
  </si>
  <si>
    <t>(x-xbar)</t>
  </si>
  <si>
    <t>(y-ybar)</t>
  </si>
  <si>
    <t>(x-xbar)(y-ybar)</t>
  </si>
  <si>
    <t>(x-xbar)^2</t>
  </si>
  <si>
    <t>y_duga</t>
  </si>
  <si>
    <t>(y_duga - ybar)^2</t>
  </si>
  <si>
    <t>(y-ybar)^2</t>
  </si>
  <si>
    <t>*buku anderson</t>
  </si>
  <si>
    <t>sum</t>
  </si>
  <si>
    <t>y_bar</t>
  </si>
  <si>
    <t>SSR</t>
  </si>
  <si>
    <t>SST</t>
  </si>
  <si>
    <t>x_bar</t>
  </si>
  <si>
    <t>n</t>
  </si>
  <si>
    <t>rsquare</t>
  </si>
  <si>
    <t>b1</t>
  </si>
  <si>
    <t>=(B9*E8-B8*C8)/(B9*D8-B8^2)</t>
  </si>
  <si>
    <t>correlation</t>
  </si>
  <si>
    <t>b0</t>
  </si>
  <si>
    <t>=C8/B9-B10*B8/B9</t>
  </si>
  <si>
    <t>y_duga= -35 + 1,3x</t>
  </si>
  <si>
    <t>artinya penambahan satu satu satuan x akan meningkatkan 1,3 satuan y</t>
  </si>
  <si>
    <t>y_duga= 368.2948 + 1.352601x</t>
  </si>
  <si>
    <t>artinya penambahan satu satu satuan x akan meningkatkan 1.352601 satuan y</t>
  </si>
  <si>
    <t>Nama</t>
  </si>
  <si>
    <t>X</t>
  </si>
  <si>
    <t>Y</t>
  </si>
  <si>
    <t>Amir</t>
  </si>
  <si>
    <t>Agus</t>
  </si>
  <si>
    <t>Charlie</t>
  </si>
  <si>
    <t>Debi</t>
  </si>
  <si>
    <t>Faishal</t>
  </si>
  <si>
    <t>Jojo</t>
  </si>
  <si>
    <t>Kamal</t>
  </si>
  <si>
    <t>Caca</t>
  </si>
  <si>
    <t>NAMA : DEWANTO MAULANA SUKARNO PUTRA</t>
  </si>
  <si>
    <t>NIM     : 065002300002</t>
  </si>
  <si>
    <t>y_duga = -1.33604 + 2.501502x</t>
  </si>
  <si>
    <t>artinya penambahan satu satu satuan x akan meningkatkan 2.501502 satuan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</si>
</sst>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000000000"/>
    <numFmt numFmtId="171" formatCode="0.00000000000000"/>
    <numFmt numFmtId="176" formatCode="0.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/>
    <xf numFmtId="2" fontId="0" fillId="3" borderId="0" xfId="0" applyNumberFormat="1" applyFill="1"/>
    <xf numFmtId="170" fontId="0" fillId="0" borderId="0" xfId="0" applyNumberFormat="1"/>
    <xf numFmtId="171" fontId="0" fillId="0" borderId="0" xfId="0" applyNumberFormat="1"/>
    <xf numFmtId="17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C1F-6D3D-477A-9833-6FC72C1152A6}">
  <dimension ref="A1:O20"/>
  <sheetViews>
    <sheetView workbookViewId="0">
      <selection activeCell="B16" sqref="B16"/>
    </sheetView>
  </sheetViews>
  <sheetFormatPr defaultRowHeight="14.4" x14ac:dyDescent="0.3"/>
  <cols>
    <col min="14" max="14" width="15.4414062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x14ac:dyDescent="0.3">
      <c r="B2">
        <v>173</v>
      </c>
      <c r="C2" s="1">
        <v>67</v>
      </c>
      <c r="D2">
        <f>B2^2</f>
        <v>29929</v>
      </c>
      <c r="E2">
        <f>B2*C2</f>
        <v>11591</v>
      </c>
      <c r="F2" t="s">
        <v>12</v>
      </c>
      <c r="H2">
        <f>B2-$B$14</f>
        <v>5.0999999999999943</v>
      </c>
      <c r="I2">
        <f>C2-$C$13</f>
        <v>3.1000000000000014</v>
      </c>
      <c r="J2">
        <f>H2*I2</f>
        <v>15.80999999999999</v>
      </c>
      <c r="K2">
        <f>H2^2</f>
        <v>26.009999999999941</v>
      </c>
      <c r="M2">
        <f>$J$17+$J$16*B2</f>
        <v>68.080248511519528</v>
      </c>
      <c r="N2">
        <f>(M2-$C$13)^2</f>
        <v>17.474477618061243</v>
      </c>
      <c r="O2">
        <f>I2^2</f>
        <v>9.6100000000000083</v>
      </c>
    </row>
    <row r="3" spans="1:15" x14ac:dyDescent="0.3">
      <c r="B3">
        <v>175</v>
      </c>
      <c r="C3" s="1">
        <v>71</v>
      </c>
      <c r="D3">
        <f t="shared" ref="D3:D11" si="0">B3^2</f>
        <v>30625</v>
      </c>
      <c r="E3">
        <f t="shared" ref="E3:E11" si="1">B3*C3</f>
        <v>12425</v>
      </c>
      <c r="H3">
        <f t="shared" ref="H3:H11" si="2">B3-$B$14</f>
        <v>7.0999999999999943</v>
      </c>
      <c r="I3">
        <f t="shared" ref="I3:I11" si="3">C3-$C$13</f>
        <v>7.1000000000000014</v>
      </c>
      <c r="J3">
        <f t="shared" ref="J3:J11" si="4">H3*I3</f>
        <v>50.409999999999968</v>
      </c>
      <c r="K3">
        <f t="shared" ref="K3:K11" si="5">H3^2</f>
        <v>50.409999999999918</v>
      </c>
      <c r="M3">
        <f t="shared" ref="M3:M11" si="6">$J$17+$J$16*B3</f>
        <v>69.71956165329189</v>
      </c>
      <c r="N3">
        <f t="shared" ref="N3:N11" si="7">(M3-$C$13)^2</f>
        <v>33.867297836465461</v>
      </c>
      <c r="O3">
        <f t="shared" ref="O3:O11" si="8">I3^2</f>
        <v>50.410000000000018</v>
      </c>
    </row>
    <row r="4" spans="1:15" x14ac:dyDescent="0.3">
      <c r="B4">
        <v>185</v>
      </c>
      <c r="C4">
        <v>77</v>
      </c>
      <c r="D4">
        <f t="shared" si="0"/>
        <v>34225</v>
      </c>
      <c r="E4">
        <f t="shared" si="1"/>
        <v>14245</v>
      </c>
      <c r="H4">
        <f t="shared" si="2"/>
        <v>17.099999999999994</v>
      </c>
      <c r="I4">
        <f t="shared" si="3"/>
        <v>13.100000000000001</v>
      </c>
      <c r="J4">
        <f t="shared" si="4"/>
        <v>224.00999999999996</v>
      </c>
      <c r="K4">
        <f t="shared" si="5"/>
        <v>292.4099999999998</v>
      </c>
      <c r="M4">
        <f t="shared" si="6"/>
        <v>77.916127362153759</v>
      </c>
      <c r="N4">
        <f t="shared" si="7"/>
        <v>196.45182623211534</v>
      </c>
      <c r="O4">
        <f t="shared" si="8"/>
        <v>171.61000000000004</v>
      </c>
    </row>
    <row r="5" spans="1:15" x14ac:dyDescent="0.3">
      <c r="B5">
        <v>152</v>
      </c>
      <c r="C5">
        <v>51</v>
      </c>
      <c r="D5">
        <f t="shared" si="0"/>
        <v>23104</v>
      </c>
      <c r="E5">
        <f t="shared" si="1"/>
        <v>7752</v>
      </c>
      <c r="H5">
        <f t="shared" si="2"/>
        <v>-15.900000000000006</v>
      </c>
      <c r="I5">
        <f t="shared" si="3"/>
        <v>-12.899999999999999</v>
      </c>
      <c r="J5">
        <f t="shared" si="4"/>
        <v>205.11000000000004</v>
      </c>
      <c r="K5">
        <f t="shared" si="5"/>
        <v>252.81000000000017</v>
      </c>
      <c r="M5">
        <f t="shared" si="6"/>
        <v>50.867460522909653</v>
      </c>
      <c r="N5">
        <f t="shared" si="7"/>
        <v>169.84708522191829</v>
      </c>
      <c r="O5">
        <f t="shared" si="8"/>
        <v>166.40999999999997</v>
      </c>
    </row>
    <row r="6" spans="1:15" x14ac:dyDescent="0.3">
      <c r="B6">
        <v>171</v>
      </c>
      <c r="C6" s="1">
        <v>68</v>
      </c>
      <c r="D6">
        <f t="shared" si="0"/>
        <v>29241</v>
      </c>
      <c r="E6">
        <f t="shared" si="1"/>
        <v>11628</v>
      </c>
      <c r="H6">
        <f t="shared" si="2"/>
        <v>3.0999999999999943</v>
      </c>
      <c r="I6">
        <f t="shared" si="3"/>
        <v>4.1000000000000014</v>
      </c>
      <c r="J6">
        <f t="shared" si="4"/>
        <v>12.709999999999981</v>
      </c>
      <c r="K6">
        <f t="shared" si="5"/>
        <v>9.6099999999999639</v>
      </c>
      <c r="M6">
        <f t="shared" si="6"/>
        <v>66.440935369747166</v>
      </c>
      <c r="N6">
        <f t="shared" si="7"/>
        <v>6.4563525532321737</v>
      </c>
      <c r="O6">
        <f t="shared" si="8"/>
        <v>16.810000000000013</v>
      </c>
    </row>
    <row r="7" spans="1:15" x14ac:dyDescent="0.3">
      <c r="B7">
        <v>155</v>
      </c>
      <c r="C7" s="1">
        <v>55</v>
      </c>
      <c r="D7">
        <f t="shared" si="0"/>
        <v>24025</v>
      </c>
      <c r="E7">
        <f t="shared" si="1"/>
        <v>8525</v>
      </c>
      <c r="H7">
        <f t="shared" si="2"/>
        <v>-12.900000000000006</v>
      </c>
      <c r="I7">
        <f t="shared" si="3"/>
        <v>-8.8999999999999986</v>
      </c>
      <c r="J7">
        <f t="shared" si="4"/>
        <v>114.81000000000003</v>
      </c>
      <c r="K7">
        <f t="shared" si="5"/>
        <v>166.41000000000014</v>
      </c>
      <c r="M7">
        <f t="shared" si="6"/>
        <v>53.326430235568196</v>
      </c>
      <c r="N7">
        <f t="shared" si="7"/>
        <v>111.8003775633064</v>
      </c>
      <c r="O7">
        <f t="shared" si="8"/>
        <v>79.20999999999998</v>
      </c>
    </row>
    <row r="8" spans="1:15" x14ac:dyDescent="0.3">
      <c r="B8">
        <v>157</v>
      </c>
      <c r="C8" s="1">
        <v>53</v>
      </c>
      <c r="D8">
        <f t="shared" si="0"/>
        <v>24649</v>
      </c>
      <c r="E8">
        <f t="shared" si="1"/>
        <v>8321</v>
      </c>
      <c r="H8">
        <f t="shared" si="2"/>
        <v>-10.900000000000006</v>
      </c>
      <c r="I8">
        <f t="shared" si="3"/>
        <v>-10.899999999999999</v>
      </c>
      <c r="J8">
        <f t="shared" si="4"/>
        <v>118.81000000000004</v>
      </c>
      <c r="K8">
        <f t="shared" si="5"/>
        <v>118.81000000000013</v>
      </c>
      <c r="M8">
        <f t="shared" si="6"/>
        <v>54.965743377340573</v>
      </c>
      <c r="N8">
        <f t="shared" si="7"/>
        <v>79.820941399533808</v>
      </c>
      <c r="O8">
        <f t="shared" si="8"/>
        <v>118.80999999999997</v>
      </c>
    </row>
    <row r="9" spans="1:15" x14ac:dyDescent="0.3">
      <c r="B9">
        <v>172</v>
      </c>
      <c r="C9" s="1">
        <v>64</v>
      </c>
      <c r="D9">
        <f t="shared" si="0"/>
        <v>29584</v>
      </c>
      <c r="E9">
        <f t="shared" si="1"/>
        <v>11008</v>
      </c>
      <c r="H9">
        <f t="shared" si="2"/>
        <v>4.0999999999999943</v>
      </c>
      <c r="I9">
        <f t="shared" si="3"/>
        <v>0.10000000000000142</v>
      </c>
      <c r="J9">
        <f t="shared" si="4"/>
        <v>0.41000000000000525</v>
      </c>
      <c r="K9">
        <f t="shared" si="5"/>
        <v>16.809999999999953</v>
      </c>
      <c r="M9">
        <f t="shared" si="6"/>
        <v>67.260591940633361</v>
      </c>
      <c r="N9">
        <f t="shared" si="7"/>
        <v>11.29357819144991</v>
      </c>
      <c r="O9">
        <f t="shared" si="8"/>
        <v>1.0000000000000285E-2</v>
      </c>
    </row>
    <row r="10" spans="1:15" x14ac:dyDescent="0.3">
      <c r="B10">
        <v>159</v>
      </c>
      <c r="C10" s="1">
        <v>57</v>
      </c>
      <c r="D10">
        <f t="shared" si="0"/>
        <v>25281</v>
      </c>
      <c r="E10">
        <f t="shared" si="1"/>
        <v>9063</v>
      </c>
      <c r="H10">
        <f t="shared" si="2"/>
        <v>-8.9000000000000057</v>
      </c>
      <c r="I10">
        <f t="shared" si="3"/>
        <v>-6.8999999999999986</v>
      </c>
      <c r="J10">
        <f t="shared" si="4"/>
        <v>61.410000000000025</v>
      </c>
      <c r="K10">
        <f t="shared" si="5"/>
        <v>79.210000000000107</v>
      </c>
      <c r="M10">
        <f t="shared" si="6"/>
        <v>56.605056519112935</v>
      </c>
      <c r="N10">
        <f t="shared" si="7"/>
        <v>53.216200389336663</v>
      </c>
      <c r="O10">
        <f t="shared" si="8"/>
        <v>47.609999999999978</v>
      </c>
    </row>
    <row r="11" spans="1:15" x14ac:dyDescent="0.3">
      <c r="B11">
        <v>180</v>
      </c>
      <c r="C11" s="1">
        <v>76</v>
      </c>
      <c r="D11">
        <f t="shared" si="0"/>
        <v>32400</v>
      </c>
      <c r="E11">
        <f t="shared" si="1"/>
        <v>13680</v>
      </c>
      <c r="H11">
        <f t="shared" si="2"/>
        <v>12.099999999999994</v>
      </c>
      <c r="I11">
        <f t="shared" si="3"/>
        <v>12.100000000000001</v>
      </c>
      <c r="J11">
        <f t="shared" si="4"/>
        <v>146.40999999999994</v>
      </c>
      <c r="K11">
        <f t="shared" si="5"/>
        <v>146.40999999999985</v>
      </c>
      <c r="M11">
        <f t="shared" si="6"/>
        <v>73.817844507722839</v>
      </c>
      <c r="N11">
        <f t="shared" si="7"/>
        <v>98.363639679368106</v>
      </c>
      <c r="O11">
        <f t="shared" si="8"/>
        <v>146.41000000000003</v>
      </c>
    </row>
    <row r="12" spans="1:15" x14ac:dyDescent="0.3">
      <c r="A12" t="s">
        <v>13</v>
      </c>
      <c r="B12" s="2">
        <f>SUM(B2:B11)</f>
        <v>1679</v>
      </c>
      <c r="C12" s="2">
        <f>SUM(C2:C11)</f>
        <v>639</v>
      </c>
      <c r="D12" s="2">
        <f t="shared" ref="D12:E12" si="9">SUM(D2:D11)</f>
        <v>283063</v>
      </c>
      <c r="E12" s="2">
        <f t="shared" si="9"/>
        <v>108238</v>
      </c>
      <c r="J12">
        <f>SUM(J2:J11)</f>
        <v>949.9</v>
      </c>
      <c r="K12">
        <f>SUM(K2:K11)</f>
        <v>1158.9000000000001</v>
      </c>
      <c r="N12">
        <f>SUM(N2:N11)</f>
        <v>778.59177668478742</v>
      </c>
      <c r="O12">
        <f>SUM(O2:O11)</f>
        <v>806.90000000000009</v>
      </c>
    </row>
    <row r="13" spans="1:15" x14ac:dyDescent="0.3">
      <c r="A13" t="s">
        <v>14</v>
      </c>
      <c r="B13" s="2"/>
      <c r="C13" s="2">
        <f>AVERAGE(C2:C11)</f>
        <v>63.9</v>
      </c>
      <c r="D13" s="2"/>
      <c r="E13" s="2"/>
      <c r="N13" t="s">
        <v>15</v>
      </c>
      <c r="O13" t="s">
        <v>16</v>
      </c>
    </row>
    <row r="14" spans="1:15" x14ac:dyDescent="0.3">
      <c r="A14" t="s">
        <v>17</v>
      </c>
      <c r="B14">
        <f>AVERAGE(B2:B11)</f>
        <v>167.9</v>
      </c>
    </row>
    <row r="15" spans="1:15" x14ac:dyDescent="0.3">
      <c r="A15" t="s">
        <v>18</v>
      </c>
      <c r="B15">
        <v>10</v>
      </c>
      <c r="M15" s="2" t="s">
        <v>19</v>
      </c>
      <c r="N15" s="2">
        <f>N12/O12</f>
        <v>0.96491730906529594</v>
      </c>
    </row>
    <row r="16" spans="1:15" x14ac:dyDescent="0.3">
      <c r="A16" s="3" t="s">
        <v>20</v>
      </c>
      <c r="B16" s="3">
        <f>(B15*E12-B12*C12)/(B15*D12-B12^2)</f>
        <v>0.81965657088618515</v>
      </c>
      <c r="D16" s="4" t="s">
        <v>21</v>
      </c>
      <c r="I16" t="s">
        <v>20</v>
      </c>
      <c r="J16">
        <f>J12/K12</f>
        <v>0.81965657088618504</v>
      </c>
      <c r="M16" s="2" t="s">
        <v>22</v>
      </c>
      <c r="N16" s="2">
        <f>SQRT(N15)</f>
        <v>0.98230204574015623</v>
      </c>
    </row>
    <row r="17" spans="1:10" x14ac:dyDescent="0.3">
      <c r="A17" s="3" t="s">
        <v>23</v>
      </c>
      <c r="B17" s="3">
        <f>C12/B15-B16*B12/B15</f>
        <v>-73.72033825179048</v>
      </c>
      <c r="D17" s="4" t="s">
        <v>24</v>
      </c>
      <c r="I17" t="s">
        <v>23</v>
      </c>
      <c r="J17">
        <f>C13-J16*B14</f>
        <v>-73.72033825179048</v>
      </c>
    </row>
    <row r="18" spans="1:10" x14ac:dyDescent="0.3">
      <c r="A18" s="4" t="s">
        <v>25</v>
      </c>
    </row>
    <row r="19" spans="1:10" x14ac:dyDescent="0.3">
      <c r="A19" t="s">
        <v>26</v>
      </c>
    </row>
    <row r="20" spans="1:10" x14ac:dyDescent="0.3">
      <c r="D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6B5E-212D-4364-A804-E0B0AD8C398C}">
  <dimension ref="A1:O16"/>
  <sheetViews>
    <sheetView workbookViewId="0">
      <selection activeCell="A15" sqref="A15"/>
    </sheetView>
  </sheetViews>
  <sheetFormatPr defaultRowHeight="14.4" x14ac:dyDescent="0.3"/>
  <cols>
    <col min="10" max="10" width="13.6640625" customWidth="1"/>
    <col min="14" max="14" width="15.44140625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x14ac:dyDescent="0.3">
      <c r="B2">
        <v>40</v>
      </c>
      <c r="C2" s="1">
        <v>385</v>
      </c>
      <c r="D2">
        <f>B2^2</f>
        <v>1600</v>
      </c>
      <c r="E2">
        <f>B2*C2</f>
        <v>15400</v>
      </c>
      <c r="F2" t="s">
        <v>12</v>
      </c>
      <c r="H2">
        <f>B2-$B$10</f>
        <v>9.1666666666666679</v>
      </c>
      <c r="I2">
        <f>C2-$C$9</f>
        <v>-25</v>
      </c>
      <c r="J2">
        <f>H2*I2</f>
        <v>-229.16666666666669</v>
      </c>
      <c r="K2">
        <f>H2^2</f>
        <v>84.0277777777778</v>
      </c>
      <c r="M2">
        <f>$J$13+$J$12*B2</f>
        <v>422.39884393063585</v>
      </c>
      <c r="N2">
        <f>(M2-$C$9)^2</f>
        <v>153.73133081626543</v>
      </c>
      <c r="O2">
        <f>I2^2</f>
        <v>625</v>
      </c>
    </row>
    <row r="3" spans="1:15" x14ac:dyDescent="0.3">
      <c r="B3">
        <v>20</v>
      </c>
      <c r="C3" s="1">
        <v>400</v>
      </c>
      <c r="D3">
        <f t="shared" ref="D3:D7" si="0">B3^2</f>
        <v>400</v>
      </c>
      <c r="E3">
        <f t="shared" ref="E3:E7" si="1">B3*C3</f>
        <v>8000</v>
      </c>
      <c r="H3">
        <f>B3-$B$10</f>
        <v>-10.833333333333332</v>
      </c>
      <c r="I3">
        <f>C3-$C$9</f>
        <v>-10</v>
      </c>
      <c r="J3">
        <f t="shared" ref="J3:J7" si="2">H3*I3</f>
        <v>108.33333333333331</v>
      </c>
      <c r="K3">
        <f t="shared" ref="K3:K7" si="3">H3^2</f>
        <v>117.36111111111109</v>
      </c>
      <c r="M3">
        <f>$J$13+$J$12*B3</f>
        <v>395.34682080924853</v>
      </c>
      <c r="N3">
        <f>(M3-$C$9)^2</f>
        <v>214.715660396272</v>
      </c>
      <c r="O3">
        <f t="shared" ref="O3:O7" si="4">I3^2</f>
        <v>100</v>
      </c>
    </row>
    <row r="4" spans="1:15" x14ac:dyDescent="0.3">
      <c r="B4">
        <v>25</v>
      </c>
      <c r="C4">
        <v>395</v>
      </c>
      <c r="D4">
        <f t="shared" si="0"/>
        <v>625</v>
      </c>
      <c r="E4">
        <f t="shared" si="1"/>
        <v>9875</v>
      </c>
      <c r="H4">
        <f>B4-$B$10</f>
        <v>-5.8333333333333321</v>
      </c>
      <c r="I4">
        <f>C4-$C$9</f>
        <v>-15</v>
      </c>
      <c r="J4">
        <f t="shared" si="2"/>
        <v>87.499999999999986</v>
      </c>
      <c r="K4">
        <f t="shared" si="3"/>
        <v>34.027777777777764</v>
      </c>
      <c r="M4">
        <f>$J$13+$J$12*B4</f>
        <v>402.1098265895954</v>
      </c>
      <c r="N4">
        <f>(M4-$C$9)^2</f>
        <v>62.254836446255759</v>
      </c>
      <c r="O4">
        <f t="shared" si="4"/>
        <v>225</v>
      </c>
    </row>
    <row r="5" spans="1:15" x14ac:dyDescent="0.3">
      <c r="B5">
        <v>20</v>
      </c>
      <c r="C5">
        <v>365</v>
      </c>
      <c r="D5">
        <f t="shared" si="0"/>
        <v>400</v>
      </c>
      <c r="E5">
        <f t="shared" si="1"/>
        <v>7300</v>
      </c>
      <c r="H5">
        <f>B5-$B$10</f>
        <v>-10.833333333333332</v>
      </c>
      <c r="I5">
        <f>C5-$C$9</f>
        <v>-45</v>
      </c>
      <c r="J5">
        <f t="shared" si="2"/>
        <v>487.49999999999994</v>
      </c>
      <c r="K5">
        <f t="shared" si="3"/>
        <v>117.36111111111109</v>
      </c>
      <c r="M5">
        <f>$J$13+$J$12*B5</f>
        <v>395.34682080924853</v>
      </c>
      <c r="N5">
        <f>(M5-$C$9)^2</f>
        <v>214.715660396272</v>
      </c>
      <c r="O5">
        <f t="shared" si="4"/>
        <v>2025</v>
      </c>
    </row>
    <row r="6" spans="1:15" x14ac:dyDescent="0.3">
      <c r="B6">
        <v>30</v>
      </c>
      <c r="C6" s="1">
        <v>475</v>
      </c>
      <c r="D6">
        <f t="shared" si="0"/>
        <v>900</v>
      </c>
      <c r="E6">
        <f t="shared" si="1"/>
        <v>14250</v>
      </c>
      <c r="H6">
        <f>B6-$B$10</f>
        <v>-0.83333333333333215</v>
      </c>
      <c r="I6">
        <f>C6-$C$9</f>
        <v>65</v>
      </c>
      <c r="J6">
        <f t="shared" si="2"/>
        <v>-54.166666666666586</v>
      </c>
      <c r="K6">
        <f t="shared" si="3"/>
        <v>0.69444444444444242</v>
      </c>
      <c r="M6">
        <f>$J$13+$J$12*B6</f>
        <v>408.87283236994222</v>
      </c>
      <c r="N6">
        <f>(M6-$C$9)^2</f>
        <v>1.2705068662500809</v>
      </c>
      <c r="O6">
        <f t="shared" si="4"/>
        <v>4225</v>
      </c>
    </row>
    <row r="7" spans="1:15" x14ac:dyDescent="0.3">
      <c r="B7">
        <v>50</v>
      </c>
      <c r="C7" s="1">
        <v>440</v>
      </c>
      <c r="D7">
        <f t="shared" si="0"/>
        <v>2500</v>
      </c>
      <c r="E7">
        <f t="shared" si="1"/>
        <v>22000</v>
      </c>
      <c r="H7">
        <f>B7-$B$10</f>
        <v>19.166666666666668</v>
      </c>
      <c r="I7">
        <f>C7-$C$9</f>
        <v>30</v>
      </c>
      <c r="J7">
        <f t="shared" si="2"/>
        <v>575</v>
      </c>
      <c r="K7">
        <f t="shared" si="3"/>
        <v>367.36111111111114</v>
      </c>
      <c r="M7">
        <f>$J$13+$J$12*B7</f>
        <v>435.92485549132948</v>
      </c>
      <c r="N7">
        <f>(M7-$C$9)^2</f>
        <v>672.09813224631637</v>
      </c>
      <c r="O7">
        <f t="shared" si="4"/>
        <v>900</v>
      </c>
    </row>
    <row r="8" spans="1:15" x14ac:dyDescent="0.3">
      <c r="A8" t="s">
        <v>13</v>
      </c>
      <c r="B8" s="2">
        <f>SUM(B2:B7)</f>
        <v>185</v>
      </c>
      <c r="C8" s="2">
        <f>SUM(C2:C7)</f>
        <v>2460</v>
      </c>
      <c r="D8" s="2">
        <f>SUM(D2:D7)</f>
        <v>6425</v>
      </c>
      <c r="E8" s="2">
        <f>SUM(E2:E7)</f>
        <v>76825</v>
      </c>
      <c r="J8">
        <f>SUM(J2:J7)</f>
        <v>975</v>
      </c>
      <c r="K8">
        <f>SUM(K2:K7)</f>
        <v>720.83333333333326</v>
      </c>
      <c r="N8">
        <f>SUM(N2:N7)</f>
        <v>1318.7861271676315</v>
      </c>
      <c r="O8">
        <f>SUM(O2:O7)</f>
        <v>8100</v>
      </c>
    </row>
    <row r="9" spans="1:15" x14ac:dyDescent="0.3">
      <c r="A9" t="s">
        <v>14</v>
      </c>
      <c r="B9" s="2"/>
      <c r="C9" s="2">
        <f>AVERAGE(C2:C7)</f>
        <v>410</v>
      </c>
      <c r="D9" s="2"/>
      <c r="E9" s="2"/>
      <c r="N9" t="s">
        <v>15</v>
      </c>
      <c r="O9" t="s">
        <v>16</v>
      </c>
    </row>
    <row r="10" spans="1:15" x14ac:dyDescent="0.3">
      <c r="A10" t="s">
        <v>17</v>
      </c>
      <c r="B10">
        <f>AVERAGE(B2:B7)</f>
        <v>30.833333333333332</v>
      </c>
    </row>
    <row r="11" spans="1:15" x14ac:dyDescent="0.3">
      <c r="A11" t="s">
        <v>18</v>
      </c>
      <c r="B11">
        <f>COUNT(B2:B7)</f>
        <v>6</v>
      </c>
      <c r="M11" s="2" t="s">
        <v>19</v>
      </c>
      <c r="N11" s="2">
        <f>N8/O8</f>
        <v>0.16281310211946068</v>
      </c>
    </row>
    <row r="12" spans="1:15" x14ac:dyDescent="0.3">
      <c r="A12" s="3" t="s">
        <v>20</v>
      </c>
      <c r="B12" s="3">
        <f>(B11*E8-B8*C8)/(B11*D8-B8^2)</f>
        <v>1.3526011560693643</v>
      </c>
      <c r="D12" s="4"/>
      <c r="I12" t="s">
        <v>20</v>
      </c>
      <c r="J12">
        <f>J8/K8</f>
        <v>1.3526011560693643</v>
      </c>
      <c r="M12" s="2" t="s">
        <v>22</v>
      </c>
      <c r="N12" s="2">
        <f>SQRT(N11)</f>
        <v>0.40350105590873075</v>
      </c>
    </row>
    <row r="13" spans="1:15" x14ac:dyDescent="0.3">
      <c r="A13" s="3" t="s">
        <v>23</v>
      </c>
      <c r="B13" s="3">
        <f>C8/B11-B12*B8/B11</f>
        <v>368.29479768786126</v>
      </c>
      <c r="D13" s="4"/>
      <c r="I13" t="s">
        <v>23</v>
      </c>
      <c r="J13">
        <f>C9-J12*B10</f>
        <v>368.29479768786126</v>
      </c>
    </row>
    <row r="14" spans="1:15" x14ac:dyDescent="0.3">
      <c r="A14" s="4" t="s">
        <v>27</v>
      </c>
    </row>
    <row r="15" spans="1:15" x14ac:dyDescent="0.3">
      <c r="A15" t="s">
        <v>28</v>
      </c>
      <c r="L15" t="s">
        <v>40</v>
      </c>
    </row>
    <row r="16" spans="1:15" x14ac:dyDescent="0.3">
      <c r="D16" s="4"/>
      <c r="L1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B625-39DF-4F17-B9F2-8037C4DF0095}">
  <dimension ref="A1:O18"/>
  <sheetViews>
    <sheetView tabSelected="1" workbookViewId="0">
      <selection activeCell="L21" sqref="L21"/>
    </sheetView>
  </sheetViews>
  <sheetFormatPr defaultRowHeight="14.4" x14ac:dyDescent="0.3"/>
  <cols>
    <col min="14" max="14" width="17.77734375" bestFit="1" customWidth="1"/>
  </cols>
  <sheetData>
    <row r="1" spans="1:15" ht="15.6" x14ac:dyDescent="0.3">
      <c r="A1" s="5" t="s">
        <v>29</v>
      </c>
      <c r="B1" s="5" t="s">
        <v>30</v>
      </c>
      <c r="C1" s="5" t="s">
        <v>31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 ht="15.6" x14ac:dyDescent="0.3">
      <c r="A2" s="5" t="s">
        <v>32</v>
      </c>
      <c r="B2" s="5">
        <v>2.8</v>
      </c>
      <c r="C2" s="5">
        <v>5.4</v>
      </c>
      <c r="D2">
        <f>B2^2</f>
        <v>7.839999999999999</v>
      </c>
      <c r="E2">
        <f>B2*C2</f>
        <v>15.12</v>
      </c>
      <c r="F2" t="s">
        <v>12</v>
      </c>
      <c r="H2">
        <f>B2-$B$12</f>
        <v>-0.38750000000000018</v>
      </c>
      <c r="I2">
        <f>C2-$C$11</f>
        <v>-1.2374999999999989</v>
      </c>
      <c r="J2">
        <f>H2*I2</f>
        <v>0.4795312499999998</v>
      </c>
      <c r="K2">
        <f>H2^2</f>
        <v>0.15015625000000013</v>
      </c>
      <c r="M2">
        <f>$J$15+$J$14*B2</f>
        <v>5.6681681681681662</v>
      </c>
      <c r="N2" s="8">
        <f>(M2-$C$11)^2</f>
        <v>0.93960420020245727</v>
      </c>
      <c r="O2">
        <f>I2^2</f>
        <v>1.5314062499999974</v>
      </c>
    </row>
    <row r="3" spans="1:15" ht="15.6" x14ac:dyDescent="0.3">
      <c r="A3" s="5" t="s">
        <v>33</v>
      </c>
      <c r="B3" s="5">
        <v>2.5</v>
      </c>
      <c r="C3" s="5">
        <v>5.0999999999999996</v>
      </c>
      <c r="D3">
        <f t="shared" ref="D3:D9" si="0">B3^2</f>
        <v>6.25</v>
      </c>
      <c r="E3">
        <f t="shared" ref="E3:E9" si="1">B3*C3</f>
        <v>12.75</v>
      </c>
      <c r="H3">
        <f>B3-$B$12</f>
        <v>-0.6875</v>
      </c>
      <c r="I3">
        <f>C3-$C$11</f>
        <v>-1.5374999999999996</v>
      </c>
      <c r="J3">
        <f t="shared" ref="J3:J9" si="2">H3*I3</f>
        <v>1.0570312499999996</v>
      </c>
      <c r="K3">
        <f t="shared" ref="K3:K9" si="3">H3^2</f>
        <v>0.47265625</v>
      </c>
      <c r="M3">
        <f>$J$15+$J$14*B3</f>
        <v>4.917717717717716</v>
      </c>
      <c r="N3" s="9">
        <f>(M3-$C$11)^2</f>
        <v>2.9576510984520592</v>
      </c>
      <c r="O3">
        <f t="shared" ref="O3:O9" si="4">I3^2</f>
        <v>2.363906249999999</v>
      </c>
    </row>
    <row r="4" spans="1:15" ht="15.6" x14ac:dyDescent="0.3">
      <c r="A4" s="5" t="s">
        <v>34</v>
      </c>
      <c r="B4" s="5">
        <v>3.5</v>
      </c>
      <c r="C4" s="5">
        <v>7.2</v>
      </c>
      <c r="D4">
        <f t="shared" si="0"/>
        <v>12.25</v>
      </c>
      <c r="E4">
        <f t="shared" si="1"/>
        <v>25.2</v>
      </c>
      <c r="H4">
        <f>B4-$B$12</f>
        <v>0.3125</v>
      </c>
      <c r="I4">
        <f>C4-$C$11</f>
        <v>0.56250000000000089</v>
      </c>
      <c r="J4">
        <f t="shared" si="2"/>
        <v>0.17578125000000028</v>
      </c>
      <c r="K4">
        <f t="shared" si="3"/>
        <v>9.765625E-2</v>
      </c>
      <c r="M4">
        <f>$J$15+$J$14*B4</f>
        <v>7.4192192192192188</v>
      </c>
      <c r="N4">
        <f>(M4-$C$11)^2</f>
        <v>0.61108493769670613</v>
      </c>
      <c r="O4">
        <f>I4^2</f>
        <v>0.316406250000001</v>
      </c>
    </row>
    <row r="5" spans="1:15" ht="15.6" x14ac:dyDescent="0.3">
      <c r="A5" s="5" t="s">
        <v>35</v>
      </c>
      <c r="B5" s="5">
        <v>3.1</v>
      </c>
      <c r="C5" s="5">
        <v>6.2</v>
      </c>
      <c r="D5">
        <f t="shared" si="0"/>
        <v>9.6100000000000012</v>
      </c>
      <c r="E5">
        <f t="shared" si="1"/>
        <v>19.220000000000002</v>
      </c>
      <c r="H5">
        <f>B5-$B$12</f>
        <v>-8.7499999999999911E-2</v>
      </c>
      <c r="I5">
        <f>C5-$C$11</f>
        <v>-0.43749999999999911</v>
      </c>
      <c r="J5">
        <f t="shared" si="2"/>
        <v>3.8281249999999885E-2</v>
      </c>
      <c r="K5">
        <f t="shared" si="3"/>
        <v>7.6562499999999842E-3</v>
      </c>
      <c r="M5">
        <f>$J$15+$J$14*B5</f>
        <v>6.418618618618618</v>
      </c>
      <c r="N5">
        <f>(M5-$C$11)^2</f>
        <v>4.7909059115421669E-2</v>
      </c>
      <c r="O5">
        <f t="shared" si="4"/>
        <v>0.19140624999999922</v>
      </c>
    </row>
    <row r="6" spans="1:15" ht="15.6" x14ac:dyDescent="0.3">
      <c r="A6" s="5" t="s">
        <v>36</v>
      </c>
      <c r="B6" s="5">
        <v>3</v>
      </c>
      <c r="C6" s="5">
        <v>6</v>
      </c>
      <c r="D6">
        <f t="shared" si="0"/>
        <v>9</v>
      </c>
      <c r="E6">
        <f t="shared" si="1"/>
        <v>18</v>
      </c>
      <c r="H6">
        <f>B6-$B$12</f>
        <v>-0.1875</v>
      </c>
      <c r="I6">
        <f>C6-$C$11</f>
        <v>-0.63749999999999929</v>
      </c>
      <c r="J6">
        <f t="shared" si="2"/>
        <v>0.11953124999999987</v>
      </c>
      <c r="K6">
        <f t="shared" si="3"/>
        <v>3.515625E-2</v>
      </c>
      <c r="M6">
        <f>$J$15+$J$14*B6</f>
        <v>6.1684684684684674</v>
      </c>
      <c r="N6">
        <f>(M6-$C$11)^2</f>
        <v>0.21999057757081439</v>
      </c>
      <c r="O6">
        <f t="shared" si="4"/>
        <v>0.40640624999999908</v>
      </c>
    </row>
    <row r="7" spans="1:15" ht="15.6" x14ac:dyDescent="0.3">
      <c r="A7" s="5" t="s">
        <v>37</v>
      </c>
      <c r="B7" s="5">
        <v>3.8</v>
      </c>
      <c r="C7" s="5">
        <v>7.5</v>
      </c>
      <c r="D7">
        <f t="shared" si="0"/>
        <v>14.44</v>
      </c>
      <c r="E7">
        <f t="shared" si="1"/>
        <v>28.5</v>
      </c>
      <c r="H7">
        <f>B7-$B$12</f>
        <v>0.61249999999999982</v>
      </c>
      <c r="I7">
        <f>C7-$C$11</f>
        <v>0.86250000000000071</v>
      </c>
      <c r="J7">
        <f t="shared" si="2"/>
        <v>0.52828125000000026</v>
      </c>
      <c r="K7">
        <f t="shared" si="3"/>
        <v>0.3751562499999998</v>
      </c>
      <c r="M7">
        <f>$J$15+$J$14*B7</f>
        <v>8.169669669669668</v>
      </c>
      <c r="N7">
        <f>(M7-$C$11)^2</f>
        <v>2.3475438966556617</v>
      </c>
      <c r="O7">
        <f t="shared" si="4"/>
        <v>0.74390625000000121</v>
      </c>
    </row>
    <row r="8" spans="1:15" ht="15.6" x14ac:dyDescent="0.3">
      <c r="A8" s="5" t="s">
        <v>38</v>
      </c>
      <c r="B8" s="5">
        <v>3.3</v>
      </c>
      <c r="C8" s="5">
        <v>6.8</v>
      </c>
      <c r="D8">
        <f t="shared" si="0"/>
        <v>10.889999999999999</v>
      </c>
      <c r="E8">
        <f t="shared" si="1"/>
        <v>22.439999999999998</v>
      </c>
      <c r="H8">
        <f>B8-$B$12</f>
        <v>0.11249999999999982</v>
      </c>
      <c r="I8">
        <f>C8-$C$11</f>
        <v>0.16250000000000053</v>
      </c>
      <c r="J8">
        <f t="shared" si="2"/>
        <v>1.828125000000003E-2</v>
      </c>
      <c r="K8">
        <f t="shared" si="3"/>
        <v>1.2656249999999959E-2</v>
      </c>
      <c r="M8">
        <f>$J$15+$J$14*B8</f>
        <v>6.9189189189189175</v>
      </c>
      <c r="N8">
        <f>(M8-$C$11)^2</f>
        <v>7.9196607925492671E-2</v>
      </c>
      <c r="O8">
        <f t="shared" si="4"/>
        <v>2.6406250000000173E-2</v>
      </c>
    </row>
    <row r="9" spans="1:15" ht="15.6" x14ac:dyDescent="0.3">
      <c r="A9" s="5" t="s">
        <v>39</v>
      </c>
      <c r="B9" s="5">
        <v>3.5</v>
      </c>
      <c r="C9" s="5">
        <v>8.9</v>
      </c>
      <c r="D9">
        <f t="shared" si="0"/>
        <v>12.25</v>
      </c>
      <c r="E9">
        <f t="shared" si="1"/>
        <v>31.150000000000002</v>
      </c>
      <c r="H9">
        <f>B9-$B$12</f>
        <v>0.3125</v>
      </c>
      <c r="I9">
        <f>C9-$C$11</f>
        <v>2.2625000000000011</v>
      </c>
      <c r="J9">
        <f t="shared" si="2"/>
        <v>0.70703125000000033</v>
      </c>
      <c r="K9">
        <f t="shared" si="3"/>
        <v>9.765625E-2</v>
      </c>
      <c r="M9">
        <f>$J$15+$J$14*B9</f>
        <v>7.4192192192192188</v>
      </c>
      <c r="N9">
        <f>(M9-$C$11)^2</f>
        <v>0.61108493769670613</v>
      </c>
      <c r="O9">
        <f t="shared" si="4"/>
        <v>5.1189062500000047</v>
      </c>
    </row>
    <row r="10" spans="1:15" x14ac:dyDescent="0.3">
      <c r="A10" t="s">
        <v>13</v>
      </c>
      <c r="B10" s="2">
        <f>SUM(B2:B9)</f>
        <v>25.5</v>
      </c>
      <c r="C10" s="2">
        <f>SUM(C2:C9)</f>
        <v>53.099999999999994</v>
      </c>
      <c r="D10" s="2">
        <f>SUM(D2:D9)</f>
        <v>82.53</v>
      </c>
      <c r="E10" s="2">
        <f>SUM(E2:E9)</f>
        <v>172.38</v>
      </c>
      <c r="J10">
        <f>SUM(J2:J9)</f>
        <v>3.1237500000000002</v>
      </c>
      <c r="K10">
        <f>SUM(K2:K9)</f>
        <v>1.24875</v>
      </c>
      <c r="N10">
        <f>SUM(N2:N9)</f>
        <v>7.814065315315319</v>
      </c>
      <c r="O10">
        <f>SUM(O2:O9)</f>
        <v>10.69875</v>
      </c>
    </row>
    <row r="11" spans="1:15" x14ac:dyDescent="0.3">
      <c r="A11" t="s">
        <v>14</v>
      </c>
      <c r="B11" s="2"/>
      <c r="C11" s="7">
        <f>AVERAGE(C2:C9)</f>
        <v>6.6374999999999993</v>
      </c>
      <c r="D11" s="2"/>
      <c r="E11" s="2"/>
      <c r="N11" t="s">
        <v>15</v>
      </c>
      <c r="O11" t="s">
        <v>16</v>
      </c>
    </row>
    <row r="12" spans="1:15" x14ac:dyDescent="0.3">
      <c r="A12" t="s">
        <v>17</v>
      </c>
      <c r="B12" s="6">
        <f>AVERAGE(B2:B9)</f>
        <v>3.1875</v>
      </c>
    </row>
    <row r="13" spans="1:15" x14ac:dyDescent="0.3">
      <c r="A13" t="s">
        <v>18</v>
      </c>
      <c r="B13">
        <f>COUNT(B2:B9)</f>
        <v>8</v>
      </c>
      <c r="M13" s="2" t="s">
        <v>19</v>
      </c>
      <c r="N13" s="10">
        <f>N10/O10</f>
        <v>0.73037180187548256</v>
      </c>
    </row>
    <row r="14" spans="1:15" x14ac:dyDescent="0.3">
      <c r="A14" s="3" t="s">
        <v>20</v>
      </c>
      <c r="B14" s="3">
        <f>(B13*E10-B10*C10)/(B13*D10-B10^2)</f>
        <v>2.5015015015015001</v>
      </c>
      <c r="D14" s="4"/>
      <c r="I14" t="s">
        <v>20</v>
      </c>
      <c r="J14">
        <f>J10/K10</f>
        <v>2.5015015015015019</v>
      </c>
      <c r="M14" s="2" t="s">
        <v>22</v>
      </c>
      <c r="N14" s="2">
        <f>SQRT(N13)</f>
        <v>0.85461792742457876</v>
      </c>
    </row>
    <row r="15" spans="1:15" x14ac:dyDescent="0.3">
      <c r="A15" s="3" t="s">
        <v>23</v>
      </c>
      <c r="B15" s="3">
        <f>C10/B13-B14*B10/B13</f>
        <v>-1.3360360360360319</v>
      </c>
      <c r="D15" s="4"/>
      <c r="I15" t="s">
        <v>23</v>
      </c>
      <c r="J15">
        <f>C11-J14*B12</f>
        <v>-1.3360360360360382</v>
      </c>
    </row>
    <row r="17" spans="1:12" x14ac:dyDescent="0.3">
      <c r="A17" t="s">
        <v>42</v>
      </c>
      <c r="L17" t="s">
        <v>40</v>
      </c>
    </row>
    <row r="18" spans="1:12" x14ac:dyDescent="0.3">
      <c r="A18" t="s">
        <v>43</v>
      </c>
      <c r="L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kharisma maulida</dc:creator>
  <cp:lastModifiedBy>Dewanto Maulana Sukarno Putra</cp:lastModifiedBy>
  <dcterms:created xsi:type="dcterms:W3CDTF">2024-05-28T04:02:54Z</dcterms:created>
  <dcterms:modified xsi:type="dcterms:W3CDTF">2024-05-29T04:53:23Z</dcterms:modified>
</cp:coreProperties>
</file>