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uri\OneDrive\Desktop\PERSONAL MFC\DUOC-LAPTOP-MFIGUERC\2024\Semestre 2\PTY4614 - CAPSTONE\03 Evaluación\Grupo 5\Fase 2\"/>
    </mc:Choice>
  </mc:AlternateContent>
  <bookViews>
    <workbookView xWindow="0" yWindow="0" windowWidth="23040" windowHeight="9072"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40" i="1"/>
  <c r="B39" i="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K42" i="1" l="1"/>
  <c r="G42" i="1"/>
  <c r="I42" i="1"/>
  <c r="E42" i="1"/>
  <c r="B28" i="1"/>
  <c r="B13" i="1"/>
  <c r="B14" i="1"/>
  <c r="B15" i="1"/>
  <c r="B16" i="1"/>
  <c r="B18" i="1"/>
  <c r="B12" i="1"/>
  <c r="C35" i="1"/>
  <c r="J28" i="1"/>
  <c r="K28" i="1" s="1"/>
  <c r="H28" i="1"/>
  <c r="I28" i="1" s="1"/>
  <c r="F28" i="1"/>
  <c r="G28" i="1" s="1"/>
  <c r="D28" i="1"/>
  <c r="E28" i="1" s="1"/>
  <c r="J29" i="1"/>
  <c r="K29" i="1" s="1"/>
  <c r="H29" i="1"/>
  <c r="I29" i="1" s="1"/>
  <c r="F29" i="1"/>
  <c r="G29" i="1" s="1"/>
  <c r="D29" i="1"/>
  <c r="E29" i="1" s="1"/>
  <c r="C42" i="1" l="1"/>
  <c r="C43" i="1" s="1"/>
  <c r="E30" i="1"/>
  <c r="G30" i="1"/>
  <c r="I30" i="1"/>
  <c r="K30" i="1"/>
  <c r="D12" i="1"/>
  <c r="E12" i="1" s="1"/>
  <c r="E13" i="1"/>
  <c r="D14" i="1"/>
  <c r="E14" i="1" s="1"/>
  <c r="D15" i="1"/>
  <c r="E15" i="1" s="1"/>
  <c r="D16" i="1"/>
  <c r="E16" i="1" s="1"/>
  <c r="E17" i="1"/>
  <c r="F18" i="1"/>
  <c r="G18" i="1" s="1"/>
  <c r="D18" i="1" l="1"/>
  <c r="E18" i="1" s="1"/>
  <c r="H18" i="1"/>
  <c r="I18" i="1" s="1"/>
  <c r="J18" i="1"/>
  <c r="K18" i="1" s="1"/>
  <c r="F15" i="1"/>
  <c r="G15" i="1" s="1"/>
  <c r="H15" i="1"/>
  <c r="I15" i="1" s="1"/>
  <c r="J15" i="1"/>
  <c r="K15" i="1" s="1"/>
  <c r="C23" i="1"/>
  <c r="J17" i="1"/>
  <c r="K17" i="1" s="1"/>
  <c r="H17" i="1"/>
  <c r="I17" i="1" s="1"/>
  <c r="G17" i="1"/>
  <c r="J16" i="1"/>
  <c r="K16" i="1" s="1"/>
  <c r="H16" i="1"/>
  <c r="I16" i="1" s="1"/>
  <c r="F16" i="1"/>
  <c r="G16" i="1" s="1"/>
  <c r="J14" i="1"/>
  <c r="K14" i="1" s="1"/>
  <c r="H14" i="1"/>
  <c r="I14" i="1" s="1"/>
  <c r="F14" i="1"/>
  <c r="G14" i="1" s="1"/>
  <c r="J13" i="1"/>
  <c r="I13" i="1"/>
  <c r="F13" i="1"/>
  <c r="G13" i="1" s="1"/>
  <c r="J12" i="1"/>
  <c r="K12" i="1" s="1"/>
  <c r="H12" i="1"/>
  <c r="I12" i="1" s="1"/>
  <c r="F12" i="1"/>
  <c r="G12" i="1" s="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<sst xmlns="http://schemas.openxmlformats.org/spreadsheetml/2006/main" count="124" uniqueCount="79">
  <si>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</si>
  <si>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</si>
  <si>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</si>
  <si>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</si>
  <si>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</si>
  <si>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</si>
  <si>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</si>
  <si>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</si>
  <si>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</si>
  <si>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</si>
  <si>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</si>
  <si>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</si>
  <si>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</si>
  <si>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</si>
  <si>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</si>
  <si>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</si>
  <si>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</si>
  <si>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</si>
  <si>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</si>
  <si>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</si>
  <si>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</si>
  <si>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</si>
  <si>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</si>
  <si>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</si>
  <si>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</si>
  <si>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</si>
  <si>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</si>
  <si>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</si>
  <si>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</si>
  <si>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</si>
  <si>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</si>
  <si>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</si>
  <si>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</si>
  <si>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</si>
  <si>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</si>
  <si>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</si>
  <si>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</si>
  <si>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</si>
  <si>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</si>
  <si>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</si>
  <si>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</si>
  <si>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</si>
  <si>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</si>
  <si>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</si>
  <si>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</si>
  <si>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</si>
  <si>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</si>
  <si>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</si>
  <si>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</si>
  <si>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</si>
  <si>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</si>
  <si>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</si>
  <si>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</si>
  <si>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</si>
  <si>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</si>
  <si>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</si>
  <si>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</si>
  <si>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</si>
  <si>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</si>
  <si>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</si>
  <si>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</si>
  <si>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</si>
  <si>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</si>
  <si>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</si>
  <si>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</si>
  <si>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</si>
  <si>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</si>
  <si>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</si>
  <si>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</si>
  <si>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</si>
  <si>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</si>
  <si>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</si>
  <si>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</si>
  <si>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</si>
  <si>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</si>
  <si>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</si>
  <si>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MARCOS ESTEBAN CEBALLOS ALARCON</t>
  </si>
  <si>
    <t>MAURICIO ALEXIS CHACANA TOBAR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</si>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</sst>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8"/>
      <color rgb="FF262626"/>
      <name val="Open Sans"/>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0" xfId="0" applyFont="1" applyAlignment="1">
      <alignment horizontal="left" vertical="center" inden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1" fillId="4" borderId="4" xfId="0" applyFont="1" applyFill="1" applyBorder="1" applyAlignment="1">
      <alignment horizontal="center" vertical="center"/>
    </xf>
    <xf numFmtId="0" fontId="2" fillId="0" borderId="15" xfId="0" applyFont="1" applyBorder="1"/>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5" t="s">
        <v>22</v>
      </c>
      <c r="E2" s="34" t="s">
        <v>7</v>
      </c>
      <c r="F2" s="51"/>
    </row>
    <row r="3" spans="1:6" x14ac:dyDescent="0.3">
      <c r="A3" s="51"/>
      <c r="B3" s="52"/>
      <c r="C3" s="52"/>
      <c r="D3" s="36">
        <v>-0.3</v>
      </c>
      <c r="E3" s="36">
        <v>0</v>
      </c>
      <c r="F3" s="51"/>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16"/>
  <sheetViews>
    <sheetView tabSelected="1" zoomScale="120" zoomScaleNormal="120" workbookViewId="0">
      <selection activeCell="F17" sqref="F1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9">
        <v>1</v>
      </c>
    </row>
    <row r="3" spans="1:11" ht="14.4" x14ac:dyDescent="0.3">
      <c r="B3" s="3" t="s">
        <v>2</v>
      </c>
      <c r="C3" s="39" t="s">
        <v>9</v>
      </c>
      <c r="D3" s="40" t="s">
        <v>15</v>
      </c>
      <c r="E3" s="58"/>
    </row>
    <row r="4" spans="1:11" ht="14.4" x14ac:dyDescent="0.3">
      <c r="A4" s="4">
        <v>1</v>
      </c>
      <c r="B4" s="50" t="s">
        <v>76</v>
      </c>
      <c r="C4" s="5">
        <f>EVALUACION1!$C$20</f>
        <v>5</v>
      </c>
      <c r="D4" s="5">
        <f>$C$31</f>
        <v>7</v>
      </c>
      <c r="E4" s="6">
        <f>C4*C$2+D4*D$2</f>
        <v>5.5</v>
      </c>
      <c r="G4" s="1"/>
    </row>
    <row r="5" spans="1:11" ht="14.4" x14ac:dyDescent="0.3">
      <c r="A5" s="4">
        <v>2</v>
      </c>
      <c r="B5" s="50" t="s">
        <v>77</v>
      </c>
      <c r="C5" s="5">
        <f>EVALUACION1!$C$20</f>
        <v>5</v>
      </c>
      <c r="D5" s="5">
        <f>C43</f>
        <v>7</v>
      </c>
      <c r="E5" s="6">
        <f t="shared" ref="E5" si="0">C5*C$2+D5*D$2</f>
        <v>5.5</v>
      </c>
      <c r="G5" s="1"/>
    </row>
    <row r="10" spans="1:11" ht="18" outlineLevel="1" x14ac:dyDescent="0.3">
      <c r="A10" s="62" t="s">
        <v>9</v>
      </c>
      <c r="B10" s="15"/>
      <c r="C10" s="60" t="s">
        <v>10</v>
      </c>
      <c r="D10" s="55" t="s">
        <v>11</v>
      </c>
      <c r="E10" s="61"/>
      <c r="F10" s="61"/>
      <c r="G10" s="61"/>
      <c r="H10" s="61"/>
      <c r="I10" s="61"/>
      <c r="J10" s="61"/>
      <c r="K10" s="54"/>
    </row>
    <row r="11" spans="1:11" ht="14.4" outlineLevel="1" x14ac:dyDescent="0.3">
      <c r="A11" s="57"/>
      <c r="B11" s="25" t="s">
        <v>12</v>
      </c>
      <c r="C11" s="58"/>
      <c r="D11" s="55" t="s">
        <v>5</v>
      </c>
      <c r="E11" s="54"/>
      <c r="F11" s="55" t="s">
        <v>6</v>
      </c>
      <c r="G11" s="54"/>
      <c r="H11" s="53" t="s">
        <v>27</v>
      </c>
      <c r="I11" s="54"/>
      <c r="J11" s="55" t="s">
        <v>7</v>
      </c>
      <c r="K11" s="54"/>
    </row>
    <row r="12" spans="1:11" ht="24" outlineLevel="1" x14ac:dyDescent="0.3">
      <c r="A12" s="63"/>
      <c r="B12" s="30" t="str">
        <f>RUBRICA!A4</f>
        <v>1. Implementa una metodología que permite el logro de los objetivos propuestos, de acuerdo a los estándares de la disciplina.</v>
      </c>
      <c r="C12" s="28" t="s">
        <v>5</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36" outlineLevel="1" x14ac:dyDescent="0.3">
      <c r="A13" s="63"/>
      <c r="B13" s="30" t="str">
        <f>RUBRICA!A5</f>
        <v>2. Genera evidencias que dan cuenta del cumplimiento del Proyecto CAPSTONE, en relación a documentación, programación y almacenamiento de datos, de acuerdo a lo planificado por el equipo y que cumpla con estándares de desarrollo de la industria</v>
      </c>
      <c r="C13" s="28" t="s">
        <v>5</v>
      </c>
      <c r="D13" s="17"/>
      <c r="E13" s="17" t="str">
        <f>IF(D13="X",100*0.2,"")</f>
        <v/>
      </c>
      <c r="F13" s="17" t="str">
        <f t="shared" si="2"/>
        <v/>
      </c>
      <c r="G13" s="17" t="str">
        <f>IF(F13="X",60*0.2,"")</f>
        <v/>
      </c>
      <c r="H13" s="17" t="s">
        <v>78</v>
      </c>
      <c r="I13" s="17">
        <f>IF(H13="X",30*0.2,"")</f>
        <v>6</v>
      </c>
      <c r="J13" s="17" t="str">
        <f t="shared" si="4"/>
        <v/>
      </c>
      <c r="K13" s="17" t="str">
        <f t="shared" si="5"/>
        <v/>
      </c>
    </row>
    <row r="14" spans="1:11" ht="14.4" outlineLevel="1" x14ac:dyDescent="0.3">
      <c r="A14" s="63"/>
      <c r="B14" s="30" t="str">
        <f>RUBRICA!A7</f>
        <v>4. Relaciona el Proyecto APT con las competencias del perfil de egreso de su Plan de Estudio.</v>
      </c>
      <c r="C14" s="28" t="s">
        <v>5</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4" outlineLevel="1" x14ac:dyDescent="0.3">
      <c r="A15" s="63"/>
      <c r="B15" s="30" t="str">
        <f>RUBRICA!A8</f>
        <v>5. Utiliza de manera precisa el lenguaje técnico en los entregables de acuerdo con lo requerido por la disciplina.</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3"/>
      <c r="B16" s="30" t="str">
        <f>RUBRICA!A9</f>
        <v xml:space="preserve">6. Utiliza correctamente las reglas de redacción, ortografía (literal, puntual, acentual) y las normas para citas y referencias. </v>
      </c>
      <c r="C16" s="28"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24" outlineLevel="1" x14ac:dyDescent="0.3">
      <c r="A17" s="63"/>
      <c r="B17" s="30" t="str">
        <f>RUBRICA!A10</f>
        <v>7. Entrega la documentación y evidencias requerida por la asignatura de acuerdo a la estrucutra y nombres solicitados, guardando todas las evidencias de avances en Git</v>
      </c>
      <c r="C17" s="28" t="s">
        <v>5</v>
      </c>
      <c r="D17" s="17"/>
      <c r="E17" s="17" t="str">
        <f>IF(D17="X",100*0.15,"")</f>
        <v/>
      </c>
      <c r="F17" s="17" t="s">
        <v>78</v>
      </c>
      <c r="G17" s="17">
        <f>IF(F17="X",60*0.15,"")</f>
        <v>9</v>
      </c>
      <c r="H17" s="17" t="str">
        <f>IF($C17=ML,"X","")</f>
        <v/>
      </c>
      <c r="I17" s="17" t="str">
        <f>IF(H17="X",30*0.15,"")</f>
        <v/>
      </c>
      <c r="J17" s="17" t="str">
        <f>IF($C17=NL,"X","")</f>
        <v/>
      </c>
      <c r="K17" s="17" t="str">
        <f t="shared" si="6"/>
        <v/>
      </c>
    </row>
    <row r="18" spans="1:11" ht="22.8" customHeight="1" outlineLevel="1" x14ac:dyDescent="0.3">
      <c r="A18" s="63"/>
      <c r="B18" s="30" t="str">
        <f>RUBRICA!A12</f>
        <v>9.-Generan evidencias claras dentro del repositorio  del aporte de cada uno de los integrantes del equipo que permitan identificar la equidad en el trabajo y la participación de cada estudiante.</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15.75" customHeight="1" outlineLevel="1" x14ac:dyDescent="0.35">
      <c r="A19" s="57"/>
      <c r="B19" s="29" t="s">
        <v>4</v>
      </c>
      <c r="C19" s="33">
        <f>E19+G19+I19+K19</f>
        <v>55</v>
      </c>
      <c r="D19" s="20"/>
      <c r="E19" s="20">
        <f>SUM(E12:E18)</f>
        <v>40</v>
      </c>
      <c r="F19" s="20"/>
      <c r="G19" s="20">
        <f>SUM(G12:G18)</f>
        <v>9</v>
      </c>
      <c r="H19" s="20"/>
      <c r="I19" s="20">
        <f>SUM(I12:I18)</f>
        <v>6</v>
      </c>
      <c r="J19" s="20"/>
      <c r="K19" s="20">
        <f>SUM(K12:K18)</f>
        <v>0</v>
      </c>
    </row>
    <row r="20" spans="1:11" ht="15.75" customHeight="1" outlineLevel="1" x14ac:dyDescent="0.35">
      <c r="A20" s="58"/>
      <c r="B20" s="32" t="s">
        <v>13</v>
      </c>
      <c r="C20" s="21">
        <f>VLOOKUP(C19,ESCALA_IEP!A1:B152,2,FALSE)</f>
        <v>5</v>
      </c>
    </row>
    <row r="21" spans="1:11" ht="15.75" customHeight="1" x14ac:dyDescent="0.3"/>
    <row r="22" spans="1:11" ht="15.75" customHeight="1" x14ac:dyDescent="0.3"/>
    <row r="23" spans="1:11" ht="15.75" customHeight="1" x14ac:dyDescent="0.3">
      <c r="A23" s="56" t="s">
        <v>15</v>
      </c>
      <c r="B23" s="64" t="s">
        <v>16</v>
      </c>
      <c r="C23" s="65" t="str">
        <f>$B$4</f>
        <v>MARCOS ESTEBAN CEBALLOS ALARCON</v>
      </c>
      <c r="D23" s="66"/>
      <c r="E23" s="66"/>
      <c r="F23" s="66"/>
      <c r="G23" s="66"/>
      <c r="H23" s="66"/>
      <c r="I23" s="66"/>
      <c r="J23" s="66"/>
      <c r="K23" s="67"/>
    </row>
    <row r="24" spans="1:11" ht="15.75" customHeight="1" x14ac:dyDescent="0.3">
      <c r="A24" s="57"/>
      <c r="B24" s="58"/>
      <c r="C24" s="68"/>
      <c r="D24" s="69"/>
      <c r="E24" s="69"/>
      <c r="F24" s="69"/>
      <c r="G24" s="69"/>
      <c r="H24" s="69"/>
      <c r="I24" s="69"/>
      <c r="J24" s="69"/>
      <c r="K24" s="70"/>
    </row>
    <row r="25" spans="1:11" ht="15.75" customHeight="1" x14ac:dyDescent="0.3">
      <c r="A25" s="57"/>
      <c r="B25" s="15" t="s">
        <v>17</v>
      </c>
      <c r="C25" s="60" t="s">
        <v>10</v>
      </c>
      <c r="D25" s="55" t="s">
        <v>11</v>
      </c>
      <c r="E25" s="61"/>
      <c r="F25" s="61"/>
      <c r="G25" s="61"/>
      <c r="H25" s="61"/>
      <c r="I25" s="61"/>
      <c r="J25" s="61"/>
      <c r="K25" s="54"/>
    </row>
    <row r="26" spans="1:11" ht="15.75" customHeight="1" x14ac:dyDescent="0.3">
      <c r="A26" s="57"/>
      <c r="B26" s="16" t="s">
        <v>12</v>
      </c>
      <c r="C26" s="58"/>
      <c r="D26" s="55" t="s">
        <v>5</v>
      </c>
      <c r="E26" s="54"/>
      <c r="F26" s="55" t="s">
        <v>6</v>
      </c>
      <c r="G26" s="54"/>
      <c r="H26" s="53" t="s">
        <v>27</v>
      </c>
      <c r="I26" s="54"/>
      <c r="J26" s="55" t="s">
        <v>7</v>
      </c>
      <c r="K26" s="54"/>
    </row>
    <row r="27" spans="1:11" ht="14.4" x14ac:dyDescent="0.3">
      <c r="A27" s="57"/>
      <c r="B27" s="30" t="str">
        <f>RUBRICA!A6</f>
        <v>3. Relaciona el Proyecto APT con sus intereses profesionales. *</v>
      </c>
      <c r="C27" s="28"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3">
      <c r="A28" s="57"/>
      <c r="B28" s="30" t="str">
        <f>RUBRICA!A11</f>
        <v>8. Expone el tema utilizando un lenguaje técnico disciplinar al presentar la propuesta y responde evidenciando un manejo de la información. *</v>
      </c>
      <c r="C28" s="28"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8" customHeight="1" x14ac:dyDescent="0.3">
      <c r="A29" s="57"/>
      <c r="B29" s="30" t="str">
        <f>RUBRICA!A13</f>
        <v>10. Colaboración y trabajo en equipo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5">
      <c r="A30" s="57"/>
      <c r="B30" s="22" t="s">
        <v>14</v>
      </c>
      <c r="C30" s="19">
        <f>E30+G30+I30+K30</f>
        <v>25</v>
      </c>
      <c r="D30" s="20"/>
      <c r="E30" s="20">
        <f>SUM(E27:E29)</f>
        <v>25</v>
      </c>
      <c r="F30" s="20"/>
      <c r="G30" s="20">
        <f>SUM(G27:G29)</f>
        <v>0</v>
      </c>
      <c r="H30" s="20"/>
      <c r="I30" s="20">
        <f>SUM(I27:I29)</f>
        <v>0</v>
      </c>
      <c r="J30" s="20"/>
      <c r="K30" s="20">
        <f>SUM(K28:K29)</f>
        <v>0</v>
      </c>
    </row>
    <row r="31" spans="1:11" ht="15.75" customHeight="1" x14ac:dyDescent="0.35">
      <c r="A31" s="58"/>
      <c r="B31" s="18" t="s">
        <v>13</v>
      </c>
      <c r="C31" s="21">
        <f>VLOOKUP(C30,ESCALA_TRAB_EQUIP!A1:B52,2,FALSE)</f>
        <v>7</v>
      </c>
    </row>
    <row r="32" spans="1:11" ht="15.75" customHeight="1" x14ac:dyDescent="0.35">
      <c r="B32" s="23"/>
      <c r="C32" s="24"/>
    </row>
    <row r="33" spans="1:11" ht="15.75" customHeight="1" x14ac:dyDescent="0.35">
      <c r="B33" s="23"/>
      <c r="C33" s="24"/>
    </row>
    <row r="34" spans="1:11" ht="15.75" customHeight="1" x14ac:dyDescent="0.3"/>
    <row r="35" spans="1:11" ht="15.75" customHeight="1" x14ac:dyDescent="0.3">
      <c r="A35" s="56" t="s">
        <v>15</v>
      </c>
      <c r="B35" s="64" t="s">
        <v>16</v>
      </c>
      <c r="C35" s="65" t="str">
        <f>B5</f>
        <v>MAURICIO ALEXIS CHACANA TOBAR</v>
      </c>
      <c r="D35" s="66"/>
      <c r="E35" s="66"/>
      <c r="F35" s="66"/>
      <c r="G35" s="66"/>
      <c r="H35" s="66"/>
      <c r="I35" s="66"/>
      <c r="J35" s="66"/>
      <c r="K35" s="67"/>
    </row>
    <row r="36" spans="1:11" ht="15.75" customHeight="1" x14ac:dyDescent="0.3">
      <c r="A36" s="57"/>
      <c r="B36" s="58"/>
      <c r="C36" s="68"/>
      <c r="D36" s="69"/>
      <c r="E36" s="69"/>
      <c r="F36" s="69"/>
      <c r="G36" s="69"/>
      <c r="H36" s="69"/>
      <c r="I36" s="69"/>
      <c r="J36" s="69"/>
      <c r="K36" s="70"/>
    </row>
    <row r="37" spans="1:11" ht="15.75" customHeight="1" x14ac:dyDescent="0.3">
      <c r="A37" s="57"/>
      <c r="B37" s="15" t="s">
        <v>17</v>
      </c>
      <c r="C37" s="60" t="s">
        <v>10</v>
      </c>
      <c r="D37" s="55" t="s">
        <v>11</v>
      </c>
      <c r="E37" s="61"/>
      <c r="F37" s="61"/>
      <c r="G37" s="61"/>
      <c r="H37" s="61"/>
      <c r="I37" s="61"/>
      <c r="J37" s="61"/>
      <c r="K37" s="54"/>
    </row>
    <row r="38" spans="1:11" ht="15.75" customHeight="1" x14ac:dyDescent="0.3">
      <c r="A38" s="57"/>
      <c r="B38" s="16" t="s">
        <v>12</v>
      </c>
      <c r="C38" s="58"/>
      <c r="D38" s="55" t="s">
        <v>5</v>
      </c>
      <c r="E38" s="54"/>
      <c r="F38" s="55" t="s">
        <v>6</v>
      </c>
      <c r="G38" s="54"/>
      <c r="H38" s="53" t="s">
        <v>27</v>
      </c>
      <c r="I38" s="54"/>
      <c r="J38" s="55" t="s">
        <v>7</v>
      </c>
      <c r="K38" s="54"/>
    </row>
    <row r="39" spans="1:11" ht="15.75" customHeight="1" x14ac:dyDescent="0.3">
      <c r="A39" s="57"/>
      <c r="B39" s="30" t="str">
        <f>RUBRICA!A6</f>
        <v>3. Relaciona el Proyecto APT con sus intereses profesionales. *</v>
      </c>
      <c r="C39" s="28"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8" customHeight="1" x14ac:dyDescent="0.3">
      <c r="A40" s="57"/>
      <c r="B40" s="30" t="str">
        <f>RUBRICA!A11</f>
        <v>8. Expone el tema utilizando un lenguaje técnico disciplinar al presentar la propuesta y responde evidenciando un manejo de la información. *</v>
      </c>
      <c r="C40" s="28"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ht="14.4" x14ac:dyDescent="0.3">
      <c r="A41" s="57"/>
      <c r="B41" s="30" t="str">
        <f>RUBRICA!A13</f>
        <v>10. Colaboración y trabajo en equipo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5">
      <c r="A42" s="57"/>
      <c r="B42" s="22" t="s">
        <v>14</v>
      </c>
      <c r="C42" s="19">
        <f>E42+G42+I42+K42</f>
        <v>25</v>
      </c>
      <c r="D42" s="20"/>
      <c r="E42" s="20">
        <f>SUM(E39:E41)</f>
        <v>25</v>
      </c>
      <c r="F42" s="20"/>
      <c r="G42" s="20">
        <f>SUM(G39:G41)</f>
        <v>0</v>
      </c>
      <c r="H42" s="20"/>
      <c r="I42" s="20">
        <f>SUM(I39:I41)</f>
        <v>0</v>
      </c>
      <c r="J42" s="20"/>
      <c r="K42" s="20">
        <f>SUM(K40:K41)</f>
        <v>0</v>
      </c>
    </row>
    <row r="43" spans="1:11" ht="15.75" customHeight="1" x14ac:dyDescent="0.35">
      <c r="A43" s="58"/>
      <c r="B43" s="18" t="s">
        <v>13</v>
      </c>
      <c r="C43" s="21">
        <f>VLOOKUP(C42,ESCALA_TRAB_EQUIP!A1:B52,2,FALSE)</f>
        <v>7</v>
      </c>
    </row>
    <row r="44" spans="1:11" ht="15.75" customHeight="1" x14ac:dyDescent="0.35">
      <c r="B44" s="23"/>
      <c r="C44" s="24"/>
    </row>
    <row r="45" spans="1:11" ht="15.75" customHeight="1" x14ac:dyDescent="0.35">
      <c r="B45" s="23"/>
      <c r="C45" s="24"/>
    </row>
    <row r="46" spans="1:11" ht="15.75" customHeight="1" x14ac:dyDescent="0.35">
      <c r="B46" s="23"/>
      <c r="C46" s="24"/>
    </row>
    <row r="47" spans="1:11" ht="15.75" customHeight="1" x14ac:dyDescent="0.3"/>
    <row r="48" spans="1: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sheetData>
  <mergeCells count="26">
    <mergeCell ref="D26:E26"/>
    <mergeCell ref="F26:G26"/>
    <mergeCell ref="B35:B36"/>
    <mergeCell ref="C35:K36"/>
    <mergeCell ref="C37:C38"/>
    <mergeCell ref="D37:K37"/>
    <mergeCell ref="D38:E38"/>
    <mergeCell ref="F38:G38"/>
    <mergeCell ref="H38:I38"/>
    <mergeCell ref="J38:K38"/>
    <mergeCell ref="H26:I26"/>
    <mergeCell ref="J26:K26"/>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2024-11-25T13:03:10Z</dcterms:modified>
</cp:coreProperties>
</file>