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6000" yWindow="-16320" windowWidth="23256" windowHeight="13176" activeTab="1"/>
  </bookViews>
  <sheets>
    <sheet name="Task Details" sheetId="1" r:id="rId1"/>
    <sheet name="LoanDataTape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/>
  <c r="J14"/>
  <c r="H14"/>
  <c r="I14" s="1"/>
  <c r="J13"/>
  <c r="H13"/>
  <c r="I13" s="1"/>
  <c r="J12"/>
  <c r="H12"/>
  <c r="I12" s="1"/>
  <c r="J11"/>
  <c r="H11"/>
  <c r="I11" s="1"/>
  <c r="J10"/>
  <c r="H10"/>
  <c r="I10" s="1"/>
  <c r="J9"/>
  <c r="H9"/>
  <c r="I9" s="1"/>
  <c r="B26"/>
  <c r="B27" s="1"/>
  <c r="J6"/>
  <c r="J7"/>
  <c r="J8"/>
  <c r="H6"/>
  <c r="I6" s="1"/>
  <c r="H7"/>
  <c r="I7" s="1"/>
  <c r="H8"/>
  <c r="I8" s="1"/>
  <c r="D26"/>
  <c r="C26"/>
  <c r="F26" s="1"/>
  <c r="G26" s="1"/>
  <c r="H26" s="1"/>
  <c r="J5"/>
  <c r="J26"/>
  <c r="I5"/>
  <c r="A27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l="1"/>
  <c r="A65" s="1"/>
  <c r="A66" s="1"/>
  <c r="A67" s="1"/>
  <c r="E26"/>
  <c r="C27"/>
  <c r="F27" s="1"/>
  <c r="G27" s="1"/>
  <c r="H27" s="1"/>
  <c r="D27" s="1"/>
  <c r="B28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E27" l="1"/>
  <c r="I27" s="1"/>
  <c r="J27" s="1"/>
  <c r="C28" s="1"/>
  <c r="F28" s="1"/>
  <c r="A68"/>
  <c r="A69" l="1"/>
  <c r="G28"/>
  <c r="H28" s="1"/>
  <c r="D28" s="1"/>
  <c r="E28" s="1"/>
  <c r="A70" l="1"/>
  <c r="I28"/>
  <c r="J28" s="1"/>
  <c r="C29" s="1"/>
  <c r="A71" l="1"/>
  <c r="F29"/>
  <c r="G29" s="1"/>
  <c r="H29" s="1"/>
  <c r="D29" s="1"/>
  <c r="E29" s="1"/>
  <c r="A72" l="1"/>
  <c r="I29"/>
  <c r="J29" s="1"/>
  <c r="C30" s="1"/>
  <c r="A73" l="1"/>
  <c r="F30"/>
  <c r="G30" s="1"/>
  <c r="H30" s="1"/>
  <c r="D30" s="1"/>
  <c r="A74" l="1"/>
  <c r="E30"/>
  <c r="I30" s="1"/>
  <c r="J30" s="1"/>
  <c r="C31" s="1"/>
  <c r="A75" l="1"/>
  <c r="F31"/>
  <c r="G31" s="1"/>
  <c r="H31" s="1"/>
  <c r="D31" s="1"/>
  <c r="A76" l="1"/>
  <c r="E31"/>
  <c r="I31" s="1"/>
  <c r="J31" s="1"/>
  <c r="C32" s="1"/>
  <c r="A77" l="1"/>
  <c r="F32"/>
  <c r="G32" s="1"/>
  <c r="H32" s="1"/>
  <c r="D32" s="1"/>
  <c r="A78" l="1"/>
  <c r="E32"/>
  <c r="I32" s="1"/>
  <c r="J32" s="1"/>
  <c r="C33" s="1"/>
  <c r="A79" l="1"/>
  <c r="F33"/>
  <c r="G33" s="1"/>
  <c r="H33" s="1"/>
  <c r="D33" s="1"/>
  <c r="A80" l="1"/>
  <c r="E33"/>
  <c r="I33" s="1"/>
  <c r="J33" s="1"/>
  <c r="C34" s="1"/>
  <c r="A81" l="1"/>
  <c r="F34"/>
  <c r="G34" s="1"/>
  <c r="H34" s="1"/>
  <c r="D34" s="1"/>
  <c r="A82" l="1"/>
  <c r="E34"/>
  <c r="I34" s="1"/>
  <c r="J34" s="1"/>
  <c r="C35" s="1"/>
  <c r="A83" l="1"/>
  <c r="F35"/>
  <c r="G35" s="1"/>
  <c r="H35" s="1"/>
  <c r="D35" s="1"/>
  <c r="A84" l="1"/>
  <c r="E35"/>
  <c r="I35" s="1"/>
  <c r="J35" s="1"/>
  <c r="C36" s="1"/>
  <c r="A85" l="1"/>
  <c r="F36"/>
  <c r="G36" s="1"/>
  <c r="H36" s="1"/>
  <c r="D36" s="1"/>
  <c r="A86" l="1"/>
  <c r="E36"/>
  <c r="I36" s="1"/>
  <c r="J36" s="1"/>
  <c r="C37" s="1"/>
  <c r="A87" l="1"/>
  <c r="F37"/>
  <c r="G37" s="1"/>
  <c r="H37" s="1"/>
  <c r="D37" s="1"/>
  <c r="E37" s="1"/>
  <c r="A88" l="1"/>
  <c r="I37"/>
  <c r="J37" s="1"/>
  <c r="C38" s="1"/>
  <c r="A89" l="1"/>
  <c r="F38"/>
  <c r="G38" s="1"/>
  <c r="H38" s="1"/>
  <c r="D38" s="1"/>
  <c r="A90" l="1"/>
  <c r="E38"/>
  <c r="I38" s="1"/>
  <c r="J38" s="1"/>
  <c r="C39" s="1"/>
  <c r="A91" l="1"/>
  <c r="F39"/>
  <c r="G39" s="1"/>
  <c r="H39" s="1"/>
  <c r="D39" s="1"/>
  <c r="A92" l="1"/>
  <c r="E39"/>
  <c r="I39" s="1"/>
  <c r="J39" s="1"/>
  <c r="C40" s="1"/>
  <c r="A93" l="1"/>
  <c r="F40"/>
  <c r="G40" s="1"/>
  <c r="H40" s="1"/>
  <c r="D40" s="1"/>
  <c r="A94" l="1"/>
  <c r="E40"/>
  <c r="I40" s="1"/>
  <c r="J40" s="1"/>
  <c r="C41" s="1"/>
  <c r="A95" l="1"/>
  <c r="F41"/>
  <c r="G41" s="1"/>
  <c r="H41" s="1"/>
  <c r="D41" s="1"/>
  <c r="A96" l="1"/>
  <c r="A97" s="1"/>
  <c r="A98" s="1"/>
  <c r="E41"/>
  <c r="I41" s="1"/>
  <c r="J41" s="1"/>
  <c r="C42" s="1"/>
  <c r="F42" l="1"/>
  <c r="G42" s="1"/>
  <c r="H42" s="1"/>
  <c r="D42" s="1"/>
  <c r="E42" l="1"/>
  <c r="I42" s="1"/>
  <c r="J42" s="1"/>
  <c r="C43" s="1"/>
  <c r="F43" l="1"/>
  <c r="G43" s="1"/>
  <c r="H43" s="1"/>
  <c r="D43" s="1"/>
  <c r="E43" l="1"/>
  <c r="I43" s="1"/>
  <c r="J43" s="1"/>
  <c r="C44" s="1"/>
  <c r="F44" l="1"/>
  <c r="G44" s="1"/>
  <c r="H44" s="1"/>
  <c r="D44" s="1"/>
  <c r="E44" l="1"/>
  <c r="I44" s="1"/>
  <c r="J44" s="1"/>
  <c r="C45" s="1"/>
  <c r="F45" l="1"/>
  <c r="G45" s="1"/>
  <c r="H45" s="1"/>
  <c r="D45" s="1"/>
  <c r="E45" l="1"/>
  <c r="I45" s="1"/>
  <c r="J45" s="1"/>
  <c r="C46" s="1"/>
  <c r="F46" l="1"/>
  <c r="G46" s="1"/>
  <c r="H46" s="1"/>
  <c r="D46" s="1"/>
  <c r="E46" l="1"/>
  <c r="I46"/>
  <c r="J46" s="1"/>
  <c r="C47" s="1"/>
  <c r="F47" l="1"/>
  <c r="G47" s="1"/>
  <c r="H47" s="1"/>
  <c r="D47" s="1"/>
  <c r="E47" s="1"/>
  <c r="I47" s="1"/>
  <c r="J47" s="1"/>
  <c r="C48" s="1"/>
  <c r="F48" l="1"/>
  <c r="G48" s="1"/>
  <c r="H48" s="1"/>
  <c r="D48" s="1"/>
  <c r="E48" l="1"/>
  <c r="I48" s="1"/>
  <c r="J48" s="1"/>
  <c r="C49" s="1"/>
  <c r="F49" l="1"/>
  <c r="G49" s="1"/>
  <c r="H49" s="1"/>
  <c r="D49" s="1"/>
  <c r="E49" l="1"/>
  <c r="I49" s="1"/>
  <c r="J49" s="1"/>
  <c r="C50" s="1"/>
  <c r="F50" l="1"/>
  <c r="G50" s="1"/>
  <c r="H50" s="1"/>
  <c r="D50" s="1"/>
  <c r="E50" s="1"/>
  <c r="I50" s="1"/>
  <c r="J50" s="1"/>
  <c r="C51" s="1"/>
  <c r="F51" l="1"/>
  <c r="G51" s="1"/>
  <c r="H51" s="1"/>
  <c r="D51" s="1"/>
  <c r="E51" l="1"/>
  <c r="I51" s="1"/>
  <c r="J51" s="1"/>
  <c r="C52" s="1"/>
  <c r="F52" l="1"/>
  <c r="G52" s="1"/>
  <c r="H52" s="1"/>
  <c r="D52" s="1"/>
  <c r="E52" l="1"/>
  <c r="I52" s="1"/>
  <c r="J52" s="1"/>
  <c r="C53" s="1"/>
  <c r="F53" l="1"/>
  <c r="G53" s="1"/>
  <c r="H53" s="1"/>
  <c r="D53" s="1"/>
  <c r="E53" l="1"/>
  <c r="I53" s="1"/>
  <c r="J53" s="1"/>
  <c r="C54" s="1"/>
  <c r="F54" l="1"/>
  <c r="G54" s="1"/>
  <c r="H54" s="1"/>
  <c r="D54" s="1"/>
  <c r="E54" l="1"/>
  <c r="I54"/>
  <c r="J54" s="1"/>
  <c r="C55" s="1"/>
  <c r="F55" l="1"/>
  <c r="G55" s="1"/>
  <c r="H55" s="1"/>
  <c r="D55" s="1"/>
  <c r="E55" l="1"/>
  <c r="I55" s="1"/>
  <c r="J55" s="1"/>
  <c r="C56" s="1"/>
  <c r="F56" l="1"/>
  <c r="G56" s="1"/>
  <c r="H56" s="1"/>
  <c r="D56" s="1"/>
  <c r="E56" l="1"/>
  <c r="I56" s="1"/>
  <c r="J56" s="1"/>
  <c r="C57" s="1"/>
  <c r="F57" l="1"/>
  <c r="G57" s="1"/>
  <c r="H57" s="1"/>
  <c r="D57" s="1"/>
  <c r="E57" l="1"/>
  <c r="I57" s="1"/>
  <c r="J57" s="1"/>
  <c r="C58" s="1"/>
  <c r="F58" l="1"/>
  <c r="G58" s="1"/>
  <c r="H58" s="1"/>
  <c r="D58" s="1"/>
  <c r="E58" l="1"/>
  <c r="I58" s="1"/>
  <c r="J58" s="1"/>
  <c r="C59" s="1"/>
  <c r="F59" l="1"/>
  <c r="G59" s="1"/>
  <c r="H59" s="1"/>
  <c r="D59" s="1"/>
  <c r="E59" l="1"/>
  <c r="I59" s="1"/>
  <c r="J59" s="1"/>
  <c r="C60" s="1"/>
  <c r="F60" l="1"/>
  <c r="G60" s="1"/>
  <c r="H60" s="1"/>
  <c r="D60" s="1"/>
  <c r="E60" l="1"/>
  <c r="I60" s="1"/>
  <c r="J60" s="1"/>
  <c r="C61" s="1"/>
  <c r="F61" l="1"/>
  <c r="G61" s="1"/>
  <c r="H61" s="1"/>
  <c r="D61" s="1"/>
  <c r="E61" l="1"/>
  <c r="I61" s="1"/>
  <c r="J61" s="1"/>
  <c r="C62" s="1"/>
  <c r="F62" l="1"/>
  <c r="G62" s="1"/>
  <c r="H62" s="1"/>
  <c r="D62" s="1"/>
  <c r="E62" l="1"/>
  <c r="I62"/>
  <c r="J62" s="1"/>
  <c r="C63" s="1"/>
  <c r="F63" s="1"/>
  <c r="G63" s="1"/>
  <c r="H63" s="1"/>
  <c r="D63" s="1"/>
  <c r="E63" s="1"/>
  <c r="I63" s="1"/>
  <c r="J63" s="1"/>
  <c r="C64" s="1"/>
  <c r="F64" s="1"/>
  <c r="G64" s="1"/>
  <c r="H64" s="1"/>
  <c r="D64" s="1"/>
  <c r="E64" s="1"/>
  <c r="I64" s="1"/>
  <c r="J64" s="1"/>
  <c r="C65" s="1"/>
  <c r="F65" s="1"/>
  <c r="G65" s="1"/>
  <c r="H65" s="1"/>
  <c r="D65" s="1"/>
  <c r="E65" s="1"/>
  <c r="I65" s="1"/>
  <c r="J65" s="1"/>
  <c r="C66" s="1"/>
  <c r="F66" l="1"/>
  <c r="G66" s="1"/>
  <c r="H66" s="1"/>
  <c r="D66" s="1"/>
  <c r="E66" l="1"/>
  <c r="I66" s="1"/>
  <c r="J66" s="1"/>
  <c r="C67" s="1"/>
  <c r="F67" l="1"/>
  <c r="G67" s="1"/>
  <c r="H67" s="1"/>
  <c r="D67" s="1"/>
  <c r="E67" s="1"/>
  <c r="I67" s="1"/>
  <c r="J67" s="1"/>
  <c r="C68" s="1"/>
  <c r="F68" l="1"/>
  <c r="G68" s="1"/>
  <c r="H68" s="1"/>
  <c r="D68" s="1"/>
  <c r="E68" s="1"/>
  <c r="I68" s="1"/>
  <c r="J68" s="1"/>
  <c r="C69" s="1"/>
  <c r="F69" l="1"/>
  <c r="G69" s="1"/>
  <c r="H69"/>
  <c r="D69" s="1"/>
  <c r="E69" l="1"/>
  <c r="I69" s="1"/>
  <c r="J69" s="1"/>
  <c r="C70" s="1"/>
  <c r="F70" l="1"/>
  <c r="G70" s="1"/>
  <c r="H70"/>
  <c r="D70" s="1"/>
  <c r="E70" l="1"/>
  <c r="I70" s="1"/>
  <c r="J70" s="1"/>
  <c r="C71" s="1"/>
  <c r="F71" l="1"/>
  <c r="G71" s="1"/>
  <c r="H71" s="1"/>
  <c r="D71" s="1"/>
  <c r="E71" l="1"/>
  <c r="I71" s="1"/>
  <c r="J71" s="1"/>
  <c r="C72" s="1"/>
  <c r="F72" s="1"/>
  <c r="G72" s="1"/>
  <c r="H72" s="1"/>
  <c r="D72" s="1"/>
  <c r="E72" s="1"/>
  <c r="I72" s="1"/>
  <c r="J72" s="1"/>
  <c r="C73" s="1"/>
  <c r="F73" l="1"/>
  <c r="G73" s="1"/>
  <c r="H73" s="1"/>
  <c r="D73" s="1"/>
  <c r="E73" l="1"/>
  <c r="I73" s="1"/>
  <c r="J73" s="1"/>
  <c r="C74" s="1"/>
  <c r="F74" l="1"/>
  <c r="G74" s="1"/>
  <c r="H74" s="1"/>
  <c r="D74" s="1"/>
  <c r="E74" l="1"/>
  <c r="I74"/>
  <c r="J74" s="1"/>
  <c r="C75" s="1"/>
  <c r="F75" l="1"/>
  <c r="G75" s="1"/>
  <c r="H75" s="1"/>
  <c r="D75" s="1"/>
  <c r="E75" s="1"/>
  <c r="I75" s="1"/>
  <c r="J75" s="1"/>
  <c r="C76" s="1"/>
  <c r="F76" l="1"/>
  <c r="G76" s="1"/>
  <c r="H76" s="1"/>
  <c r="D76" s="1"/>
  <c r="E76" l="1"/>
  <c r="I76"/>
  <c r="J76" s="1"/>
  <c r="C77" s="1"/>
  <c r="F77" l="1"/>
  <c r="G77" s="1"/>
  <c r="H77"/>
  <c r="D77"/>
  <c r="E77" l="1"/>
  <c r="I77" s="1"/>
  <c r="J77" s="1"/>
  <c r="C78" s="1"/>
  <c r="F78" l="1"/>
  <c r="G78" s="1"/>
  <c r="H78" s="1"/>
  <c r="D78" s="1"/>
  <c r="E78" l="1"/>
  <c r="I78" s="1"/>
  <c r="J78" s="1"/>
  <c r="C79" s="1"/>
  <c r="F79" s="1"/>
  <c r="G79" s="1"/>
  <c r="H79" s="1"/>
  <c r="D79" s="1"/>
  <c r="E79" s="1"/>
  <c r="I79" s="1"/>
  <c r="J79" s="1"/>
  <c r="C80" s="1"/>
  <c r="F80" s="1"/>
  <c r="G80" s="1"/>
  <c r="H80" s="1"/>
  <c r="D80" s="1"/>
  <c r="E80" s="1"/>
  <c r="I80" s="1"/>
  <c r="J80" s="1"/>
  <c r="C81" s="1"/>
  <c r="F81" s="1"/>
  <c r="G81" s="1"/>
  <c r="H81" s="1"/>
  <c r="D81" s="1"/>
  <c r="E81" l="1"/>
  <c r="I81" s="1"/>
  <c r="J81" s="1"/>
  <c r="C82" s="1"/>
  <c r="F82" l="1"/>
  <c r="G82" s="1"/>
  <c r="H82" s="1"/>
  <c r="D82" s="1"/>
  <c r="E82" s="1"/>
  <c r="I82" s="1"/>
  <c r="J82" s="1"/>
  <c r="C83" s="1"/>
  <c r="F83" s="1"/>
  <c r="G83" s="1"/>
  <c r="H83" s="1"/>
  <c r="D83" s="1"/>
  <c r="E83" s="1"/>
  <c r="I83" s="1"/>
  <c r="J83" s="1"/>
  <c r="C84" s="1"/>
  <c r="F84" s="1"/>
  <c r="G84" s="1"/>
  <c r="H84" s="1"/>
  <c r="D84" s="1"/>
  <c r="E84" s="1"/>
  <c r="I84" s="1"/>
  <c r="J84" s="1"/>
  <c r="C85" s="1"/>
  <c r="F85" l="1"/>
  <c r="G85" s="1"/>
  <c r="H85" s="1"/>
  <c r="D85" s="1"/>
  <c r="E85" l="1"/>
  <c r="I85" s="1"/>
  <c r="J85" s="1"/>
  <c r="C86" s="1"/>
  <c r="F86" l="1"/>
  <c r="G86" s="1"/>
  <c r="H86" s="1"/>
  <c r="D86" s="1"/>
  <c r="E86" l="1"/>
  <c r="I86" s="1"/>
  <c r="J86" s="1"/>
  <c r="C87" s="1"/>
  <c r="F87" s="1"/>
  <c r="G87" s="1"/>
  <c r="H87" s="1"/>
  <c r="D87" s="1"/>
  <c r="E87" s="1"/>
  <c r="I87" s="1"/>
  <c r="J87" s="1"/>
  <c r="C88" s="1"/>
  <c r="F88" s="1"/>
  <c r="G88" s="1"/>
  <c r="H88" s="1"/>
  <c r="D88" s="1"/>
  <c r="E88" s="1"/>
  <c r="I88" s="1"/>
  <c r="J88" s="1"/>
  <c r="C89" s="1"/>
  <c r="F89" s="1"/>
  <c r="G89" s="1"/>
  <c r="H89" s="1"/>
  <c r="D89" s="1"/>
  <c r="E89" s="1"/>
  <c r="I89" s="1"/>
  <c r="J89" s="1"/>
  <c r="C90" s="1"/>
  <c r="F90" l="1"/>
  <c r="G90" s="1"/>
  <c r="H90" s="1"/>
  <c r="D90" s="1"/>
  <c r="E90" l="1"/>
  <c r="I90" s="1"/>
  <c r="J90" s="1"/>
  <c r="C91" s="1"/>
  <c r="F91" s="1"/>
  <c r="G91" s="1"/>
  <c r="H91" s="1"/>
  <c r="D91" s="1"/>
  <c r="E91" s="1"/>
  <c r="I91" s="1"/>
  <c r="J91" s="1"/>
  <c r="C92" s="1"/>
  <c r="F92" l="1"/>
  <c r="G92" s="1"/>
  <c r="H92" s="1"/>
  <c r="D92" s="1"/>
  <c r="E92" l="1"/>
  <c r="I92" s="1"/>
  <c r="J92" s="1"/>
  <c r="C93" s="1"/>
  <c r="F93" l="1"/>
  <c r="G93" s="1"/>
  <c r="H93" s="1"/>
  <c r="D93" s="1"/>
  <c r="E93" l="1"/>
  <c r="I93" s="1"/>
  <c r="J93" s="1"/>
  <c r="C94" s="1"/>
  <c r="F94" l="1"/>
  <c r="G94" s="1"/>
  <c r="H94" s="1"/>
  <c r="D94" s="1"/>
  <c r="E94" l="1"/>
  <c r="I94" s="1"/>
  <c r="J94" s="1"/>
  <c r="C95" s="1"/>
  <c r="F95" s="1"/>
  <c r="G95" s="1"/>
  <c r="H95" s="1"/>
  <c r="D95" s="1"/>
  <c r="E95" l="1"/>
  <c r="I95" s="1"/>
  <c r="J95" s="1"/>
  <c r="C96" s="1"/>
  <c r="F96" s="1"/>
  <c r="G96" s="1"/>
  <c r="H96" s="1"/>
  <c r="D96" s="1"/>
  <c r="E96" s="1"/>
  <c r="I96" s="1"/>
  <c r="J96" s="1"/>
  <c r="C97" s="1"/>
  <c r="F97" s="1"/>
  <c r="G97" s="1"/>
  <c r="H97" s="1"/>
  <c r="D97" s="1"/>
  <c r="E97" l="1"/>
  <c r="I97"/>
  <c r="J97" s="1"/>
  <c r="C98" s="1"/>
  <c r="F98" s="1"/>
  <c r="G98" s="1"/>
  <c r="H98" s="1"/>
  <c r="D98" s="1"/>
  <c r="E98" s="1"/>
  <c r="I98" s="1"/>
  <c r="J98" s="1"/>
</calcChain>
</file>

<file path=xl/sharedStrings.xml><?xml version="1.0" encoding="utf-8"?>
<sst xmlns="http://schemas.openxmlformats.org/spreadsheetml/2006/main" count="75" uniqueCount="45">
  <si>
    <t>loan amount</t>
  </si>
  <si>
    <t>start_date</t>
  </si>
  <si>
    <t>payment</t>
  </si>
  <si>
    <t>monthly_interest_rate</t>
  </si>
  <si>
    <t>date</t>
  </si>
  <si>
    <t>opening balance</t>
  </si>
  <si>
    <t>interest rate</t>
  </si>
  <si>
    <t>monthly interest rate</t>
  </si>
  <si>
    <t>interest</t>
  </si>
  <si>
    <t>principal</t>
  </si>
  <si>
    <t>closing balance</t>
  </si>
  <si>
    <t>SMM (Single Monthly Mortality)</t>
  </si>
  <si>
    <t>CPR (Conditional Prepayment Rate)</t>
  </si>
  <si>
    <t>prepayment</t>
  </si>
  <si>
    <t>period</t>
  </si>
  <si>
    <t>=(opening balanace* periodic interest rate)</t>
  </si>
  <si>
    <t>=opening balance- principal</t>
  </si>
  <si>
    <t>=previous closing balance</t>
  </si>
  <si>
    <t>interest_rate</t>
  </si>
  <si>
    <t>payment frequency</t>
  </si>
  <si>
    <t>Monthly</t>
  </si>
  <si>
    <t xml:space="preserve">term </t>
  </si>
  <si>
    <t>float</t>
  </si>
  <si>
    <t xml:space="preserve"> float: (annual rate)</t>
  </si>
  <si>
    <t>str</t>
  </si>
  <si>
    <t>float (months)</t>
  </si>
  <si>
    <t>Calculated Values</t>
  </si>
  <si>
    <t>monthly payment</t>
  </si>
  <si>
    <t>see: numpy_financial (PMT)</t>
  </si>
  <si>
    <t>Loan Data Tape</t>
  </si>
  <si>
    <t>int</t>
  </si>
  <si>
    <t>Loan Data Inputs</t>
  </si>
  <si>
    <t>loan number</t>
  </si>
  <si>
    <t>=payment+prepayment-interest</t>
  </si>
  <si>
    <t>Task Details</t>
  </si>
  <si>
    <t>Example Amortization Schedule for loan number 1</t>
  </si>
  <si>
    <t>Expected output</t>
  </si>
  <si>
    <t>1. Read LoanDataTape Sheet</t>
  </si>
  <si>
    <t>Consolidated Amortization is displayed</t>
  </si>
  <si>
    <t>3. All amortiztion schedule will then be consolidated/aggregated by date into one schedule</t>
  </si>
  <si>
    <t>4. Output the Aggregated/Consolidated Amortization Schedule to a csv</t>
  </si>
  <si>
    <t>Read the LoanData Sheet</t>
  </si>
  <si>
    <t>10 amortization schedules generated. Note: The schedule ends when the closing balance is zero</t>
  </si>
  <si>
    <t>Aggregated amortization table by date</t>
  </si>
  <si>
    <t>2. Using Python/Py Spark,  Create an amortization schedule for each loan number/loan record (until the closing balance is zero)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</si>
</sst>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3" fillId="2" borderId="0" xfId="0" applyFont="1" applyFill="1"/>
    <xf numFmtId="14" fontId="3" fillId="2" borderId="0" xfId="0" applyNumberFormat="1" applyFont="1" applyFill="1"/>
    <xf numFmtId="0" fontId="0" fillId="0" borderId="0" xfId="0" quotePrefix="1"/>
    <xf numFmtId="43" fontId="4" fillId="0" borderId="0" xfId="1" applyFont="1"/>
    <xf numFmtId="9" fontId="4" fillId="0" borderId="0" xfId="0" applyNumberFormat="1" applyFont="1"/>
    <xf numFmtId="14" fontId="4" fillId="0" borderId="0" xfId="0" applyNumberFormat="1" applyFont="1"/>
    <xf numFmtId="0" fontId="4" fillId="0" borderId="0" xfId="0" applyFont="1"/>
    <xf numFmtId="0" fontId="4" fillId="0" borderId="0" xfId="1" applyNumberFormat="1" applyFont="1"/>
    <xf numFmtId="0" fontId="2" fillId="0" borderId="0" xfId="0" applyFont="1"/>
    <xf numFmtId="0" fontId="6" fillId="0" borderId="0" xfId="0" applyFont="1"/>
    <xf numFmtId="0" fontId="4" fillId="7" borderId="0" xfId="1" applyNumberFormat="1" applyFont="1" applyFill="1"/>
    <xf numFmtId="43" fontId="4" fillId="7" borderId="0" xfId="1" applyFont="1" applyFill="1"/>
    <xf numFmtId="9" fontId="4" fillId="7" borderId="0" xfId="0" applyNumberFormat="1" applyFont="1" applyFill="1"/>
    <xf numFmtId="14" fontId="4" fillId="7" borderId="0" xfId="0" applyNumberFormat="1" applyFont="1" applyFill="1"/>
    <xf numFmtId="0" fontId="4" fillId="7" borderId="0" xfId="0" applyFont="1" applyFill="1"/>
    <xf numFmtId="10" fontId="0" fillId="7" borderId="0" xfId="2" applyNumberFormat="1" applyFont="1" applyFill="1"/>
    <xf numFmtId="43" fontId="0" fillId="7" borderId="0" xfId="1" applyFont="1" applyFill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14" fontId="3" fillId="2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14" fontId="0" fillId="3" borderId="1" xfId="0" applyNumberFormat="1" applyFill="1" applyBorder="1" applyAlignment="1">
      <alignment horizontal="left"/>
    </xf>
    <xf numFmtId="0" fontId="0" fillId="0" borderId="2" xfId="0" applyBorder="1"/>
    <xf numFmtId="14" fontId="0" fillId="0" borderId="2" xfId="0" applyNumberFormat="1" applyBorder="1"/>
    <xf numFmtId="43" fontId="0" fillId="0" borderId="2" xfId="1" applyFont="1" applyBorder="1"/>
    <xf numFmtId="9" fontId="0" fillId="0" borderId="2" xfId="0" applyNumberFormat="1" applyBorder="1"/>
    <xf numFmtId="10" fontId="0" fillId="0" borderId="2" xfId="2" applyNumberFormat="1" applyFont="1" applyBorder="1"/>
    <xf numFmtId="0" fontId="0" fillId="0" borderId="3" xfId="0" applyBorder="1"/>
    <xf numFmtId="14" fontId="0" fillId="0" borderId="3" xfId="0" applyNumberFormat="1" applyBorder="1"/>
    <xf numFmtId="43" fontId="0" fillId="0" borderId="3" xfId="1" applyFont="1" applyBorder="1"/>
    <xf numFmtId="9" fontId="0" fillId="0" borderId="3" xfId="0" applyNumberFormat="1" applyBorder="1"/>
    <xf numFmtId="10" fontId="0" fillId="0" borderId="3" xfId="2" applyNumberFormat="1" applyFont="1" applyBorder="1"/>
    <xf numFmtId="0" fontId="0" fillId="0" borderId="4" xfId="0" applyBorder="1"/>
    <xf numFmtId="14" fontId="0" fillId="0" borderId="4" xfId="0" applyNumberFormat="1" applyBorder="1"/>
    <xf numFmtId="43" fontId="0" fillId="0" borderId="4" xfId="1" applyFont="1" applyBorder="1"/>
    <xf numFmtId="9" fontId="0" fillId="0" borderId="4" xfId="0" applyNumberFormat="1" applyBorder="1"/>
    <xf numFmtId="10" fontId="0" fillId="0" borderId="4" xfId="2" applyNumberFormat="1" applyFont="1" applyBorder="1"/>
    <xf numFmtId="0" fontId="5" fillId="0" borderId="0" xfId="0" applyFont="1" applyAlignment="1">
      <alignment vertical="center"/>
    </xf>
    <xf numFmtId="0" fontId="4" fillId="0" borderId="0" xfId="1" applyNumberFormat="1" applyFont="1" applyFill="1"/>
    <xf numFmtId="43" fontId="4" fillId="0" borderId="0" xfId="1" applyFont="1" applyFill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98"/>
  <sheetViews>
    <sheetView showGridLines="0" zoomScale="85" zoomScaleNormal="85" workbookViewId="0">
      <selection activeCell="B16" sqref="B16"/>
    </sheetView>
  </sheetViews>
  <sheetFormatPr defaultRowHeight="14.4"/>
  <cols>
    <col min="1" max="1" width="22" customWidth="1"/>
    <col min="2" max="2" width="11.33203125" customWidth="1"/>
    <col min="3" max="3" width="22.88671875" bestFit="1" customWidth="1"/>
    <col min="4" max="4" width="10.44140625" bestFit="1" customWidth="1"/>
    <col min="5" max="5" width="13.21875" bestFit="1" customWidth="1"/>
    <col min="6" max="6" width="36" bestFit="1" customWidth="1"/>
    <col min="7" max="7" width="31.44140625" bestFit="1" customWidth="1"/>
    <col min="8" max="8" width="38.21875" bestFit="1" customWidth="1"/>
    <col min="9" max="9" width="30.5546875" customWidth="1"/>
    <col min="10" max="10" width="28.44140625" bestFit="1" customWidth="1"/>
    <col min="11" max="11" width="32.33203125" bestFit="1" customWidth="1"/>
    <col min="12" max="12" width="34.88671875" bestFit="1" customWidth="1"/>
    <col min="13" max="13" width="20.77734375" customWidth="1"/>
    <col min="14" max="14" width="22.88671875" bestFit="1" customWidth="1"/>
    <col min="15" max="15" width="22" bestFit="1" customWidth="1"/>
  </cols>
  <sheetData>
    <row r="1" spans="1:10" ht="34.5" customHeight="1">
      <c r="A1" s="43" t="s">
        <v>31</v>
      </c>
    </row>
    <row r="2" spans="1:10">
      <c r="A2" s="47" t="s">
        <v>29</v>
      </c>
      <c r="B2" s="47"/>
      <c r="C2" s="47"/>
      <c r="D2" s="47"/>
      <c r="E2" s="47"/>
      <c r="F2" s="47"/>
      <c r="G2" s="47"/>
      <c r="H2" s="46" t="s">
        <v>26</v>
      </c>
      <c r="I2" s="46"/>
      <c r="J2" s="46"/>
    </row>
    <row r="3" spans="1:10">
      <c r="A3" s="21" t="s">
        <v>32</v>
      </c>
      <c r="B3" s="21" t="s">
        <v>0</v>
      </c>
      <c r="C3" s="22" t="s">
        <v>18</v>
      </c>
      <c r="D3" s="23" t="s">
        <v>1</v>
      </c>
      <c r="E3" s="22" t="s">
        <v>21</v>
      </c>
      <c r="F3" s="21" t="s">
        <v>19</v>
      </c>
      <c r="G3" s="21" t="s">
        <v>12</v>
      </c>
      <c r="H3" s="24" t="s">
        <v>3</v>
      </c>
      <c r="I3" s="24" t="s">
        <v>27</v>
      </c>
      <c r="J3" s="24" t="s">
        <v>11</v>
      </c>
    </row>
    <row r="4" spans="1:10">
      <c r="A4" s="25" t="s">
        <v>30</v>
      </c>
      <c r="B4" s="25" t="s">
        <v>22</v>
      </c>
      <c r="C4" s="26" t="s">
        <v>23</v>
      </c>
      <c r="D4" s="27" t="s">
        <v>4</v>
      </c>
      <c r="E4" s="26" t="s">
        <v>25</v>
      </c>
      <c r="F4" s="25" t="s">
        <v>24</v>
      </c>
      <c r="G4" s="25" t="s">
        <v>22</v>
      </c>
      <c r="H4" s="25" t="s">
        <v>22</v>
      </c>
      <c r="I4" s="25" t="s">
        <v>28</v>
      </c>
      <c r="J4" s="25" t="s">
        <v>22</v>
      </c>
    </row>
    <row r="5" spans="1:10">
      <c r="A5" s="14">
        <v>1</v>
      </c>
      <c r="B5" s="15">
        <v>35000</v>
      </c>
      <c r="C5" s="16">
        <v>0.08</v>
      </c>
      <c r="D5" s="17">
        <v>45170</v>
      </c>
      <c r="E5" s="18">
        <v>36</v>
      </c>
      <c r="F5" s="18" t="s">
        <v>20</v>
      </c>
      <c r="G5" s="16">
        <v>0.05</v>
      </c>
      <c r="H5" s="19">
        <f>C5/12</f>
        <v>6.6666666666666671E-3</v>
      </c>
      <c r="I5" s="20">
        <f>-PMT(H5, E5, B5)</f>
        <v>1096.7727911500799</v>
      </c>
      <c r="J5" s="19">
        <f>(1-((1-G5)^(1/12)))</f>
        <v>4.2653187775606449E-3</v>
      </c>
    </row>
    <row r="6" spans="1:10">
      <c r="A6" s="11">
        <v>2</v>
      </c>
      <c r="B6" s="7">
        <v>40000</v>
      </c>
      <c r="C6" s="8">
        <v>0.08</v>
      </c>
      <c r="D6" s="9">
        <v>45200</v>
      </c>
      <c r="E6" s="10">
        <v>12</v>
      </c>
      <c r="F6" s="10" t="s">
        <v>20</v>
      </c>
      <c r="G6" s="8">
        <v>0.05</v>
      </c>
      <c r="H6" s="3">
        <f t="shared" ref="H6:H8" si="0">C6/12</f>
        <v>6.6666666666666671E-3</v>
      </c>
      <c r="I6" s="2">
        <f t="shared" ref="I6:I8" si="1">-PMT(H6, E6, B6)</f>
        <v>3479.5371634168423</v>
      </c>
      <c r="J6" s="3">
        <f t="shared" ref="J6:J8" si="2">(1-((1-G6)^(1/12)))</f>
        <v>4.2653187775606449E-3</v>
      </c>
    </row>
    <row r="7" spans="1:10">
      <c r="A7" s="11">
        <v>3</v>
      </c>
      <c r="B7" s="7">
        <v>40000</v>
      </c>
      <c r="C7" s="8">
        <v>0.08</v>
      </c>
      <c r="D7" s="9">
        <v>45231</v>
      </c>
      <c r="E7" s="10">
        <v>48</v>
      </c>
      <c r="F7" s="10" t="s">
        <v>20</v>
      </c>
      <c r="G7" s="8">
        <v>0.05</v>
      </c>
      <c r="H7" s="3">
        <f t="shared" si="0"/>
        <v>6.6666666666666671E-3</v>
      </c>
      <c r="I7" s="2">
        <f t="shared" si="1"/>
        <v>976.5168936600993</v>
      </c>
      <c r="J7" s="3">
        <f t="shared" si="2"/>
        <v>4.2653187775606449E-3</v>
      </c>
    </row>
    <row r="8" spans="1:10">
      <c r="A8" s="11">
        <v>4</v>
      </c>
      <c r="B8" s="7">
        <v>40000</v>
      </c>
      <c r="C8" s="8">
        <v>0.08</v>
      </c>
      <c r="D8" s="9">
        <v>45261</v>
      </c>
      <c r="E8" s="10">
        <v>60</v>
      </c>
      <c r="F8" s="10" t="s">
        <v>20</v>
      </c>
      <c r="G8" s="8">
        <v>0.05</v>
      </c>
      <c r="H8" s="3">
        <f t="shared" si="0"/>
        <v>6.6666666666666671E-3</v>
      </c>
      <c r="I8" s="2">
        <f t="shared" si="1"/>
        <v>811.05577153654724</v>
      </c>
      <c r="J8" s="3">
        <f t="shared" si="2"/>
        <v>4.2653187775606449E-3</v>
      </c>
    </row>
    <row r="9" spans="1:10">
      <c r="A9" s="11">
        <v>5</v>
      </c>
      <c r="B9" s="7">
        <v>40000</v>
      </c>
      <c r="C9" s="8">
        <v>0.08</v>
      </c>
      <c r="D9" s="9">
        <v>45292</v>
      </c>
      <c r="E9" s="10">
        <v>72</v>
      </c>
      <c r="F9" s="10" t="s">
        <v>20</v>
      </c>
      <c r="G9" s="8">
        <v>0.05</v>
      </c>
      <c r="H9" s="3">
        <f t="shared" ref="H9:H10" si="3">C9/12</f>
        <v>6.6666666666666671E-3</v>
      </c>
      <c r="I9" s="2">
        <f t="shared" ref="I9:I10" si="4">-PMT(H9, E9, B9)</f>
        <v>701.32962447811167</v>
      </c>
      <c r="J9" s="3">
        <f t="shared" ref="J9:J10" si="5">(1-((1-G9)^(1/12)))</f>
        <v>4.2653187775606449E-3</v>
      </c>
    </row>
    <row r="10" spans="1:10">
      <c r="A10" s="11">
        <v>6</v>
      </c>
      <c r="B10" s="7">
        <v>40000</v>
      </c>
      <c r="C10" s="8">
        <v>0.08</v>
      </c>
      <c r="D10" s="9">
        <v>45323</v>
      </c>
      <c r="E10" s="10">
        <v>60</v>
      </c>
      <c r="F10" s="10" t="s">
        <v>20</v>
      </c>
      <c r="G10" s="8">
        <v>0.05</v>
      </c>
      <c r="H10" s="3">
        <f t="shared" si="3"/>
        <v>6.6666666666666671E-3</v>
      </c>
      <c r="I10" s="2">
        <f t="shared" si="4"/>
        <v>811.05577153654724</v>
      </c>
      <c r="J10" s="3">
        <f t="shared" si="5"/>
        <v>4.2653187775606449E-3</v>
      </c>
    </row>
    <row r="11" spans="1:10">
      <c r="A11" s="11">
        <v>7</v>
      </c>
      <c r="B11" s="7">
        <v>40000</v>
      </c>
      <c r="C11" s="8">
        <v>0.08</v>
      </c>
      <c r="D11" s="9">
        <v>45352</v>
      </c>
      <c r="E11" s="10">
        <v>72</v>
      </c>
      <c r="F11" s="10" t="s">
        <v>20</v>
      </c>
      <c r="G11" s="8">
        <v>0.05</v>
      </c>
      <c r="H11" s="3">
        <f t="shared" ref="H11:H14" si="6">C11/12</f>
        <v>6.6666666666666671E-3</v>
      </c>
      <c r="I11" s="2">
        <f t="shared" ref="I11:I14" si="7">-PMT(H11, E11, B11)</f>
        <v>701.32962447811167</v>
      </c>
      <c r="J11" s="3">
        <f t="shared" ref="J11:J14" si="8">(1-((1-G11)^(1/12)))</f>
        <v>4.2653187775606449E-3</v>
      </c>
    </row>
    <row r="12" spans="1:10">
      <c r="A12" s="11">
        <v>8</v>
      </c>
      <c r="B12" s="7">
        <v>40000</v>
      </c>
      <c r="C12" s="8">
        <v>0.08</v>
      </c>
      <c r="D12" s="9">
        <v>45383</v>
      </c>
      <c r="E12" s="10">
        <v>60</v>
      </c>
      <c r="F12" s="10" t="s">
        <v>20</v>
      </c>
      <c r="G12" s="8">
        <v>0.05</v>
      </c>
      <c r="H12" s="3">
        <f t="shared" si="6"/>
        <v>6.6666666666666671E-3</v>
      </c>
      <c r="I12" s="2">
        <f t="shared" si="7"/>
        <v>811.05577153654724</v>
      </c>
      <c r="J12" s="3">
        <f t="shared" si="8"/>
        <v>4.2653187775606449E-3</v>
      </c>
    </row>
    <row r="13" spans="1:10">
      <c r="A13" s="11">
        <v>9</v>
      </c>
      <c r="B13" s="7">
        <v>40000</v>
      </c>
      <c r="C13" s="8">
        <v>0.08</v>
      </c>
      <c r="D13" s="9">
        <v>45413</v>
      </c>
      <c r="E13" s="10">
        <v>72</v>
      </c>
      <c r="F13" s="10" t="s">
        <v>20</v>
      </c>
      <c r="G13" s="8">
        <v>0.05</v>
      </c>
      <c r="H13" s="3">
        <f t="shared" si="6"/>
        <v>6.6666666666666671E-3</v>
      </c>
      <c r="I13" s="2">
        <f t="shared" si="7"/>
        <v>701.32962447811167</v>
      </c>
      <c r="J13" s="3">
        <f t="shared" si="8"/>
        <v>4.2653187775606449E-3</v>
      </c>
    </row>
    <row r="14" spans="1:10">
      <c r="A14" s="11">
        <v>10</v>
      </c>
      <c r="B14" s="7">
        <v>40000</v>
      </c>
      <c r="C14" s="8">
        <v>0.08</v>
      </c>
      <c r="D14" s="9">
        <v>45444</v>
      </c>
      <c r="E14" s="10">
        <v>60</v>
      </c>
      <c r="F14" s="10" t="s">
        <v>20</v>
      </c>
      <c r="G14" s="8">
        <v>0.05</v>
      </c>
      <c r="H14" s="3">
        <f t="shared" si="6"/>
        <v>6.6666666666666671E-3</v>
      </c>
      <c r="I14" s="2">
        <f t="shared" si="7"/>
        <v>811.05577153654724</v>
      </c>
      <c r="J14" s="3">
        <f t="shared" si="8"/>
        <v>4.2653187775606449E-3</v>
      </c>
    </row>
    <row r="15" spans="1:10">
      <c r="A15" s="11"/>
      <c r="B15" s="7"/>
      <c r="C15" s="8"/>
      <c r="D15" s="9"/>
      <c r="E15" s="10"/>
      <c r="F15" s="10"/>
      <c r="G15" s="8"/>
      <c r="H15" s="3"/>
      <c r="I15" s="2"/>
      <c r="J15" s="3"/>
    </row>
    <row r="16" spans="1:10" ht="18">
      <c r="A16" s="13" t="s">
        <v>34</v>
      </c>
      <c r="C16" s="1"/>
      <c r="F16" s="12" t="s">
        <v>36</v>
      </c>
    </row>
    <row r="17" spans="1:10">
      <c r="A17" t="s">
        <v>37</v>
      </c>
      <c r="F17" t="s">
        <v>41</v>
      </c>
    </row>
    <row r="18" spans="1:10">
      <c r="A18" t="s">
        <v>44</v>
      </c>
      <c r="C18" s="1"/>
      <c r="F18" t="s">
        <v>42</v>
      </c>
    </row>
    <row r="19" spans="1:10">
      <c r="A19" t="s">
        <v>39</v>
      </c>
      <c r="F19" t="s">
        <v>43</v>
      </c>
    </row>
    <row r="20" spans="1:10">
      <c r="A20" t="s">
        <v>40</v>
      </c>
      <c r="F20" t="s">
        <v>38</v>
      </c>
    </row>
    <row r="22" spans="1:10" ht="18">
      <c r="A22" s="13" t="s">
        <v>35</v>
      </c>
    </row>
    <row r="24" spans="1:10">
      <c r="B24" s="1"/>
      <c r="C24" s="6" t="s">
        <v>17</v>
      </c>
      <c r="F24" s="6"/>
      <c r="H24" s="6" t="s">
        <v>15</v>
      </c>
      <c r="I24" s="6" t="s">
        <v>33</v>
      </c>
      <c r="J24" s="6" t="s">
        <v>16</v>
      </c>
    </row>
    <row r="25" spans="1:10">
      <c r="A25" s="4" t="s">
        <v>14</v>
      </c>
      <c r="B25" s="5" t="s">
        <v>4</v>
      </c>
      <c r="C25" s="4" t="s">
        <v>5</v>
      </c>
      <c r="D25" s="4" t="s">
        <v>2</v>
      </c>
      <c r="E25" s="4" t="s">
        <v>13</v>
      </c>
      <c r="F25" s="4" t="s">
        <v>6</v>
      </c>
      <c r="G25" s="4" t="s">
        <v>7</v>
      </c>
      <c r="H25" s="4" t="s">
        <v>8</v>
      </c>
      <c r="I25" s="4" t="s">
        <v>9</v>
      </c>
      <c r="J25" s="4" t="s">
        <v>10</v>
      </c>
    </row>
    <row r="26" spans="1:10">
      <c r="A26" s="28">
        <v>0</v>
      </c>
      <c r="B26" s="29">
        <f>D5</f>
        <v>45170</v>
      </c>
      <c r="C26" s="28">
        <f>IF(A26=0,0,J25)</f>
        <v>0</v>
      </c>
      <c r="D26" s="30">
        <f t="shared" ref="D26:D57" si="9">IF(A26=0,0,MIN($I$5,C26+H26))</f>
        <v>0</v>
      </c>
      <c r="E26" s="30">
        <f t="shared" ref="E26:E57" si="10">IF(D26&lt;$I$5,0,$J$5*C26)</f>
        <v>0</v>
      </c>
      <c r="F26" s="31">
        <f t="shared" ref="F26:F57" si="11">IF(C26&gt;0,$C$5,0)</f>
        <v>0</v>
      </c>
      <c r="G26" s="32">
        <f>F26/12</f>
        <v>0</v>
      </c>
      <c r="H26" s="30">
        <f>C26*G26</f>
        <v>0</v>
      </c>
      <c r="I26" s="28">
        <v>0</v>
      </c>
      <c r="J26" s="30">
        <f>B5</f>
        <v>35000</v>
      </c>
    </row>
    <row r="27" spans="1:10">
      <c r="A27" s="33">
        <f>A26+1</f>
        <v>1</v>
      </c>
      <c r="B27" s="34">
        <f>EDATE(B26, 1)</f>
        <v>45200</v>
      </c>
      <c r="C27" s="35">
        <f t="shared" ref="C27:C62" si="12">IF(A27=0,0,J26)</f>
        <v>35000</v>
      </c>
      <c r="D27" s="35">
        <f t="shared" si="9"/>
        <v>1096.7727911500799</v>
      </c>
      <c r="E27" s="35">
        <f t="shared" si="10"/>
        <v>149.28615721462256</v>
      </c>
      <c r="F27" s="36">
        <f t="shared" si="11"/>
        <v>0.08</v>
      </c>
      <c r="G27" s="37">
        <f>F27/12</f>
        <v>6.6666666666666671E-3</v>
      </c>
      <c r="H27" s="35">
        <f t="shared" ref="H27:H62" si="13">C27*G27</f>
        <v>233.33333333333334</v>
      </c>
      <c r="I27" s="35">
        <f t="shared" ref="I27:I62" si="14">D27+E27-H27</f>
        <v>1012.7256150313691</v>
      </c>
      <c r="J27" s="35">
        <f t="shared" ref="J27:J62" si="15">C27-I27</f>
        <v>33987.27438496863</v>
      </c>
    </row>
    <row r="28" spans="1:10">
      <c r="A28" s="33">
        <f t="shared" ref="A28:A91" si="16">A27+1</f>
        <v>2</v>
      </c>
      <c r="B28" s="34">
        <f>EDATE(B27, 1)</f>
        <v>45231</v>
      </c>
      <c r="C28" s="35">
        <f t="shared" si="12"/>
        <v>33987.27438496863</v>
      </c>
      <c r="D28" s="35">
        <f t="shared" si="9"/>
        <v>1096.7727911500799</v>
      </c>
      <c r="E28" s="35">
        <f t="shared" si="10"/>
        <v>144.96655963231262</v>
      </c>
      <c r="F28" s="36">
        <f t="shared" si="11"/>
        <v>0.08</v>
      </c>
      <c r="G28" s="37">
        <f t="shared" ref="G28:G62" si="17">F28/12</f>
        <v>6.6666666666666671E-3</v>
      </c>
      <c r="H28" s="35">
        <f t="shared" si="13"/>
        <v>226.58182923312421</v>
      </c>
      <c r="I28" s="35">
        <f t="shared" si="14"/>
        <v>1015.1575215492685</v>
      </c>
      <c r="J28" s="35">
        <f t="shared" si="15"/>
        <v>32972.11686341936</v>
      </c>
    </row>
    <row r="29" spans="1:10">
      <c r="A29" s="33">
        <f t="shared" si="16"/>
        <v>3</v>
      </c>
      <c r="B29" s="34">
        <f t="shared" ref="B29:B92" si="18">EDATE(B28, 1)</f>
        <v>45261</v>
      </c>
      <c r="C29" s="35">
        <f t="shared" si="12"/>
        <v>32972.11686341936</v>
      </c>
      <c r="D29" s="35">
        <f t="shared" si="9"/>
        <v>1096.7727911500799</v>
      </c>
      <c r="E29" s="35">
        <f t="shared" si="10"/>
        <v>140.63658919346659</v>
      </c>
      <c r="F29" s="36">
        <f t="shared" si="11"/>
        <v>0.08</v>
      </c>
      <c r="G29" s="37">
        <f t="shared" si="17"/>
        <v>6.6666666666666671E-3</v>
      </c>
      <c r="H29" s="35">
        <f t="shared" si="13"/>
        <v>219.81411242279574</v>
      </c>
      <c r="I29" s="35">
        <f t="shared" si="14"/>
        <v>1017.5952679207508</v>
      </c>
      <c r="J29" s="35">
        <f t="shared" si="15"/>
        <v>31954.521595498609</v>
      </c>
    </row>
    <row r="30" spans="1:10">
      <c r="A30" s="33">
        <f t="shared" si="16"/>
        <v>4</v>
      </c>
      <c r="B30" s="34">
        <f t="shared" si="18"/>
        <v>45292</v>
      </c>
      <c r="C30" s="35">
        <f t="shared" si="12"/>
        <v>31954.521595498609</v>
      </c>
      <c r="D30" s="35">
        <f t="shared" si="9"/>
        <v>1096.7727911500799</v>
      </c>
      <c r="E30" s="35">
        <f t="shared" si="10"/>
        <v>136.29622098924736</v>
      </c>
      <c r="F30" s="36">
        <f t="shared" si="11"/>
        <v>0.08</v>
      </c>
      <c r="G30" s="37">
        <f t="shared" si="17"/>
        <v>6.6666666666666671E-3</v>
      </c>
      <c r="H30" s="35">
        <f t="shared" si="13"/>
        <v>213.03014396999075</v>
      </c>
      <c r="I30" s="35">
        <f t="shared" si="14"/>
        <v>1020.0388681693365</v>
      </c>
      <c r="J30" s="35">
        <f t="shared" si="15"/>
        <v>30934.482727329272</v>
      </c>
    </row>
    <row r="31" spans="1:10">
      <c r="A31" s="33">
        <f t="shared" si="16"/>
        <v>5</v>
      </c>
      <c r="B31" s="34">
        <f t="shared" si="18"/>
        <v>45323</v>
      </c>
      <c r="C31" s="35">
        <f t="shared" si="12"/>
        <v>30934.482727329272</v>
      </c>
      <c r="D31" s="35">
        <f t="shared" si="9"/>
        <v>1096.7727911500799</v>
      </c>
      <c r="E31" s="35">
        <f t="shared" si="10"/>
        <v>131.94543005100297</v>
      </c>
      <c r="F31" s="36">
        <f t="shared" si="11"/>
        <v>0.08</v>
      </c>
      <c r="G31" s="37">
        <f t="shared" si="17"/>
        <v>6.6666666666666671E-3</v>
      </c>
      <c r="H31" s="35">
        <f t="shared" si="13"/>
        <v>206.22988484886181</v>
      </c>
      <c r="I31" s="35">
        <f t="shared" si="14"/>
        <v>1022.4883363522212</v>
      </c>
      <c r="J31" s="35">
        <f t="shared" si="15"/>
        <v>29911.994390977052</v>
      </c>
    </row>
    <row r="32" spans="1:10">
      <c r="A32" s="33">
        <f t="shared" si="16"/>
        <v>6</v>
      </c>
      <c r="B32" s="34">
        <f t="shared" si="18"/>
        <v>45352</v>
      </c>
      <c r="C32" s="35">
        <f t="shared" si="12"/>
        <v>29911.994390977052</v>
      </c>
      <c r="D32" s="35">
        <f t="shared" si="9"/>
        <v>1096.7727911500799</v>
      </c>
      <c r="E32" s="35">
        <f t="shared" si="10"/>
        <v>127.58419135012311</v>
      </c>
      <c r="F32" s="36">
        <f t="shared" si="11"/>
        <v>0.08</v>
      </c>
      <c r="G32" s="37">
        <f t="shared" si="17"/>
        <v>6.6666666666666671E-3</v>
      </c>
      <c r="H32" s="35">
        <f t="shared" si="13"/>
        <v>199.41329593984702</v>
      </c>
      <c r="I32" s="35">
        <f t="shared" si="14"/>
        <v>1024.9436865603559</v>
      </c>
      <c r="J32" s="35">
        <f t="shared" si="15"/>
        <v>28887.050704416695</v>
      </c>
    </row>
    <row r="33" spans="1:10">
      <c r="A33" s="33">
        <f t="shared" si="16"/>
        <v>7</v>
      </c>
      <c r="B33" s="34">
        <f t="shared" si="18"/>
        <v>45383</v>
      </c>
      <c r="C33" s="35">
        <f t="shared" si="12"/>
        <v>28887.050704416695</v>
      </c>
      <c r="D33" s="35">
        <f t="shared" si="9"/>
        <v>1096.7727911500799</v>
      </c>
      <c r="E33" s="35">
        <f t="shared" si="10"/>
        <v>123.21247979789499</v>
      </c>
      <c r="F33" s="36">
        <f t="shared" si="11"/>
        <v>0.08</v>
      </c>
      <c r="G33" s="37">
        <f t="shared" si="17"/>
        <v>6.6666666666666671E-3</v>
      </c>
      <c r="H33" s="35">
        <f t="shared" si="13"/>
        <v>192.58033802944465</v>
      </c>
      <c r="I33" s="35">
        <f t="shared" si="14"/>
        <v>1027.4049329185302</v>
      </c>
      <c r="J33" s="35">
        <f t="shared" si="15"/>
        <v>27859.645771498166</v>
      </c>
    </row>
    <row r="34" spans="1:10">
      <c r="A34" s="33">
        <f t="shared" si="16"/>
        <v>8</v>
      </c>
      <c r="B34" s="34">
        <f t="shared" si="18"/>
        <v>45413</v>
      </c>
      <c r="C34" s="35">
        <f t="shared" si="12"/>
        <v>27859.645771498166</v>
      </c>
      <c r="D34" s="35">
        <f t="shared" si="9"/>
        <v>1096.7727911500799</v>
      </c>
      <c r="E34" s="35">
        <f t="shared" si="10"/>
        <v>118.83027024535915</v>
      </c>
      <c r="F34" s="36">
        <f t="shared" si="11"/>
        <v>0.08</v>
      </c>
      <c r="G34" s="37">
        <f t="shared" si="17"/>
        <v>6.6666666666666671E-3</v>
      </c>
      <c r="H34" s="35">
        <f t="shared" si="13"/>
        <v>185.73097180998778</v>
      </c>
      <c r="I34" s="35">
        <f t="shared" si="14"/>
        <v>1029.8720895854512</v>
      </c>
      <c r="J34" s="35">
        <f t="shared" si="15"/>
        <v>26829.773681912717</v>
      </c>
    </row>
    <row r="35" spans="1:10">
      <c r="A35" s="33">
        <f t="shared" si="16"/>
        <v>9</v>
      </c>
      <c r="B35" s="34">
        <f t="shared" si="18"/>
        <v>45444</v>
      </c>
      <c r="C35" s="35">
        <f t="shared" si="12"/>
        <v>26829.773681912717</v>
      </c>
      <c r="D35" s="35">
        <f t="shared" si="9"/>
        <v>1096.7727911500799</v>
      </c>
      <c r="E35" s="35">
        <f t="shared" si="10"/>
        <v>114.43753748316472</v>
      </c>
      <c r="F35" s="36">
        <f t="shared" si="11"/>
        <v>0.08</v>
      </c>
      <c r="G35" s="37">
        <f t="shared" si="17"/>
        <v>6.6666666666666671E-3</v>
      </c>
      <c r="H35" s="35">
        <f t="shared" si="13"/>
        <v>178.86515787941812</v>
      </c>
      <c r="I35" s="35">
        <f t="shared" si="14"/>
        <v>1032.3451707538266</v>
      </c>
      <c r="J35" s="35">
        <f t="shared" si="15"/>
        <v>25797.428511158891</v>
      </c>
    </row>
    <row r="36" spans="1:10">
      <c r="A36" s="33">
        <f t="shared" si="16"/>
        <v>10</v>
      </c>
      <c r="B36" s="34">
        <f t="shared" si="18"/>
        <v>45474</v>
      </c>
      <c r="C36" s="35">
        <f t="shared" si="12"/>
        <v>25797.428511158891</v>
      </c>
      <c r="D36" s="35">
        <f t="shared" si="9"/>
        <v>1096.7727911500799</v>
      </c>
      <c r="E36" s="35">
        <f t="shared" si="10"/>
        <v>110.03425624142437</v>
      </c>
      <c r="F36" s="36">
        <f t="shared" si="11"/>
        <v>0.08</v>
      </c>
      <c r="G36" s="37">
        <f t="shared" si="17"/>
        <v>6.6666666666666671E-3</v>
      </c>
      <c r="H36" s="35">
        <f t="shared" si="13"/>
        <v>171.98285674105929</v>
      </c>
      <c r="I36" s="35">
        <f t="shared" si="14"/>
        <v>1034.824190650445</v>
      </c>
      <c r="J36" s="35">
        <f t="shared" si="15"/>
        <v>24762.604320508446</v>
      </c>
    </row>
    <row r="37" spans="1:10">
      <c r="A37" s="33">
        <f t="shared" si="16"/>
        <v>11</v>
      </c>
      <c r="B37" s="34">
        <f t="shared" si="18"/>
        <v>45505</v>
      </c>
      <c r="C37" s="35">
        <f t="shared" si="12"/>
        <v>24762.604320508446</v>
      </c>
      <c r="D37" s="35">
        <f t="shared" si="9"/>
        <v>1096.7727911500799</v>
      </c>
      <c r="E37" s="35">
        <f t="shared" si="10"/>
        <v>105.62040118956902</v>
      </c>
      <c r="F37" s="36">
        <f t="shared" si="11"/>
        <v>0.08</v>
      </c>
      <c r="G37" s="37">
        <f t="shared" si="17"/>
        <v>6.6666666666666671E-3</v>
      </c>
      <c r="H37" s="35">
        <f t="shared" si="13"/>
        <v>165.08402880338966</v>
      </c>
      <c r="I37" s="35">
        <f t="shared" si="14"/>
        <v>1037.3091635362593</v>
      </c>
      <c r="J37" s="35">
        <f t="shared" si="15"/>
        <v>23725.295156972188</v>
      </c>
    </row>
    <row r="38" spans="1:10">
      <c r="A38" s="33">
        <f t="shared" si="16"/>
        <v>12</v>
      </c>
      <c r="B38" s="34">
        <f t="shared" si="18"/>
        <v>45536</v>
      </c>
      <c r="C38" s="35">
        <f t="shared" si="12"/>
        <v>23725.295156972188</v>
      </c>
      <c r="D38" s="35">
        <f t="shared" si="9"/>
        <v>1096.7727911500799</v>
      </c>
      <c r="E38" s="35">
        <f t="shared" si="10"/>
        <v>101.19594693620211</v>
      </c>
      <c r="F38" s="36">
        <f t="shared" si="11"/>
        <v>0.08</v>
      </c>
      <c r="G38" s="37">
        <f t="shared" si="17"/>
        <v>6.6666666666666671E-3</v>
      </c>
      <c r="H38" s="35">
        <f t="shared" si="13"/>
        <v>158.16863437981459</v>
      </c>
      <c r="I38" s="35">
        <f t="shared" si="14"/>
        <v>1039.8001037064673</v>
      </c>
      <c r="J38" s="35">
        <f t="shared" si="15"/>
        <v>22685.49505326572</v>
      </c>
    </row>
    <row r="39" spans="1:10">
      <c r="A39" s="33">
        <f t="shared" si="16"/>
        <v>13</v>
      </c>
      <c r="B39" s="34">
        <f t="shared" si="18"/>
        <v>45566</v>
      </c>
      <c r="C39" s="35">
        <f t="shared" si="12"/>
        <v>22685.49505326572</v>
      </c>
      <c r="D39" s="35">
        <f t="shared" si="9"/>
        <v>1096.7727911500799</v>
      </c>
      <c r="E39" s="35">
        <f t="shared" si="10"/>
        <v>96.760868028953396</v>
      </c>
      <c r="F39" s="36">
        <f t="shared" si="11"/>
        <v>0.08</v>
      </c>
      <c r="G39" s="37">
        <f t="shared" si="17"/>
        <v>6.6666666666666671E-3</v>
      </c>
      <c r="H39" s="35">
        <f t="shared" si="13"/>
        <v>151.23663368843813</v>
      </c>
      <c r="I39" s="35">
        <f t="shared" si="14"/>
        <v>1042.2970254905952</v>
      </c>
      <c r="J39" s="35">
        <f t="shared" si="15"/>
        <v>21643.198027775125</v>
      </c>
    </row>
    <row r="40" spans="1:10">
      <c r="A40" s="33">
        <f t="shared" si="16"/>
        <v>14</v>
      </c>
      <c r="B40" s="34">
        <f t="shared" si="18"/>
        <v>45597</v>
      </c>
      <c r="C40" s="35">
        <f t="shared" si="12"/>
        <v>21643.198027775125</v>
      </c>
      <c r="D40" s="35">
        <f t="shared" si="9"/>
        <v>1096.7727911500799</v>
      </c>
      <c r="E40" s="35">
        <f t="shared" si="10"/>
        <v>92.315138954332753</v>
      </c>
      <c r="F40" s="36">
        <f t="shared" si="11"/>
        <v>0.08</v>
      </c>
      <c r="G40" s="37">
        <f t="shared" si="17"/>
        <v>6.6666666666666671E-3</v>
      </c>
      <c r="H40" s="35">
        <f t="shared" si="13"/>
        <v>144.28798685183418</v>
      </c>
      <c r="I40" s="35">
        <f t="shared" si="14"/>
        <v>1044.7999432525785</v>
      </c>
      <c r="J40" s="35">
        <f t="shared" si="15"/>
        <v>20598.398084522545</v>
      </c>
    </row>
    <row r="41" spans="1:10">
      <c r="A41" s="33">
        <f t="shared" si="16"/>
        <v>15</v>
      </c>
      <c r="B41" s="34">
        <f t="shared" si="18"/>
        <v>45627</v>
      </c>
      <c r="C41" s="35">
        <f t="shared" si="12"/>
        <v>20598.398084522545</v>
      </c>
      <c r="D41" s="35">
        <f t="shared" si="9"/>
        <v>1096.7727911500799</v>
      </c>
      <c r="E41" s="35">
        <f t="shared" si="10"/>
        <v>87.858734137583227</v>
      </c>
      <c r="F41" s="36">
        <f t="shared" si="11"/>
        <v>0.08</v>
      </c>
      <c r="G41" s="37">
        <f t="shared" si="17"/>
        <v>6.6666666666666671E-3</v>
      </c>
      <c r="H41" s="35">
        <f t="shared" si="13"/>
        <v>137.32265389681697</v>
      </c>
      <c r="I41" s="35">
        <f t="shared" si="14"/>
        <v>1047.3088713908462</v>
      </c>
      <c r="J41" s="35">
        <f t="shared" si="15"/>
        <v>19551.089213131698</v>
      </c>
    </row>
    <row r="42" spans="1:10">
      <c r="A42" s="33">
        <f t="shared" si="16"/>
        <v>16</v>
      </c>
      <c r="B42" s="34">
        <f t="shared" si="18"/>
        <v>45658</v>
      </c>
      <c r="C42" s="35">
        <f t="shared" si="12"/>
        <v>19551.089213131698</v>
      </c>
      <c r="D42" s="35">
        <f t="shared" si="9"/>
        <v>1096.7727911500799</v>
      </c>
      <c r="E42" s="35">
        <f t="shared" si="10"/>
        <v>83.391627942534001</v>
      </c>
      <c r="F42" s="36">
        <f t="shared" si="11"/>
        <v>0.08</v>
      </c>
      <c r="G42" s="37">
        <f t="shared" si="17"/>
        <v>6.6666666666666671E-3</v>
      </c>
      <c r="H42" s="35">
        <f t="shared" si="13"/>
        <v>130.34059475421134</v>
      </c>
      <c r="I42" s="35">
        <f t="shared" si="14"/>
        <v>1049.8238243384026</v>
      </c>
      <c r="J42" s="35">
        <f t="shared" si="15"/>
        <v>18501.265388793294</v>
      </c>
    </row>
    <row r="43" spans="1:10">
      <c r="A43" s="33">
        <f t="shared" si="16"/>
        <v>17</v>
      </c>
      <c r="B43" s="34">
        <f t="shared" si="18"/>
        <v>45689</v>
      </c>
      <c r="C43" s="35">
        <f t="shared" si="12"/>
        <v>18501.265388793294</v>
      </c>
      <c r="D43" s="35">
        <f t="shared" si="9"/>
        <v>1096.7727911500799</v>
      </c>
      <c r="E43" s="35">
        <f t="shared" si="10"/>
        <v>78.913794671452877</v>
      </c>
      <c r="F43" s="36">
        <f t="shared" si="11"/>
        <v>0.08</v>
      </c>
      <c r="G43" s="37">
        <f t="shared" si="17"/>
        <v>6.6666666666666671E-3</v>
      </c>
      <c r="H43" s="35">
        <f t="shared" si="13"/>
        <v>123.34176925862197</v>
      </c>
      <c r="I43" s="35">
        <f t="shared" si="14"/>
        <v>1052.3448165629109</v>
      </c>
      <c r="J43" s="35">
        <f t="shared" si="15"/>
        <v>17448.920572230381</v>
      </c>
    </row>
    <row r="44" spans="1:10">
      <c r="A44" s="33">
        <f t="shared" si="16"/>
        <v>18</v>
      </c>
      <c r="B44" s="34">
        <f t="shared" si="18"/>
        <v>45717</v>
      </c>
      <c r="C44" s="35">
        <f t="shared" si="12"/>
        <v>17448.920572230381</v>
      </c>
      <c r="D44" s="35">
        <f t="shared" si="9"/>
        <v>1096.7727911500799</v>
      </c>
      <c r="E44" s="35">
        <f t="shared" si="10"/>
        <v>74.425208564898483</v>
      </c>
      <c r="F44" s="36">
        <f t="shared" si="11"/>
        <v>0.08</v>
      </c>
      <c r="G44" s="37">
        <f t="shared" si="17"/>
        <v>6.6666666666666671E-3</v>
      </c>
      <c r="H44" s="35">
        <f t="shared" si="13"/>
        <v>116.32613714820255</v>
      </c>
      <c r="I44" s="35">
        <f t="shared" si="14"/>
        <v>1054.8718625667757</v>
      </c>
      <c r="J44" s="35">
        <f t="shared" si="15"/>
        <v>16394.048709663606</v>
      </c>
    </row>
    <row r="45" spans="1:10">
      <c r="A45" s="33">
        <f t="shared" si="16"/>
        <v>19</v>
      </c>
      <c r="B45" s="34">
        <f t="shared" si="18"/>
        <v>45748</v>
      </c>
      <c r="C45" s="35">
        <f t="shared" si="12"/>
        <v>16394.048709663606</v>
      </c>
      <c r="D45" s="35">
        <f t="shared" si="9"/>
        <v>1096.7727911500799</v>
      </c>
      <c r="E45" s="35">
        <f t="shared" si="10"/>
        <v>69.925843801572043</v>
      </c>
      <c r="F45" s="36">
        <f t="shared" si="11"/>
        <v>0.08</v>
      </c>
      <c r="G45" s="37">
        <f t="shared" si="17"/>
        <v>6.6666666666666671E-3</v>
      </c>
      <c r="H45" s="35">
        <f t="shared" si="13"/>
        <v>109.29365806442405</v>
      </c>
      <c r="I45" s="35">
        <f t="shared" si="14"/>
        <v>1057.4049768872278</v>
      </c>
      <c r="J45" s="35">
        <f t="shared" si="15"/>
        <v>15336.643732776378</v>
      </c>
    </row>
    <row r="46" spans="1:10">
      <c r="A46" s="33">
        <f t="shared" si="16"/>
        <v>20</v>
      </c>
      <c r="B46" s="34">
        <f t="shared" si="18"/>
        <v>45778</v>
      </c>
      <c r="C46" s="35">
        <f t="shared" si="12"/>
        <v>15336.643732776378</v>
      </c>
      <c r="D46" s="35">
        <f t="shared" si="9"/>
        <v>1096.7727911500799</v>
      </c>
      <c r="E46" s="35">
        <f t="shared" si="10"/>
        <v>65.415674498168869</v>
      </c>
      <c r="F46" s="36">
        <f t="shared" si="11"/>
        <v>0.08</v>
      </c>
      <c r="G46" s="37">
        <f t="shared" si="17"/>
        <v>6.6666666666666671E-3</v>
      </c>
      <c r="H46" s="35">
        <f t="shared" si="13"/>
        <v>102.24429155184252</v>
      </c>
      <c r="I46" s="35">
        <f t="shared" si="14"/>
        <v>1059.9441740964064</v>
      </c>
      <c r="J46" s="35">
        <f t="shared" si="15"/>
        <v>14276.699558679971</v>
      </c>
    </row>
    <row r="47" spans="1:10">
      <c r="A47" s="33">
        <f t="shared" si="16"/>
        <v>21</v>
      </c>
      <c r="B47" s="34">
        <f t="shared" si="18"/>
        <v>45809</v>
      </c>
      <c r="C47" s="35">
        <f t="shared" si="12"/>
        <v>14276.699558679971</v>
      </c>
      <c r="D47" s="35">
        <f t="shared" si="9"/>
        <v>1096.7727911500799</v>
      </c>
      <c r="E47" s="35">
        <f t="shared" si="10"/>
        <v>60.894674709229456</v>
      </c>
      <c r="F47" s="36">
        <f t="shared" si="11"/>
        <v>0.08</v>
      </c>
      <c r="G47" s="37">
        <f t="shared" si="17"/>
        <v>6.6666666666666671E-3</v>
      </c>
      <c r="H47" s="35">
        <f t="shared" si="13"/>
        <v>95.177997057866477</v>
      </c>
      <c r="I47" s="35">
        <f t="shared" si="14"/>
        <v>1062.4894688014431</v>
      </c>
      <c r="J47" s="35">
        <f t="shared" si="15"/>
        <v>13214.210089878528</v>
      </c>
    </row>
    <row r="48" spans="1:10">
      <c r="A48" s="33">
        <f t="shared" si="16"/>
        <v>22</v>
      </c>
      <c r="B48" s="34">
        <f t="shared" si="18"/>
        <v>45839</v>
      </c>
      <c r="C48" s="35">
        <f t="shared" si="12"/>
        <v>13214.210089878528</v>
      </c>
      <c r="D48" s="35">
        <f t="shared" si="9"/>
        <v>1096.7727911500799</v>
      </c>
      <c r="E48" s="35">
        <f t="shared" si="10"/>
        <v>56.362818426990223</v>
      </c>
      <c r="F48" s="36">
        <f t="shared" si="11"/>
        <v>0.08</v>
      </c>
      <c r="G48" s="37">
        <f t="shared" si="17"/>
        <v>6.6666666666666671E-3</v>
      </c>
      <c r="H48" s="35">
        <f t="shared" si="13"/>
        <v>88.094733932523525</v>
      </c>
      <c r="I48" s="35">
        <f t="shared" si="14"/>
        <v>1065.0408756445468</v>
      </c>
      <c r="J48" s="35">
        <f t="shared" si="15"/>
        <v>12149.169214233982</v>
      </c>
    </row>
    <row r="49" spans="1:10">
      <c r="A49" s="33">
        <f t="shared" si="16"/>
        <v>23</v>
      </c>
      <c r="B49" s="34">
        <f t="shared" si="18"/>
        <v>45870</v>
      </c>
      <c r="C49" s="35">
        <f t="shared" si="12"/>
        <v>12149.169214233982</v>
      </c>
      <c r="D49" s="35">
        <f t="shared" si="9"/>
        <v>1096.7727911500799</v>
      </c>
      <c r="E49" s="35">
        <f t="shared" si="10"/>
        <v>51.820079581233905</v>
      </c>
      <c r="F49" s="36">
        <f t="shared" si="11"/>
        <v>0.08</v>
      </c>
      <c r="G49" s="37">
        <f t="shared" si="17"/>
        <v>6.6666666666666671E-3</v>
      </c>
      <c r="H49" s="35">
        <f t="shared" si="13"/>
        <v>80.994461428226543</v>
      </c>
      <c r="I49" s="35">
        <f t="shared" si="14"/>
        <v>1067.5984093030872</v>
      </c>
      <c r="J49" s="35">
        <f t="shared" si="15"/>
        <v>11081.570804930894</v>
      </c>
    </row>
    <row r="50" spans="1:10">
      <c r="A50" s="33">
        <f t="shared" si="16"/>
        <v>24</v>
      </c>
      <c r="B50" s="34">
        <f t="shared" si="18"/>
        <v>45901</v>
      </c>
      <c r="C50" s="35">
        <f t="shared" si="12"/>
        <v>11081.570804930894</v>
      </c>
      <c r="D50" s="35">
        <f t="shared" si="9"/>
        <v>1096.7727911500799</v>
      </c>
      <c r="E50" s="35">
        <f t="shared" si="10"/>
        <v>47.266432039139573</v>
      </c>
      <c r="F50" s="36">
        <f t="shared" si="11"/>
        <v>0.08</v>
      </c>
      <c r="G50" s="37">
        <f t="shared" si="17"/>
        <v>6.6666666666666671E-3</v>
      </c>
      <c r="H50" s="35">
        <f t="shared" si="13"/>
        <v>73.877138699539302</v>
      </c>
      <c r="I50" s="35">
        <f t="shared" si="14"/>
        <v>1070.1620844896802</v>
      </c>
      <c r="J50" s="35">
        <f t="shared" si="15"/>
        <v>10011.408720441214</v>
      </c>
    </row>
    <row r="51" spans="1:10">
      <c r="A51" s="33">
        <f t="shared" si="16"/>
        <v>25</v>
      </c>
      <c r="B51" s="34">
        <f t="shared" si="18"/>
        <v>45931</v>
      </c>
      <c r="C51" s="35">
        <f t="shared" si="12"/>
        <v>10011.408720441214</v>
      </c>
      <c r="D51" s="35">
        <f t="shared" si="9"/>
        <v>1096.7727911500799</v>
      </c>
      <c r="E51" s="35">
        <f t="shared" si="10"/>
        <v>42.701849605132296</v>
      </c>
      <c r="F51" s="36">
        <f t="shared" si="11"/>
        <v>0.08</v>
      </c>
      <c r="G51" s="37">
        <f t="shared" si="17"/>
        <v>6.6666666666666671E-3</v>
      </c>
      <c r="H51" s="35">
        <f t="shared" si="13"/>
        <v>66.742724802941424</v>
      </c>
      <c r="I51" s="35">
        <f t="shared" si="14"/>
        <v>1072.7319159522708</v>
      </c>
      <c r="J51" s="35">
        <f t="shared" si="15"/>
        <v>8938.6768044889432</v>
      </c>
    </row>
    <row r="52" spans="1:10">
      <c r="A52" s="33">
        <f t="shared" si="16"/>
        <v>26</v>
      </c>
      <c r="B52" s="34">
        <f t="shared" si="18"/>
        <v>45962</v>
      </c>
      <c r="C52" s="35">
        <f t="shared" si="12"/>
        <v>8938.6768044889432</v>
      </c>
      <c r="D52" s="35">
        <f t="shared" si="9"/>
        <v>1096.7727911500799</v>
      </c>
      <c r="E52" s="35">
        <f t="shared" si="10"/>
        <v>38.126306020732471</v>
      </c>
      <c r="F52" s="36">
        <f t="shared" si="11"/>
        <v>0.08</v>
      </c>
      <c r="G52" s="37">
        <f t="shared" si="17"/>
        <v>6.6666666666666671E-3</v>
      </c>
      <c r="H52" s="35">
        <f t="shared" si="13"/>
        <v>59.591178696592955</v>
      </c>
      <c r="I52" s="35">
        <f t="shared" si="14"/>
        <v>1075.3079184742194</v>
      </c>
      <c r="J52" s="35">
        <f t="shared" si="15"/>
        <v>7863.368886014724</v>
      </c>
    </row>
    <row r="53" spans="1:10">
      <c r="A53" s="33">
        <f t="shared" si="16"/>
        <v>27</v>
      </c>
      <c r="B53" s="34">
        <f t="shared" si="18"/>
        <v>45992</v>
      </c>
      <c r="C53" s="35">
        <f t="shared" si="12"/>
        <v>7863.368886014724</v>
      </c>
      <c r="D53" s="35">
        <f t="shared" si="9"/>
        <v>1096.7727911500799</v>
      </c>
      <c r="E53" s="35">
        <f t="shared" si="10"/>
        <v>33.539774964404735</v>
      </c>
      <c r="F53" s="36">
        <f t="shared" si="11"/>
        <v>0.08</v>
      </c>
      <c r="G53" s="37">
        <f t="shared" si="17"/>
        <v>6.6666666666666671E-3</v>
      </c>
      <c r="H53" s="35">
        <f t="shared" si="13"/>
        <v>52.422459240098163</v>
      </c>
      <c r="I53" s="35">
        <f t="shared" si="14"/>
        <v>1077.8901068743867</v>
      </c>
      <c r="J53" s="35">
        <f t="shared" si="15"/>
        <v>6785.4787791403378</v>
      </c>
    </row>
    <row r="54" spans="1:10">
      <c r="A54" s="33">
        <f t="shared" si="16"/>
        <v>28</v>
      </c>
      <c r="B54" s="34">
        <f t="shared" si="18"/>
        <v>46023</v>
      </c>
      <c r="C54" s="35">
        <f t="shared" si="12"/>
        <v>6785.4787791403378</v>
      </c>
      <c r="D54" s="35">
        <f t="shared" si="9"/>
        <v>1096.7727911500799</v>
      </c>
      <c r="E54" s="35">
        <f t="shared" si="10"/>
        <v>28.942230051406565</v>
      </c>
      <c r="F54" s="36">
        <f t="shared" si="11"/>
        <v>0.08</v>
      </c>
      <c r="G54" s="37">
        <f t="shared" si="17"/>
        <v>6.6666666666666671E-3</v>
      </c>
      <c r="H54" s="35">
        <f t="shared" si="13"/>
        <v>45.236525194268921</v>
      </c>
      <c r="I54" s="35">
        <f t="shared" si="14"/>
        <v>1080.4784960072175</v>
      </c>
      <c r="J54" s="35">
        <f t="shared" si="15"/>
        <v>5705.0002831331203</v>
      </c>
    </row>
    <row r="55" spans="1:10">
      <c r="A55" s="33">
        <f t="shared" si="16"/>
        <v>29</v>
      </c>
      <c r="B55" s="34">
        <f t="shared" si="18"/>
        <v>46054</v>
      </c>
      <c r="C55" s="35">
        <f t="shared" si="12"/>
        <v>5705.0002831331203</v>
      </c>
      <c r="D55" s="35">
        <f t="shared" si="9"/>
        <v>1096.7727911500799</v>
      </c>
      <c r="E55" s="35">
        <f t="shared" si="10"/>
        <v>24.333644833636495</v>
      </c>
      <c r="F55" s="36">
        <f t="shared" si="11"/>
        <v>0.08</v>
      </c>
      <c r="G55" s="37">
        <f t="shared" si="17"/>
        <v>6.6666666666666671E-3</v>
      </c>
      <c r="H55" s="35">
        <f t="shared" si="13"/>
        <v>38.033335220887473</v>
      </c>
      <c r="I55" s="35">
        <f t="shared" si="14"/>
        <v>1083.073100762829</v>
      </c>
      <c r="J55" s="35">
        <f t="shared" si="15"/>
        <v>4621.9271823702911</v>
      </c>
    </row>
    <row r="56" spans="1:10">
      <c r="A56" s="33">
        <f t="shared" si="16"/>
        <v>30</v>
      </c>
      <c r="B56" s="34">
        <f t="shared" si="18"/>
        <v>46082</v>
      </c>
      <c r="C56" s="35">
        <f t="shared" si="12"/>
        <v>4621.9271823702911</v>
      </c>
      <c r="D56" s="35">
        <f t="shared" si="9"/>
        <v>1096.7727911500799</v>
      </c>
      <c r="E56" s="35">
        <f t="shared" si="10"/>
        <v>19.713992799481964</v>
      </c>
      <c r="F56" s="36">
        <f t="shared" si="11"/>
        <v>0.08</v>
      </c>
      <c r="G56" s="37">
        <f t="shared" si="17"/>
        <v>6.6666666666666671E-3</v>
      </c>
      <c r="H56" s="35">
        <f t="shared" si="13"/>
        <v>30.81284788246861</v>
      </c>
      <c r="I56" s="35">
        <f t="shared" si="14"/>
        <v>1085.6739360670933</v>
      </c>
      <c r="J56" s="35">
        <f t="shared" si="15"/>
        <v>3536.2532463031976</v>
      </c>
    </row>
    <row r="57" spans="1:10">
      <c r="A57" s="33">
        <f t="shared" si="16"/>
        <v>31</v>
      </c>
      <c r="B57" s="34">
        <f t="shared" si="18"/>
        <v>46113</v>
      </c>
      <c r="C57" s="35">
        <f t="shared" si="12"/>
        <v>3536.2532463031976</v>
      </c>
      <c r="D57" s="35">
        <f t="shared" si="9"/>
        <v>1096.7727911500799</v>
      </c>
      <c r="E57" s="35">
        <f t="shared" si="10"/>
        <v>15.083247373666817</v>
      </c>
      <c r="F57" s="36">
        <f t="shared" si="11"/>
        <v>0.08</v>
      </c>
      <c r="G57" s="37">
        <f t="shared" si="17"/>
        <v>6.6666666666666671E-3</v>
      </c>
      <c r="H57" s="35">
        <f t="shared" si="13"/>
        <v>23.575021642021319</v>
      </c>
      <c r="I57" s="35">
        <f t="shared" si="14"/>
        <v>1088.2810168817255</v>
      </c>
      <c r="J57" s="35">
        <f t="shared" si="15"/>
        <v>2447.9722294214721</v>
      </c>
    </row>
    <row r="58" spans="1:10">
      <c r="A58" s="33">
        <f t="shared" si="16"/>
        <v>32</v>
      </c>
      <c r="B58" s="34">
        <f t="shared" si="18"/>
        <v>46143</v>
      </c>
      <c r="C58" s="35">
        <f t="shared" si="12"/>
        <v>2447.9722294214721</v>
      </c>
      <c r="D58" s="35">
        <f t="shared" ref="D58:D89" si="19">IF(A58=0,0,MIN($I$5,C58+H58))</f>
        <v>1096.7727911500799</v>
      </c>
      <c r="E58" s="35">
        <f t="shared" ref="E58:E89" si="20">IF(D58&lt;$I$5,0,$J$5*C58)</f>
        <v>10.441381917098401</v>
      </c>
      <c r="F58" s="36">
        <f t="shared" ref="F58:F89" si="21">IF(C58&gt;0,$C$5,0)</f>
        <v>0.08</v>
      </c>
      <c r="G58" s="37">
        <f t="shared" si="17"/>
        <v>6.6666666666666671E-3</v>
      </c>
      <c r="H58" s="35">
        <f t="shared" si="13"/>
        <v>16.319814862809814</v>
      </c>
      <c r="I58" s="35">
        <f t="shared" si="14"/>
        <v>1090.8943582043685</v>
      </c>
      <c r="J58" s="35">
        <f t="shared" si="15"/>
        <v>1357.0778712171036</v>
      </c>
    </row>
    <row r="59" spans="1:10">
      <c r="A59" s="33">
        <f t="shared" si="16"/>
        <v>33</v>
      </c>
      <c r="B59" s="34">
        <f t="shared" si="18"/>
        <v>46174</v>
      </c>
      <c r="C59" s="35">
        <f t="shared" si="12"/>
        <v>1357.0778712171036</v>
      </c>
      <c r="D59" s="35">
        <f t="shared" si="19"/>
        <v>1096.7727911500799</v>
      </c>
      <c r="E59" s="35">
        <f t="shared" si="20"/>
        <v>5.7883697267143388</v>
      </c>
      <c r="F59" s="36">
        <f t="shared" si="21"/>
        <v>0.08</v>
      </c>
      <c r="G59" s="37">
        <f t="shared" si="17"/>
        <v>6.6666666666666671E-3</v>
      </c>
      <c r="H59" s="35">
        <f t="shared" si="13"/>
        <v>9.0471858081140244</v>
      </c>
      <c r="I59" s="35">
        <f t="shared" si="14"/>
        <v>1093.5139750686801</v>
      </c>
      <c r="J59" s="35">
        <f t="shared" si="15"/>
        <v>263.56389614842351</v>
      </c>
    </row>
    <row r="60" spans="1:10">
      <c r="A60" s="33">
        <f t="shared" si="16"/>
        <v>34</v>
      </c>
      <c r="B60" s="34">
        <f t="shared" si="18"/>
        <v>46204</v>
      </c>
      <c r="C60" s="35">
        <f t="shared" si="12"/>
        <v>263.56389614842351</v>
      </c>
      <c r="D60" s="35">
        <f t="shared" si="19"/>
        <v>265.32098878941298</v>
      </c>
      <c r="E60" s="35">
        <f t="shared" si="20"/>
        <v>0</v>
      </c>
      <c r="F60" s="36">
        <f t="shared" si="21"/>
        <v>0.08</v>
      </c>
      <c r="G60" s="37">
        <f t="shared" si="17"/>
        <v>6.6666666666666671E-3</v>
      </c>
      <c r="H60" s="35">
        <f t="shared" si="13"/>
        <v>1.7570926409894903</v>
      </c>
      <c r="I60" s="35">
        <f t="shared" si="14"/>
        <v>263.56389614842351</v>
      </c>
      <c r="J60" s="35">
        <f t="shared" si="15"/>
        <v>0</v>
      </c>
    </row>
    <row r="61" spans="1:10">
      <c r="A61" s="33">
        <f t="shared" si="16"/>
        <v>35</v>
      </c>
      <c r="B61" s="34">
        <f t="shared" si="18"/>
        <v>46235</v>
      </c>
      <c r="C61" s="35">
        <f t="shared" si="12"/>
        <v>0</v>
      </c>
      <c r="D61" s="35">
        <f t="shared" si="19"/>
        <v>0</v>
      </c>
      <c r="E61" s="35">
        <f t="shared" si="20"/>
        <v>0</v>
      </c>
      <c r="F61" s="36">
        <f t="shared" si="21"/>
        <v>0</v>
      </c>
      <c r="G61" s="37">
        <f t="shared" si="17"/>
        <v>0</v>
      </c>
      <c r="H61" s="35">
        <f t="shared" si="13"/>
        <v>0</v>
      </c>
      <c r="I61" s="35">
        <f t="shared" si="14"/>
        <v>0</v>
      </c>
      <c r="J61" s="35">
        <f t="shared" si="15"/>
        <v>0</v>
      </c>
    </row>
    <row r="62" spans="1:10">
      <c r="A62" s="33">
        <f t="shared" si="16"/>
        <v>36</v>
      </c>
      <c r="B62" s="34">
        <f t="shared" si="18"/>
        <v>46266</v>
      </c>
      <c r="C62" s="35">
        <f t="shared" si="12"/>
        <v>0</v>
      </c>
      <c r="D62" s="35">
        <f t="shared" si="19"/>
        <v>0</v>
      </c>
      <c r="E62" s="35">
        <f t="shared" si="20"/>
        <v>0</v>
      </c>
      <c r="F62" s="36">
        <f t="shared" si="21"/>
        <v>0</v>
      </c>
      <c r="G62" s="37">
        <f t="shared" si="17"/>
        <v>0</v>
      </c>
      <c r="H62" s="35">
        <f t="shared" si="13"/>
        <v>0</v>
      </c>
      <c r="I62" s="35">
        <f t="shared" si="14"/>
        <v>0</v>
      </c>
      <c r="J62" s="35">
        <f t="shared" si="15"/>
        <v>0</v>
      </c>
    </row>
    <row r="63" spans="1:10">
      <c r="A63" s="33">
        <f t="shared" si="16"/>
        <v>37</v>
      </c>
      <c r="B63" s="34">
        <f t="shared" si="18"/>
        <v>46296</v>
      </c>
      <c r="C63" s="35">
        <f t="shared" ref="C63:C96" si="22">IF(A63=0,0,J62)</f>
        <v>0</v>
      </c>
      <c r="D63" s="35">
        <f t="shared" si="19"/>
        <v>0</v>
      </c>
      <c r="E63" s="35">
        <f t="shared" si="20"/>
        <v>0</v>
      </c>
      <c r="F63" s="36">
        <f t="shared" si="21"/>
        <v>0</v>
      </c>
      <c r="G63" s="37">
        <f t="shared" ref="G63:G96" si="23">F63/12</f>
        <v>0</v>
      </c>
      <c r="H63" s="35">
        <f t="shared" ref="H63:H96" si="24">C63*G63</f>
        <v>0</v>
      </c>
      <c r="I63" s="35">
        <f t="shared" ref="I63:I96" si="25">D63+E63-H63</f>
        <v>0</v>
      </c>
      <c r="J63" s="35">
        <f t="shared" ref="J63:J96" si="26">C63-I63</f>
        <v>0</v>
      </c>
    </row>
    <row r="64" spans="1:10">
      <c r="A64" s="33">
        <f t="shared" si="16"/>
        <v>38</v>
      </c>
      <c r="B64" s="34">
        <f t="shared" si="18"/>
        <v>46327</v>
      </c>
      <c r="C64" s="35">
        <f t="shared" si="22"/>
        <v>0</v>
      </c>
      <c r="D64" s="35">
        <f t="shared" si="19"/>
        <v>0</v>
      </c>
      <c r="E64" s="35">
        <f t="shared" si="20"/>
        <v>0</v>
      </c>
      <c r="F64" s="36">
        <f t="shared" si="21"/>
        <v>0</v>
      </c>
      <c r="G64" s="37">
        <f t="shared" si="23"/>
        <v>0</v>
      </c>
      <c r="H64" s="35">
        <f t="shared" si="24"/>
        <v>0</v>
      </c>
      <c r="I64" s="35">
        <f t="shared" si="25"/>
        <v>0</v>
      </c>
      <c r="J64" s="35">
        <f t="shared" si="26"/>
        <v>0</v>
      </c>
    </row>
    <row r="65" spans="1:10">
      <c r="A65" s="33">
        <f t="shared" si="16"/>
        <v>39</v>
      </c>
      <c r="B65" s="34">
        <f t="shared" si="18"/>
        <v>46357</v>
      </c>
      <c r="C65" s="35">
        <f t="shared" si="22"/>
        <v>0</v>
      </c>
      <c r="D65" s="35">
        <f t="shared" si="19"/>
        <v>0</v>
      </c>
      <c r="E65" s="35">
        <f t="shared" si="20"/>
        <v>0</v>
      </c>
      <c r="F65" s="36">
        <f t="shared" si="21"/>
        <v>0</v>
      </c>
      <c r="G65" s="37">
        <f t="shared" si="23"/>
        <v>0</v>
      </c>
      <c r="H65" s="35">
        <f t="shared" si="24"/>
        <v>0</v>
      </c>
      <c r="I65" s="35">
        <f t="shared" si="25"/>
        <v>0</v>
      </c>
      <c r="J65" s="35">
        <f t="shared" si="26"/>
        <v>0</v>
      </c>
    </row>
    <row r="66" spans="1:10">
      <c r="A66" s="33">
        <f t="shared" si="16"/>
        <v>40</v>
      </c>
      <c r="B66" s="34">
        <f t="shared" si="18"/>
        <v>46388</v>
      </c>
      <c r="C66" s="35">
        <f t="shared" si="22"/>
        <v>0</v>
      </c>
      <c r="D66" s="35">
        <f t="shared" si="19"/>
        <v>0</v>
      </c>
      <c r="E66" s="35">
        <f t="shared" si="20"/>
        <v>0</v>
      </c>
      <c r="F66" s="36">
        <f t="shared" si="21"/>
        <v>0</v>
      </c>
      <c r="G66" s="37">
        <f t="shared" si="23"/>
        <v>0</v>
      </c>
      <c r="H66" s="35">
        <f t="shared" si="24"/>
        <v>0</v>
      </c>
      <c r="I66" s="35">
        <f t="shared" si="25"/>
        <v>0</v>
      </c>
      <c r="J66" s="35">
        <f t="shared" si="26"/>
        <v>0</v>
      </c>
    </row>
    <row r="67" spans="1:10">
      <c r="A67" s="33">
        <f t="shared" si="16"/>
        <v>41</v>
      </c>
      <c r="B67" s="34">
        <f t="shared" si="18"/>
        <v>46419</v>
      </c>
      <c r="C67" s="35">
        <f t="shared" si="22"/>
        <v>0</v>
      </c>
      <c r="D67" s="35">
        <f t="shared" si="19"/>
        <v>0</v>
      </c>
      <c r="E67" s="35">
        <f t="shared" si="20"/>
        <v>0</v>
      </c>
      <c r="F67" s="36">
        <f t="shared" si="21"/>
        <v>0</v>
      </c>
      <c r="G67" s="37">
        <f t="shared" si="23"/>
        <v>0</v>
      </c>
      <c r="H67" s="35">
        <f t="shared" si="24"/>
        <v>0</v>
      </c>
      <c r="I67" s="35">
        <f t="shared" si="25"/>
        <v>0</v>
      </c>
      <c r="J67" s="35">
        <f t="shared" si="26"/>
        <v>0</v>
      </c>
    </row>
    <row r="68" spans="1:10">
      <c r="A68" s="33">
        <f t="shared" si="16"/>
        <v>42</v>
      </c>
      <c r="B68" s="34">
        <f t="shared" si="18"/>
        <v>46447</v>
      </c>
      <c r="C68" s="35">
        <f t="shared" si="22"/>
        <v>0</v>
      </c>
      <c r="D68" s="35">
        <f t="shared" si="19"/>
        <v>0</v>
      </c>
      <c r="E68" s="35">
        <f t="shared" si="20"/>
        <v>0</v>
      </c>
      <c r="F68" s="36">
        <f t="shared" si="21"/>
        <v>0</v>
      </c>
      <c r="G68" s="37">
        <f t="shared" si="23"/>
        <v>0</v>
      </c>
      <c r="H68" s="35">
        <f t="shared" si="24"/>
        <v>0</v>
      </c>
      <c r="I68" s="35">
        <f t="shared" si="25"/>
        <v>0</v>
      </c>
      <c r="J68" s="35">
        <f t="shared" si="26"/>
        <v>0</v>
      </c>
    </row>
    <row r="69" spans="1:10">
      <c r="A69" s="33">
        <f t="shared" si="16"/>
        <v>43</v>
      </c>
      <c r="B69" s="34">
        <f t="shared" si="18"/>
        <v>46478</v>
      </c>
      <c r="C69" s="35">
        <f t="shared" si="22"/>
        <v>0</v>
      </c>
      <c r="D69" s="35">
        <f t="shared" si="19"/>
        <v>0</v>
      </c>
      <c r="E69" s="35">
        <f t="shared" si="20"/>
        <v>0</v>
      </c>
      <c r="F69" s="36">
        <f t="shared" si="21"/>
        <v>0</v>
      </c>
      <c r="G69" s="37">
        <f t="shared" si="23"/>
        <v>0</v>
      </c>
      <c r="H69" s="35">
        <f t="shared" si="24"/>
        <v>0</v>
      </c>
      <c r="I69" s="35">
        <f t="shared" si="25"/>
        <v>0</v>
      </c>
      <c r="J69" s="35">
        <f t="shared" si="26"/>
        <v>0</v>
      </c>
    </row>
    <row r="70" spans="1:10">
      <c r="A70" s="33">
        <f t="shared" si="16"/>
        <v>44</v>
      </c>
      <c r="B70" s="34">
        <f t="shared" si="18"/>
        <v>46508</v>
      </c>
      <c r="C70" s="35">
        <f t="shared" si="22"/>
        <v>0</v>
      </c>
      <c r="D70" s="35">
        <f t="shared" si="19"/>
        <v>0</v>
      </c>
      <c r="E70" s="35">
        <f t="shared" si="20"/>
        <v>0</v>
      </c>
      <c r="F70" s="36">
        <f t="shared" si="21"/>
        <v>0</v>
      </c>
      <c r="G70" s="37">
        <f t="shared" si="23"/>
        <v>0</v>
      </c>
      <c r="H70" s="35">
        <f t="shared" si="24"/>
        <v>0</v>
      </c>
      <c r="I70" s="35">
        <f t="shared" si="25"/>
        <v>0</v>
      </c>
      <c r="J70" s="35">
        <f t="shared" si="26"/>
        <v>0</v>
      </c>
    </row>
    <row r="71" spans="1:10">
      <c r="A71" s="33">
        <f t="shared" si="16"/>
        <v>45</v>
      </c>
      <c r="B71" s="34">
        <f t="shared" si="18"/>
        <v>46539</v>
      </c>
      <c r="C71" s="35">
        <f t="shared" si="22"/>
        <v>0</v>
      </c>
      <c r="D71" s="35">
        <f t="shared" si="19"/>
        <v>0</v>
      </c>
      <c r="E71" s="35">
        <f t="shared" si="20"/>
        <v>0</v>
      </c>
      <c r="F71" s="36">
        <f t="shared" si="21"/>
        <v>0</v>
      </c>
      <c r="G71" s="37">
        <f t="shared" si="23"/>
        <v>0</v>
      </c>
      <c r="H71" s="35">
        <f t="shared" si="24"/>
        <v>0</v>
      </c>
      <c r="I71" s="35">
        <f t="shared" si="25"/>
        <v>0</v>
      </c>
      <c r="J71" s="35">
        <f t="shared" si="26"/>
        <v>0</v>
      </c>
    </row>
    <row r="72" spans="1:10">
      <c r="A72" s="33">
        <f t="shared" si="16"/>
        <v>46</v>
      </c>
      <c r="B72" s="34">
        <f t="shared" si="18"/>
        <v>46569</v>
      </c>
      <c r="C72" s="35">
        <f t="shared" si="22"/>
        <v>0</v>
      </c>
      <c r="D72" s="35">
        <f t="shared" si="19"/>
        <v>0</v>
      </c>
      <c r="E72" s="35">
        <f t="shared" si="20"/>
        <v>0</v>
      </c>
      <c r="F72" s="36">
        <f t="shared" si="21"/>
        <v>0</v>
      </c>
      <c r="G72" s="37">
        <f t="shared" si="23"/>
        <v>0</v>
      </c>
      <c r="H72" s="35">
        <f t="shared" si="24"/>
        <v>0</v>
      </c>
      <c r="I72" s="35">
        <f t="shared" si="25"/>
        <v>0</v>
      </c>
      <c r="J72" s="35">
        <f t="shared" si="26"/>
        <v>0</v>
      </c>
    </row>
    <row r="73" spans="1:10">
      <c r="A73" s="33">
        <f t="shared" si="16"/>
        <v>47</v>
      </c>
      <c r="B73" s="34">
        <f t="shared" si="18"/>
        <v>46600</v>
      </c>
      <c r="C73" s="35">
        <f t="shared" si="22"/>
        <v>0</v>
      </c>
      <c r="D73" s="35">
        <f t="shared" si="19"/>
        <v>0</v>
      </c>
      <c r="E73" s="35">
        <f t="shared" si="20"/>
        <v>0</v>
      </c>
      <c r="F73" s="36">
        <f t="shared" si="21"/>
        <v>0</v>
      </c>
      <c r="G73" s="37">
        <f t="shared" si="23"/>
        <v>0</v>
      </c>
      <c r="H73" s="35">
        <f t="shared" si="24"/>
        <v>0</v>
      </c>
      <c r="I73" s="35">
        <f t="shared" si="25"/>
        <v>0</v>
      </c>
      <c r="J73" s="35">
        <f t="shared" si="26"/>
        <v>0</v>
      </c>
    </row>
    <row r="74" spans="1:10">
      <c r="A74" s="33">
        <f t="shared" si="16"/>
        <v>48</v>
      </c>
      <c r="B74" s="34">
        <f t="shared" si="18"/>
        <v>46631</v>
      </c>
      <c r="C74" s="35">
        <f t="shared" si="22"/>
        <v>0</v>
      </c>
      <c r="D74" s="35">
        <f t="shared" si="19"/>
        <v>0</v>
      </c>
      <c r="E74" s="35">
        <f t="shared" si="20"/>
        <v>0</v>
      </c>
      <c r="F74" s="36">
        <f t="shared" si="21"/>
        <v>0</v>
      </c>
      <c r="G74" s="37">
        <f t="shared" si="23"/>
        <v>0</v>
      </c>
      <c r="H74" s="35">
        <f t="shared" si="24"/>
        <v>0</v>
      </c>
      <c r="I74" s="35">
        <f t="shared" si="25"/>
        <v>0</v>
      </c>
      <c r="J74" s="35">
        <f t="shared" si="26"/>
        <v>0</v>
      </c>
    </row>
    <row r="75" spans="1:10">
      <c r="A75" s="33">
        <f t="shared" si="16"/>
        <v>49</v>
      </c>
      <c r="B75" s="34">
        <f t="shared" si="18"/>
        <v>46661</v>
      </c>
      <c r="C75" s="35">
        <f t="shared" si="22"/>
        <v>0</v>
      </c>
      <c r="D75" s="35">
        <f t="shared" si="19"/>
        <v>0</v>
      </c>
      <c r="E75" s="35">
        <f t="shared" si="20"/>
        <v>0</v>
      </c>
      <c r="F75" s="36">
        <f t="shared" si="21"/>
        <v>0</v>
      </c>
      <c r="G75" s="37">
        <f t="shared" si="23"/>
        <v>0</v>
      </c>
      <c r="H75" s="35">
        <f t="shared" si="24"/>
        <v>0</v>
      </c>
      <c r="I75" s="35">
        <f t="shared" si="25"/>
        <v>0</v>
      </c>
      <c r="J75" s="35">
        <f t="shared" si="26"/>
        <v>0</v>
      </c>
    </row>
    <row r="76" spans="1:10">
      <c r="A76" s="33">
        <f t="shared" si="16"/>
        <v>50</v>
      </c>
      <c r="B76" s="34">
        <f t="shared" si="18"/>
        <v>46692</v>
      </c>
      <c r="C76" s="35">
        <f t="shared" si="22"/>
        <v>0</v>
      </c>
      <c r="D76" s="35">
        <f t="shared" si="19"/>
        <v>0</v>
      </c>
      <c r="E76" s="35">
        <f t="shared" si="20"/>
        <v>0</v>
      </c>
      <c r="F76" s="36">
        <f t="shared" si="21"/>
        <v>0</v>
      </c>
      <c r="G76" s="37">
        <f t="shared" si="23"/>
        <v>0</v>
      </c>
      <c r="H76" s="35">
        <f t="shared" si="24"/>
        <v>0</v>
      </c>
      <c r="I76" s="35">
        <f t="shared" si="25"/>
        <v>0</v>
      </c>
      <c r="J76" s="35">
        <f t="shared" si="26"/>
        <v>0</v>
      </c>
    </row>
    <row r="77" spans="1:10">
      <c r="A77" s="33">
        <f t="shared" si="16"/>
        <v>51</v>
      </c>
      <c r="B77" s="34">
        <f t="shared" si="18"/>
        <v>46722</v>
      </c>
      <c r="C77" s="35">
        <f t="shared" si="22"/>
        <v>0</v>
      </c>
      <c r="D77" s="35">
        <f t="shared" si="19"/>
        <v>0</v>
      </c>
      <c r="E77" s="35">
        <f t="shared" si="20"/>
        <v>0</v>
      </c>
      <c r="F77" s="36">
        <f t="shared" si="21"/>
        <v>0</v>
      </c>
      <c r="G77" s="37">
        <f t="shared" si="23"/>
        <v>0</v>
      </c>
      <c r="H77" s="35">
        <f t="shared" si="24"/>
        <v>0</v>
      </c>
      <c r="I77" s="35">
        <f t="shared" si="25"/>
        <v>0</v>
      </c>
      <c r="J77" s="35">
        <f t="shared" si="26"/>
        <v>0</v>
      </c>
    </row>
    <row r="78" spans="1:10">
      <c r="A78" s="33">
        <f t="shared" si="16"/>
        <v>52</v>
      </c>
      <c r="B78" s="34">
        <f t="shared" si="18"/>
        <v>46753</v>
      </c>
      <c r="C78" s="35">
        <f t="shared" si="22"/>
        <v>0</v>
      </c>
      <c r="D78" s="35">
        <f t="shared" si="19"/>
        <v>0</v>
      </c>
      <c r="E78" s="35">
        <f t="shared" si="20"/>
        <v>0</v>
      </c>
      <c r="F78" s="36">
        <f t="shared" si="21"/>
        <v>0</v>
      </c>
      <c r="G78" s="37">
        <f t="shared" si="23"/>
        <v>0</v>
      </c>
      <c r="H78" s="35">
        <f t="shared" si="24"/>
        <v>0</v>
      </c>
      <c r="I78" s="35">
        <f t="shared" si="25"/>
        <v>0</v>
      </c>
      <c r="J78" s="35">
        <f t="shared" si="26"/>
        <v>0</v>
      </c>
    </row>
    <row r="79" spans="1:10">
      <c r="A79" s="33">
        <f t="shared" si="16"/>
        <v>53</v>
      </c>
      <c r="B79" s="34">
        <f t="shared" si="18"/>
        <v>46784</v>
      </c>
      <c r="C79" s="35">
        <f t="shared" si="22"/>
        <v>0</v>
      </c>
      <c r="D79" s="35">
        <f t="shared" si="19"/>
        <v>0</v>
      </c>
      <c r="E79" s="35">
        <f t="shared" si="20"/>
        <v>0</v>
      </c>
      <c r="F79" s="36">
        <f t="shared" si="21"/>
        <v>0</v>
      </c>
      <c r="G79" s="37">
        <f t="shared" si="23"/>
        <v>0</v>
      </c>
      <c r="H79" s="35">
        <f t="shared" si="24"/>
        <v>0</v>
      </c>
      <c r="I79" s="35">
        <f t="shared" si="25"/>
        <v>0</v>
      </c>
      <c r="J79" s="35">
        <f t="shared" si="26"/>
        <v>0</v>
      </c>
    </row>
    <row r="80" spans="1:10">
      <c r="A80" s="33">
        <f t="shared" si="16"/>
        <v>54</v>
      </c>
      <c r="B80" s="34">
        <f t="shared" si="18"/>
        <v>46813</v>
      </c>
      <c r="C80" s="35">
        <f t="shared" si="22"/>
        <v>0</v>
      </c>
      <c r="D80" s="35">
        <f t="shared" si="19"/>
        <v>0</v>
      </c>
      <c r="E80" s="35">
        <f t="shared" si="20"/>
        <v>0</v>
      </c>
      <c r="F80" s="36">
        <f t="shared" si="21"/>
        <v>0</v>
      </c>
      <c r="G80" s="37">
        <f t="shared" si="23"/>
        <v>0</v>
      </c>
      <c r="H80" s="35">
        <f t="shared" si="24"/>
        <v>0</v>
      </c>
      <c r="I80" s="35">
        <f t="shared" si="25"/>
        <v>0</v>
      </c>
      <c r="J80" s="35">
        <f t="shared" si="26"/>
        <v>0</v>
      </c>
    </row>
    <row r="81" spans="1:10">
      <c r="A81" s="33">
        <f t="shared" si="16"/>
        <v>55</v>
      </c>
      <c r="B81" s="34">
        <f t="shared" si="18"/>
        <v>46844</v>
      </c>
      <c r="C81" s="35">
        <f t="shared" si="22"/>
        <v>0</v>
      </c>
      <c r="D81" s="35">
        <f t="shared" si="19"/>
        <v>0</v>
      </c>
      <c r="E81" s="35">
        <f t="shared" si="20"/>
        <v>0</v>
      </c>
      <c r="F81" s="36">
        <f t="shared" si="21"/>
        <v>0</v>
      </c>
      <c r="G81" s="37">
        <f t="shared" si="23"/>
        <v>0</v>
      </c>
      <c r="H81" s="35">
        <f t="shared" si="24"/>
        <v>0</v>
      </c>
      <c r="I81" s="35">
        <f t="shared" si="25"/>
        <v>0</v>
      </c>
      <c r="J81" s="35">
        <f t="shared" si="26"/>
        <v>0</v>
      </c>
    </row>
    <row r="82" spans="1:10">
      <c r="A82" s="33">
        <f t="shared" si="16"/>
        <v>56</v>
      </c>
      <c r="B82" s="34">
        <f t="shared" si="18"/>
        <v>46874</v>
      </c>
      <c r="C82" s="35">
        <f t="shared" si="22"/>
        <v>0</v>
      </c>
      <c r="D82" s="35">
        <f t="shared" si="19"/>
        <v>0</v>
      </c>
      <c r="E82" s="35">
        <f t="shared" si="20"/>
        <v>0</v>
      </c>
      <c r="F82" s="36">
        <f t="shared" si="21"/>
        <v>0</v>
      </c>
      <c r="G82" s="37">
        <f t="shared" si="23"/>
        <v>0</v>
      </c>
      <c r="H82" s="35">
        <f t="shared" si="24"/>
        <v>0</v>
      </c>
      <c r="I82" s="35">
        <f t="shared" si="25"/>
        <v>0</v>
      </c>
      <c r="J82" s="35">
        <f t="shared" si="26"/>
        <v>0</v>
      </c>
    </row>
    <row r="83" spans="1:10">
      <c r="A83" s="33">
        <f t="shared" si="16"/>
        <v>57</v>
      </c>
      <c r="B83" s="34">
        <f t="shared" si="18"/>
        <v>46905</v>
      </c>
      <c r="C83" s="35">
        <f t="shared" si="22"/>
        <v>0</v>
      </c>
      <c r="D83" s="35">
        <f t="shared" si="19"/>
        <v>0</v>
      </c>
      <c r="E83" s="35">
        <f t="shared" si="20"/>
        <v>0</v>
      </c>
      <c r="F83" s="36">
        <f t="shared" si="21"/>
        <v>0</v>
      </c>
      <c r="G83" s="37">
        <f t="shared" si="23"/>
        <v>0</v>
      </c>
      <c r="H83" s="35">
        <f t="shared" si="24"/>
        <v>0</v>
      </c>
      <c r="I83" s="35">
        <f t="shared" si="25"/>
        <v>0</v>
      </c>
      <c r="J83" s="35">
        <f t="shared" si="26"/>
        <v>0</v>
      </c>
    </row>
    <row r="84" spans="1:10">
      <c r="A84" s="33">
        <f t="shared" si="16"/>
        <v>58</v>
      </c>
      <c r="B84" s="34">
        <f t="shared" si="18"/>
        <v>46935</v>
      </c>
      <c r="C84" s="35">
        <f t="shared" si="22"/>
        <v>0</v>
      </c>
      <c r="D84" s="35">
        <f t="shared" si="19"/>
        <v>0</v>
      </c>
      <c r="E84" s="35">
        <f t="shared" si="20"/>
        <v>0</v>
      </c>
      <c r="F84" s="36">
        <f t="shared" si="21"/>
        <v>0</v>
      </c>
      <c r="G84" s="37">
        <f t="shared" si="23"/>
        <v>0</v>
      </c>
      <c r="H84" s="35">
        <f t="shared" si="24"/>
        <v>0</v>
      </c>
      <c r="I84" s="35">
        <f t="shared" si="25"/>
        <v>0</v>
      </c>
      <c r="J84" s="35">
        <f t="shared" si="26"/>
        <v>0</v>
      </c>
    </row>
    <row r="85" spans="1:10">
      <c r="A85" s="33">
        <f t="shared" si="16"/>
        <v>59</v>
      </c>
      <c r="B85" s="34">
        <f t="shared" si="18"/>
        <v>46966</v>
      </c>
      <c r="C85" s="35">
        <f t="shared" si="22"/>
        <v>0</v>
      </c>
      <c r="D85" s="35">
        <f t="shared" si="19"/>
        <v>0</v>
      </c>
      <c r="E85" s="35">
        <f t="shared" si="20"/>
        <v>0</v>
      </c>
      <c r="F85" s="36">
        <f t="shared" si="21"/>
        <v>0</v>
      </c>
      <c r="G85" s="37">
        <f t="shared" si="23"/>
        <v>0</v>
      </c>
      <c r="H85" s="35">
        <f t="shared" si="24"/>
        <v>0</v>
      </c>
      <c r="I85" s="35">
        <f t="shared" si="25"/>
        <v>0</v>
      </c>
      <c r="J85" s="35">
        <f t="shared" si="26"/>
        <v>0</v>
      </c>
    </row>
    <row r="86" spans="1:10">
      <c r="A86" s="33">
        <f t="shared" si="16"/>
        <v>60</v>
      </c>
      <c r="B86" s="34">
        <f t="shared" si="18"/>
        <v>46997</v>
      </c>
      <c r="C86" s="35">
        <f t="shared" si="22"/>
        <v>0</v>
      </c>
      <c r="D86" s="35">
        <f t="shared" si="19"/>
        <v>0</v>
      </c>
      <c r="E86" s="35">
        <f t="shared" si="20"/>
        <v>0</v>
      </c>
      <c r="F86" s="36">
        <f t="shared" si="21"/>
        <v>0</v>
      </c>
      <c r="G86" s="37">
        <f t="shared" si="23"/>
        <v>0</v>
      </c>
      <c r="H86" s="35">
        <f t="shared" si="24"/>
        <v>0</v>
      </c>
      <c r="I86" s="35">
        <f t="shared" si="25"/>
        <v>0</v>
      </c>
      <c r="J86" s="35">
        <f t="shared" si="26"/>
        <v>0</v>
      </c>
    </row>
    <row r="87" spans="1:10">
      <c r="A87" s="33">
        <f t="shared" si="16"/>
        <v>61</v>
      </c>
      <c r="B87" s="34">
        <f t="shared" si="18"/>
        <v>47027</v>
      </c>
      <c r="C87" s="35">
        <f t="shared" si="22"/>
        <v>0</v>
      </c>
      <c r="D87" s="35">
        <f t="shared" si="19"/>
        <v>0</v>
      </c>
      <c r="E87" s="35">
        <f t="shared" si="20"/>
        <v>0</v>
      </c>
      <c r="F87" s="36">
        <f t="shared" si="21"/>
        <v>0</v>
      </c>
      <c r="G87" s="37">
        <f t="shared" si="23"/>
        <v>0</v>
      </c>
      <c r="H87" s="35">
        <f t="shared" si="24"/>
        <v>0</v>
      </c>
      <c r="I87" s="35">
        <f t="shared" si="25"/>
        <v>0</v>
      </c>
      <c r="J87" s="35">
        <f t="shared" si="26"/>
        <v>0</v>
      </c>
    </row>
    <row r="88" spans="1:10">
      <c r="A88" s="33">
        <f t="shared" si="16"/>
        <v>62</v>
      </c>
      <c r="B88" s="34">
        <f t="shared" si="18"/>
        <v>47058</v>
      </c>
      <c r="C88" s="35">
        <f t="shared" si="22"/>
        <v>0</v>
      </c>
      <c r="D88" s="35">
        <f t="shared" si="19"/>
        <v>0</v>
      </c>
      <c r="E88" s="35">
        <f t="shared" si="20"/>
        <v>0</v>
      </c>
      <c r="F88" s="36">
        <f t="shared" si="21"/>
        <v>0</v>
      </c>
      <c r="G88" s="37">
        <f t="shared" si="23"/>
        <v>0</v>
      </c>
      <c r="H88" s="35">
        <f t="shared" si="24"/>
        <v>0</v>
      </c>
      <c r="I88" s="35">
        <f t="shared" si="25"/>
        <v>0</v>
      </c>
      <c r="J88" s="35">
        <f t="shared" si="26"/>
        <v>0</v>
      </c>
    </row>
    <row r="89" spans="1:10">
      <c r="A89" s="33">
        <f t="shared" si="16"/>
        <v>63</v>
      </c>
      <c r="B89" s="34">
        <f t="shared" si="18"/>
        <v>47088</v>
      </c>
      <c r="C89" s="35">
        <f t="shared" si="22"/>
        <v>0</v>
      </c>
      <c r="D89" s="35">
        <f t="shared" si="19"/>
        <v>0</v>
      </c>
      <c r="E89" s="35">
        <f t="shared" si="20"/>
        <v>0</v>
      </c>
      <c r="F89" s="36">
        <f t="shared" si="21"/>
        <v>0</v>
      </c>
      <c r="G89" s="37">
        <f t="shared" si="23"/>
        <v>0</v>
      </c>
      <c r="H89" s="35">
        <f t="shared" si="24"/>
        <v>0</v>
      </c>
      <c r="I89" s="35">
        <f t="shared" si="25"/>
        <v>0</v>
      </c>
      <c r="J89" s="35">
        <f t="shared" si="26"/>
        <v>0</v>
      </c>
    </row>
    <row r="90" spans="1:10">
      <c r="A90" s="33">
        <f t="shared" si="16"/>
        <v>64</v>
      </c>
      <c r="B90" s="34">
        <f t="shared" si="18"/>
        <v>47119</v>
      </c>
      <c r="C90" s="35">
        <f t="shared" si="22"/>
        <v>0</v>
      </c>
      <c r="D90" s="35">
        <f t="shared" ref="D90:D96" si="27">IF(A90=0,0,MIN($I$5,C90+H90))</f>
        <v>0</v>
      </c>
      <c r="E90" s="35">
        <f t="shared" ref="E90:E96" si="28">IF(D90&lt;$I$5,0,$J$5*C90)</f>
        <v>0</v>
      </c>
      <c r="F90" s="36">
        <f t="shared" ref="F90:F96" si="29">IF(C90&gt;0,$C$5,0)</f>
        <v>0</v>
      </c>
      <c r="G90" s="37">
        <f t="shared" si="23"/>
        <v>0</v>
      </c>
      <c r="H90" s="35">
        <f t="shared" si="24"/>
        <v>0</v>
      </c>
      <c r="I90" s="35">
        <f t="shared" si="25"/>
        <v>0</v>
      </c>
      <c r="J90" s="35">
        <f t="shared" si="26"/>
        <v>0</v>
      </c>
    </row>
    <row r="91" spans="1:10">
      <c r="A91" s="33">
        <f t="shared" si="16"/>
        <v>65</v>
      </c>
      <c r="B91" s="34">
        <f t="shared" si="18"/>
        <v>47150</v>
      </c>
      <c r="C91" s="35">
        <f t="shared" si="22"/>
        <v>0</v>
      </c>
      <c r="D91" s="35">
        <f t="shared" si="27"/>
        <v>0</v>
      </c>
      <c r="E91" s="35">
        <f t="shared" si="28"/>
        <v>0</v>
      </c>
      <c r="F91" s="36">
        <f t="shared" si="29"/>
        <v>0</v>
      </c>
      <c r="G91" s="37">
        <f t="shared" si="23"/>
        <v>0</v>
      </c>
      <c r="H91" s="35">
        <f t="shared" si="24"/>
        <v>0</v>
      </c>
      <c r="I91" s="35">
        <f t="shared" si="25"/>
        <v>0</v>
      </c>
      <c r="J91" s="35">
        <f t="shared" si="26"/>
        <v>0</v>
      </c>
    </row>
    <row r="92" spans="1:10">
      <c r="A92" s="33">
        <f t="shared" ref="A92:A98" si="30">A91+1</f>
        <v>66</v>
      </c>
      <c r="B92" s="34">
        <f t="shared" si="18"/>
        <v>47178</v>
      </c>
      <c r="C92" s="35">
        <f t="shared" si="22"/>
        <v>0</v>
      </c>
      <c r="D92" s="35">
        <f t="shared" si="27"/>
        <v>0</v>
      </c>
      <c r="E92" s="35">
        <f t="shared" si="28"/>
        <v>0</v>
      </c>
      <c r="F92" s="36">
        <f t="shared" si="29"/>
        <v>0</v>
      </c>
      <c r="G92" s="37">
        <f t="shared" si="23"/>
        <v>0</v>
      </c>
      <c r="H92" s="35">
        <f t="shared" si="24"/>
        <v>0</v>
      </c>
      <c r="I92" s="35">
        <f t="shared" si="25"/>
        <v>0</v>
      </c>
      <c r="J92" s="35">
        <f t="shared" si="26"/>
        <v>0</v>
      </c>
    </row>
    <row r="93" spans="1:10">
      <c r="A93" s="33">
        <f t="shared" si="30"/>
        <v>67</v>
      </c>
      <c r="B93" s="34">
        <f t="shared" ref="B93:B98" si="31">EDATE(B92, 1)</f>
        <v>47209</v>
      </c>
      <c r="C93" s="35">
        <f t="shared" si="22"/>
        <v>0</v>
      </c>
      <c r="D93" s="35">
        <f t="shared" si="27"/>
        <v>0</v>
      </c>
      <c r="E93" s="35">
        <f t="shared" si="28"/>
        <v>0</v>
      </c>
      <c r="F93" s="36">
        <f t="shared" si="29"/>
        <v>0</v>
      </c>
      <c r="G93" s="37">
        <f t="shared" si="23"/>
        <v>0</v>
      </c>
      <c r="H93" s="35">
        <f t="shared" si="24"/>
        <v>0</v>
      </c>
      <c r="I93" s="35">
        <f t="shared" si="25"/>
        <v>0</v>
      </c>
      <c r="J93" s="35">
        <f t="shared" si="26"/>
        <v>0</v>
      </c>
    </row>
    <row r="94" spans="1:10">
      <c r="A94" s="33">
        <f t="shared" si="30"/>
        <v>68</v>
      </c>
      <c r="B94" s="34">
        <f t="shared" si="31"/>
        <v>47239</v>
      </c>
      <c r="C94" s="35">
        <f t="shared" si="22"/>
        <v>0</v>
      </c>
      <c r="D94" s="35">
        <f t="shared" si="27"/>
        <v>0</v>
      </c>
      <c r="E94" s="35">
        <f t="shared" si="28"/>
        <v>0</v>
      </c>
      <c r="F94" s="36">
        <f t="shared" si="29"/>
        <v>0</v>
      </c>
      <c r="G94" s="37">
        <f t="shared" si="23"/>
        <v>0</v>
      </c>
      <c r="H94" s="35">
        <f t="shared" si="24"/>
        <v>0</v>
      </c>
      <c r="I94" s="35">
        <f t="shared" si="25"/>
        <v>0</v>
      </c>
      <c r="J94" s="35">
        <f t="shared" si="26"/>
        <v>0</v>
      </c>
    </row>
    <row r="95" spans="1:10">
      <c r="A95" s="33">
        <f t="shared" si="30"/>
        <v>69</v>
      </c>
      <c r="B95" s="34">
        <f t="shared" si="31"/>
        <v>47270</v>
      </c>
      <c r="C95" s="35">
        <f t="shared" si="22"/>
        <v>0</v>
      </c>
      <c r="D95" s="35">
        <f t="shared" si="27"/>
        <v>0</v>
      </c>
      <c r="E95" s="35">
        <f t="shared" si="28"/>
        <v>0</v>
      </c>
      <c r="F95" s="36">
        <f t="shared" si="29"/>
        <v>0</v>
      </c>
      <c r="G95" s="37">
        <f t="shared" si="23"/>
        <v>0</v>
      </c>
      <c r="H95" s="35">
        <f t="shared" si="24"/>
        <v>0</v>
      </c>
      <c r="I95" s="35">
        <f t="shared" si="25"/>
        <v>0</v>
      </c>
      <c r="J95" s="35">
        <f t="shared" si="26"/>
        <v>0</v>
      </c>
    </row>
    <row r="96" spans="1:10">
      <c r="A96" s="33">
        <f t="shared" si="30"/>
        <v>70</v>
      </c>
      <c r="B96" s="34">
        <f t="shared" si="31"/>
        <v>47300</v>
      </c>
      <c r="C96" s="35">
        <f t="shared" si="22"/>
        <v>0</v>
      </c>
      <c r="D96" s="35">
        <f t="shared" si="27"/>
        <v>0</v>
      </c>
      <c r="E96" s="35">
        <f t="shared" si="28"/>
        <v>0</v>
      </c>
      <c r="F96" s="36">
        <f t="shared" si="29"/>
        <v>0</v>
      </c>
      <c r="G96" s="37">
        <f t="shared" si="23"/>
        <v>0</v>
      </c>
      <c r="H96" s="35">
        <f t="shared" si="24"/>
        <v>0</v>
      </c>
      <c r="I96" s="35">
        <f t="shared" si="25"/>
        <v>0</v>
      </c>
      <c r="J96" s="35">
        <f t="shared" si="26"/>
        <v>0</v>
      </c>
    </row>
    <row r="97" spans="1:10">
      <c r="A97" s="33">
        <f t="shared" si="30"/>
        <v>71</v>
      </c>
      <c r="B97" s="34">
        <f t="shared" si="31"/>
        <v>47331</v>
      </c>
      <c r="C97" s="35">
        <f t="shared" ref="C97:C98" si="32">IF(A97=0,0,J96)</f>
        <v>0</v>
      </c>
      <c r="D97" s="35">
        <f t="shared" ref="D97:D98" si="33">IF(A97=0,0,MIN($I$5,C97+H97))</f>
        <v>0</v>
      </c>
      <c r="E97" s="35">
        <f t="shared" ref="E97:E98" si="34">IF(D97&lt;$I$5,0,$J$5*C97)</f>
        <v>0</v>
      </c>
      <c r="F97" s="36">
        <f t="shared" ref="F97:F98" si="35">IF(C97&gt;0,$C$5,0)</f>
        <v>0</v>
      </c>
      <c r="G97" s="37">
        <f t="shared" ref="G97:G98" si="36">F97/12</f>
        <v>0</v>
      </c>
      <c r="H97" s="35">
        <f t="shared" ref="H97:H98" si="37">C97*G97</f>
        <v>0</v>
      </c>
      <c r="I97" s="35">
        <f t="shared" ref="I97:I98" si="38">D97+E97-H97</f>
        <v>0</v>
      </c>
      <c r="J97" s="35">
        <f t="shared" ref="J97:J98" si="39">C97-I97</f>
        <v>0</v>
      </c>
    </row>
    <row r="98" spans="1:10">
      <c r="A98" s="38">
        <f t="shared" si="30"/>
        <v>72</v>
      </c>
      <c r="B98" s="39">
        <f t="shared" si="31"/>
        <v>47362</v>
      </c>
      <c r="C98" s="40">
        <f t="shared" si="32"/>
        <v>0</v>
      </c>
      <c r="D98" s="40">
        <f t="shared" si="33"/>
        <v>0</v>
      </c>
      <c r="E98" s="40">
        <f t="shared" si="34"/>
        <v>0</v>
      </c>
      <c r="F98" s="41">
        <f t="shared" si="35"/>
        <v>0</v>
      </c>
      <c r="G98" s="42">
        <f t="shared" si="36"/>
        <v>0</v>
      </c>
      <c r="H98" s="40">
        <f t="shared" si="37"/>
        <v>0</v>
      </c>
      <c r="I98" s="40">
        <f t="shared" si="38"/>
        <v>0</v>
      </c>
      <c r="J98" s="40">
        <f t="shared" si="39"/>
        <v>0</v>
      </c>
    </row>
  </sheetData>
  <mergeCells count="2">
    <mergeCell ref="H2:J2"/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E4" sqref="E4"/>
    </sheetView>
  </sheetViews>
  <sheetFormatPr defaultRowHeight="14.4"/>
  <cols>
    <col min="1" max="1" width="11.77734375" bestFit="1" customWidth="1"/>
    <col min="2" max="2" width="11.5546875" bestFit="1" customWidth="1"/>
    <col min="3" max="3" width="17.44140625" bestFit="1" customWidth="1"/>
    <col min="4" max="4" width="10.44140625" bestFit="1" customWidth="1"/>
    <col min="5" max="5" width="16.109375" customWidth="1"/>
    <col min="6" max="6" width="17.77734375" bestFit="1" customWidth="1"/>
    <col min="7" max="7" width="31.44140625" customWidth="1"/>
  </cols>
  <sheetData>
    <row r="1" spans="1:7">
      <c r="A1" s="21" t="s">
        <v>32</v>
      </c>
      <c r="B1" s="21" t="s">
        <v>0</v>
      </c>
      <c r="C1" s="22" t="s">
        <v>18</v>
      </c>
      <c r="D1" s="23" t="s">
        <v>1</v>
      </c>
      <c r="E1" s="22" t="s">
        <v>21</v>
      </c>
      <c r="F1" s="21" t="s">
        <v>19</v>
      </c>
      <c r="G1" s="21" t="s">
        <v>12</v>
      </c>
    </row>
    <row r="2" spans="1:7">
      <c r="A2" s="44">
        <v>1</v>
      </c>
      <c r="B2" s="45">
        <v>35000</v>
      </c>
      <c r="C2" s="8">
        <v>0.08</v>
      </c>
      <c r="D2" s="9">
        <v>45170</v>
      </c>
      <c r="E2" s="10">
        <v>36</v>
      </c>
      <c r="F2" s="10" t="s">
        <v>20</v>
      </c>
      <c r="G2" s="8">
        <v>0.05</v>
      </c>
    </row>
    <row r="3" spans="1:7">
      <c r="A3" s="44">
        <v>2</v>
      </c>
      <c r="B3" s="45">
        <v>40000</v>
      </c>
      <c r="C3" s="8">
        <v>0.08</v>
      </c>
      <c r="D3" s="9">
        <v>45200</v>
      </c>
      <c r="E3" s="10">
        <v>12</v>
      </c>
      <c r="F3" s="10" t="s">
        <v>20</v>
      </c>
      <c r="G3" s="8">
        <v>0.05</v>
      </c>
    </row>
    <row r="4" spans="1:7">
      <c r="A4" s="44">
        <v>3</v>
      </c>
      <c r="B4" s="45">
        <v>40000</v>
      </c>
      <c r="C4" s="8">
        <v>0.08</v>
      </c>
      <c r="D4" s="9">
        <v>45231</v>
      </c>
      <c r="E4" s="10">
        <v>48</v>
      </c>
      <c r="F4" s="10" t="s">
        <v>20</v>
      </c>
      <c r="G4" s="8">
        <v>0.05</v>
      </c>
    </row>
    <row r="5" spans="1:7">
      <c r="A5" s="44">
        <v>4</v>
      </c>
      <c r="B5" s="45">
        <v>40000</v>
      </c>
      <c r="C5" s="8">
        <v>0.08</v>
      </c>
      <c r="D5" s="9">
        <v>45261</v>
      </c>
      <c r="E5" s="10">
        <v>60</v>
      </c>
      <c r="F5" s="10" t="s">
        <v>20</v>
      </c>
      <c r="G5" s="8">
        <v>0.05</v>
      </c>
    </row>
    <row r="6" spans="1:7">
      <c r="A6" s="44">
        <v>5</v>
      </c>
      <c r="B6" s="45">
        <v>40000</v>
      </c>
      <c r="C6" s="8">
        <v>0.08</v>
      </c>
      <c r="D6" s="9">
        <v>45292</v>
      </c>
      <c r="E6" s="10">
        <v>72</v>
      </c>
      <c r="F6" s="10" t="s">
        <v>20</v>
      </c>
      <c r="G6" s="8">
        <v>0.05</v>
      </c>
    </row>
    <row r="7" spans="1:7">
      <c r="A7" s="44">
        <v>6</v>
      </c>
      <c r="B7" s="45">
        <v>40000</v>
      </c>
      <c r="C7" s="8">
        <v>0.08</v>
      </c>
      <c r="D7" s="9">
        <v>45323</v>
      </c>
      <c r="E7" s="10">
        <v>60</v>
      </c>
      <c r="F7" s="10" t="s">
        <v>20</v>
      </c>
      <c r="G7" s="8">
        <v>0.05</v>
      </c>
    </row>
    <row r="8" spans="1:7">
      <c r="A8" s="44">
        <v>7</v>
      </c>
      <c r="B8" s="45">
        <v>40000</v>
      </c>
      <c r="C8" s="8">
        <v>0.08</v>
      </c>
      <c r="D8" s="9">
        <v>45352</v>
      </c>
      <c r="E8" s="10">
        <v>72</v>
      </c>
      <c r="F8" s="10" t="s">
        <v>20</v>
      </c>
      <c r="G8" s="8">
        <v>0.05</v>
      </c>
    </row>
    <row r="9" spans="1:7">
      <c r="A9" s="44">
        <v>8</v>
      </c>
      <c r="B9" s="45">
        <v>40000</v>
      </c>
      <c r="C9" s="8">
        <v>0.08</v>
      </c>
      <c r="D9" s="9">
        <v>45383</v>
      </c>
      <c r="E9" s="10">
        <v>60</v>
      </c>
      <c r="F9" s="10" t="s">
        <v>20</v>
      </c>
      <c r="G9" s="8">
        <v>0.05</v>
      </c>
    </row>
    <row r="10" spans="1:7">
      <c r="A10" s="44">
        <v>9</v>
      </c>
      <c r="B10" s="45">
        <v>40000</v>
      </c>
      <c r="C10" s="8">
        <v>0.08</v>
      </c>
      <c r="D10" s="9">
        <v>45413</v>
      </c>
      <c r="E10" s="10">
        <v>72</v>
      </c>
      <c r="F10" s="10" t="s">
        <v>20</v>
      </c>
      <c r="G10" s="8">
        <v>0.05</v>
      </c>
    </row>
    <row r="11" spans="1:7">
      <c r="A11" s="44">
        <v>10</v>
      </c>
      <c r="B11" s="45">
        <v>40000</v>
      </c>
      <c r="C11" s="8">
        <v>0.08</v>
      </c>
      <c r="D11" s="9">
        <v>45444</v>
      </c>
      <c r="E11" s="10">
        <v>60</v>
      </c>
      <c r="F11" s="10" t="s">
        <v>20</v>
      </c>
      <c r="G11" s="8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Details</vt:lpstr>
      <vt:lpstr>LoanDataTape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Vector</dc:creator>
  <cp:lastModifiedBy>surya</cp:lastModifiedBy>
  <dcterms:created xsi:type="dcterms:W3CDTF">2015-06-05T18:17:20Z</dcterms:created>
  <dcterms:modified xsi:type="dcterms:W3CDTF">2024-11-11T14:56:50Z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2023-09-22T07:12:30Z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88735e23-caf5-4b8c-9481-64364f9e7702</vt:lpwstr>
  </property>
  <property fmtid="{D5CDD505-2E9C-101B-9397-08002B2CF9AE}" pid="7" name="MSIP_Label_defa4170-0d19-0005-0004-bc88714345d2_ActionId">
    <vt:lpwstr>80a15a5e-d90d-4cf5-b543-e03787b68089</vt:lpwstr>
  </property>
  <property fmtid="{D5CDD505-2E9C-101B-9397-08002B2CF9AE}" pid="8" name="MSIP_Label_defa4170-0d19-0005-0004-bc88714345d2_ContentBits">
    <vt:lpwstr>0</vt:lpwstr>
  </property>
</Properties>
</file>