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90" activeTab="1"/>
  </bookViews>
  <sheets>
    <sheet name="Salaries" sheetId="1" r:id="rId1"/>
    <sheet name="Salaries (2)" sheetId="2" r:id="rId2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/>
  <c r="G19"/>
  <c r="H19" s="1"/>
  <c r="G21"/>
  <c r="E21"/>
  <c r="H24"/>
  <c r="E24"/>
  <c r="G24"/>
  <c r="O31"/>
  <c r="N28"/>
  <c r="N27"/>
  <c r="N26"/>
  <c r="I15"/>
  <c r="I13"/>
  <c r="N16"/>
  <c r="K16"/>
  <c r="N9"/>
  <c r="K14"/>
  <c r="K13"/>
  <c r="K12"/>
  <c r="K11"/>
  <c r="K10"/>
  <c r="K9"/>
  <c r="F12"/>
  <c r="F11"/>
  <c r="F10"/>
  <c r="J20" i="1"/>
  <c r="H20"/>
  <c r="G20"/>
  <c r="E14"/>
  <c r="E11"/>
  <c r="E10"/>
  <c r="H21" i="2" l="1"/>
</calcChain>
</file>

<file path=xl/sharedStrings.xml><?xml version="1.0" encoding="utf-8"?>
<sst xmlns="http://schemas.openxmlformats.org/spreadsheetml/2006/main" count="58" uniqueCount="36">
  <si>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</si>
  <si>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</si>
  <si>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</si>
  <si>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</si>
  <si>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</si>
  <si>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</si>
  <si>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</si>
  <si>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</si>
  <si>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</si>
  <si>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</si>
  <si>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</si>
  <si>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</si>
  <si>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Mean=</t>
  </si>
  <si>
    <t>Sample St.dev=</t>
  </si>
  <si>
    <t>No.of samples=</t>
  </si>
  <si>
    <t>Standard Error</t>
  </si>
  <si>
    <t>for 99% confidence interval</t>
  </si>
  <si>
    <r>
      <rPr>
        <sz val="9"/>
        <color theme="1"/>
        <rFont val="Calibri"/>
        <family val="2"/>
      </rPr>
      <t>α</t>
    </r>
    <r>
      <rPr>
        <sz val="9"/>
        <color theme="1"/>
        <rFont val="Arial"/>
        <family val="2"/>
      </rPr>
      <t>/2 = 0.005</t>
    </r>
  </si>
  <si>
    <t>So, for 99% confidence level t=</t>
  </si>
  <si>
    <t>(n-1) i.e. df</t>
  </si>
  <si>
    <t>Therefore confidence interval is =</t>
  </si>
  <si>
    <t>(</t>
  </si>
  <si>
    <t>)</t>
  </si>
  <si>
    <t>Mean</t>
  </si>
  <si>
    <t>Sample SD</t>
  </si>
  <si>
    <t>Degrees of freedom(n-1)</t>
  </si>
  <si>
    <t>Confidence interval(99%) Alpha/2</t>
  </si>
  <si>
    <t>tscore</t>
  </si>
  <si>
    <t>,</t>
  </si>
  <si>
    <t>Samples means</t>
  </si>
  <si>
    <t>Mean2</t>
  </si>
  <si>
    <t>Lower Band</t>
  </si>
  <si>
    <t>Upper band</t>
  </si>
  <si>
    <t>Band Width</t>
  </si>
  <si>
    <t>Confidence interval(95%) Alpha/2</t>
  </si>
  <si>
    <t>Confidence interval(90%) Alpha/2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</si>
</sst>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4" fontId="2" fillId="2" borderId="0" xfId="1" applyNumberFormat="1" applyFont="1" applyFill="1"/>
    <xf numFmtId="164" fontId="2" fillId="2" borderId="1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4" fontId="2" fillId="2" borderId="0" xfId="1" applyNumberFormat="1" applyFont="1" applyFill="1" applyBorder="1"/>
    <xf numFmtId="9" fontId="3" fillId="2" borderId="0" xfId="2" applyFont="1" applyFill="1" applyBorder="1"/>
    <xf numFmtId="9" fontId="2" fillId="2" borderId="0" xfId="0" applyNumberFormat="1" applyFont="1" applyFill="1" applyBorder="1"/>
    <xf numFmtId="44" fontId="2" fillId="2" borderId="0" xfId="0" applyNumberFormat="1" applyFont="1" applyFill="1" applyBorder="1"/>
    <xf numFmtId="0" fontId="3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right"/>
    </xf>
    <xf numFmtId="164" fontId="2" fillId="2" borderId="0" xfId="0" applyNumberFormat="1" applyFont="1" applyFill="1" applyBorder="1"/>
    <xf numFmtId="0" fontId="2" fillId="2" borderId="0" xfId="0" applyFont="1" applyFill="1" applyAlignment="1">
      <alignment horizontal="center" vertical="center"/>
    </xf>
    <xf numFmtId="164" fontId="3" fillId="2" borderId="0" xfId="0" applyNumberFormat="1" applyFont="1" applyFill="1" applyBorder="1" applyAlignment="1">
      <alignment horizontal="right"/>
    </xf>
    <xf numFmtId="0" fontId="2" fillId="2" borderId="0" xfId="1" applyNumberFormat="1" applyFont="1" applyFill="1" applyBorder="1"/>
    <xf numFmtId="164" fontId="2" fillId="2" borderId="0" xfId="0" applyNumberFormat="1" applyFont="1" applyFill="1"/>
    <xf numFmtId="0" fontId="3" fillId="2" borderId="0" xfId="2" applyNumberFormat="1" applyFont="1" applyFill="1" applyBorder="1"/>
    <xf numFmtId="44" fontId="2" fillId="2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 applyAlignment="1">
      <alignment horizontal="right"/>
    </xf>
    <xf numFmtId="9" fontId="3" fillId="2" borderId="6" xfId="0" applyNumberFormat="1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center" vertical="center"/>
    </xf>
    <xf numFmtId="44" fontId="2" fillId="2" borderId="7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'Salaries (2)'!$D$19</c:f>
              <c:strCache>
                <c:ptCount val="1"/>
                <c:pt idx="0">
                  <c:v>99%</c:v>
                </c:pt>
              </c:strCache>
            </c:strRef>
          </c:tx>
          <c:cat>
            <c:strRef>
              <c:f>('Salaries (2)'!$E$18,'Salaries (2)'!$G$18,'Salaries (2)'!$H$18)</c:f>
              <c:strCache>
                <c:ptCount val="3"/>
                <c:pt idx="0">
                  <c:v>Lower Band</c:v>
                </c:pt>
                <c:pt idx="1">
                  <c:v>Upper band</c:v>
                </c:pt>
                <c:pt idx="2">
                  <c:v>Band Width</c:v>
                </c:pt>
              </c:strCache>
            </c:strRef>
          </c:cat>
          <c:val>
            <c:numRef>
              <c:f>('Salaries (2)'!$E$19,'Salaries (2)'!$G$19,'Salaries (2)'!$H$19)</c:f>
              <c:numCache>
                <c:formatCode>_("$"* #,##0.00_);_("$"* \(#,##0.00\);_("$"* "-"??_);_(@_)</c:formatCode>
                <c:ptCount val="3"/>
                <c:pt idx="0">
                  <c:v>79084.309333333324</c:v>
                </c:pt>
                <c:pt idx="1">
                  <c:v>105982.35733333333</c:v>
                </c:pt>
                <c:pt idx="2">
                  <c:v>26898.04800000001</c:v>
                </c:pt>
              </c:numCache>
            </c:numRef>
          </c:val>
        </c:ser>
        <c:ser>
          <c:idx val="1"/>
          <c:order val="1"/>
          <c:tx>
            <c:strRef>
              <c:f>'Salaries (2)'!$D$21</c:f>
              <c:strCache>
                <c:ptCount val="1"/>
                <c:pt idx="0">
                  <c:v>95%</c:v>
                </c:pt>
              </c:strCache>
            </c:strRef>
          </c:tx>
          <c:cat>
            <c:strRef>
              <c:f>('Salaries (2)'!$E$18,'Salaries (2)'!$G$18,'Salaries (2)'!$H$18)</c:f>
              <c:strCache>
                <c:ptCount val="3"/>
                <c:pt idx="0">
                  <c:v>Lower Band</c:v>
                </c:pt>
                <c:pt idx="1">
                  <c:v>Upper band</c:v>
                </c:pt>
                <c:pt idx="2">
                  <c:v>Band Width</c:v>
                </c:pt>
              </c:strCache>
            </c:strRef>
          </c:cat>
          <c:val>
            <c:numRef>
              <c:f>('Salaries (2)'!$E$21,'Salaries (2)'!$G$21,'Salaries (2)'!$H$21)</c:f>
              <c:numCache>
                <c:formatCode>_("$"* #,##0.00_);_("$"* \(#,##0.00\);_("$"* "-"??_);_(@_)</c:formatCode>
                <c:ptCount val="3"/>
                <c:pt idx="0">
                  <c:v>81805.693333333329</c:v>
                </c:pt>
                <c:pt idx="1">
                  <c:v>103260.97333333333</c:v>
                </c:pt>
                <c:pt idx="2">
                  <c:v>21455.279999999999</c:v>
                </c:pt>
              </c:numCache>
            </c:numRef>
          </c:val>
        </c:ser>
        <c:ser>
          <c:idx val="2"/>
          <c:order val="2"/>
          <c:tx>
            <c:strRef>
              <c:f>'Salaries (2)'!$D$24</c:f>
              <c:strCache>
                <c:ptCount val="1"/>
                <c:pt idx="0">
                  <c:v>90%</c:v>
                </c:pt>
              </c:strCache>
            </c:strRef>
          </c:tx>
          <c:val>
            <c:numRef>
              <c:f>('Salaries (2)'!$E$24,'Salaries (2)'!$G$24,'Salaries (2)'!$H$24)</c:f>
              <c:numCache>
                <c:formatCode>_("$"* #,##0.00_);_("$"* \(#,##0.00\);_("$"* "-"??_);_(@_)</c:formatCode>
                <c:ptCount val="3"/>
                <c:pt idx="0">
                  <c:v>86045.665333333323</c:v>
                </c:pt>
                <c:pt idx="1">
                  <c:v>99021.001333333334</c:v>
                </c:pt>
                <c:pt idx="2">
                  <c:v>12975.33600000001</c:v>
                </c:pt>
              </c:numCache>
            </c:numRef>
          </c:val>
        </c:ser>
        <c:axId val="75697152"/>
        <c:axId val="75719424"/>
      </c:barChart>
      <c:catAx>
        <c:axId val="75697152"/>
        <c:scaling>
          <c:orientation val="minMax"/>
        </c:scaling>
        <c:axPos val="b"/>
        <c:tickLblPos val="nextTo"/>
        <c:crossAx val="75719424"/>
        <c:crosses val="autoZero"/>
        <c:auto val="1"/>
        <c:lblAlgn val="ctr"/>
        <c:lblOffset val="100"/>
      </c:catAx>
      <c:valAx>
        <c:axId val="75719424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75697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16</xdr:row>
      <xdr:rowOff>9525</xdr:rowOff>
    </xdr:from>
    <xdr:to>
      <xdr:col>16</xdr:col>
      <xdr:colOff>333375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21"/>
  <sheetViews>
    <sheetView workbookViewId="0">
      <selection activeCell="E8" sqref="E8"/>
    </sheetView>
  </sheetViews>
  <sheetFormatPr defaultColWidth="8.85546875" defaultRowHeight="12"/>
  <cols>
    <col min="1" max="1" width="2" style="1" customWidth="1"/>
    <col min="2" max="2" width="10.7109375" style="1" bestFit="1" customWidth="1"/>
    <col min="3" max="3" width="8.85546875" style="1"/>
    <col min="4" max="4" width="12.28515625" style="1" bestFit="1" customWidth="1"/>
    <col min="5" max="5" width="10" style="1" bestFit="1" customWidth="1"/>
    <col min="6" max="6" width="12.7109375" style="1" bestFit="1" customWidth="1"/>
    <col min="7" max="7" width="11" style="1" bestFit="1" customWidth="1"/>
    <col min="8" max="8" width="12" style="1" bestFit="1" customWidth="1"/>
    <col min="9" max="10" width="11" style="1" bestFit="1" customWidth="1"/>
    <col min="11" max="16384" width="8.85546875" style="1"/>
  </cols>
  <sheetData>
    <row r="1" spans="2:12" ht="15.75">
      <c r="B1" s="3" t="s">
        <v>0</v>
      </c>
    </row>
    <row r="3" spans="2:12">
      <c r="B3" s="2" t="s">
        <v>2</v>
      </c>
      <c r="C3" s="1" t="s">
        <v>3</v>
      </c>
    </row>
    <row r="4" spans="2:12">
      <c r="B4" s="2" t="s">
        <v>4</v>
      </c>
      <c r="C4" s="1" t="s">
        <v>5</v>
      </c>
    </row>
    <row r="5" spans="2:12">
      <c r="B5" s="2" t="s">
        <v>6</v>
      </c>
      <c r="C5" s="1" t="s">
        <v>11</v>
      </c>
    </row>
    <row r="6" spans="2:12">
      <c r="B6" s="2" t="s">
        <v>7</v>
      </c>
      <c r="C6" s="1" t="s">
        <v>8</v>
      </c>
    </row>
    <row r="7" spans="2:12">
      <c r="B7" s="2" t="s">
        <v>9</v>
      </c>
      <c r="C7" s="1" t="s">
        <v>10</v>
      </c>
    </row>
    <row r="8" spans="2:12">
      <c r="B8" s="2"/>
    </row>
    <row r="9" spans="2:12" ht="12.75" thickBot="1">
      <c r="B9" s="4" t="s">
        <v>1</v>
      </c>
      <c r="C9" s="7"/>
      <c r="D9" s="7"/>
      <c r="E9" s="7"/>
      <c r="F9" s="7"/>
      <c r="G9" s="7"/>
      <c r="H9" s="7"/>
      <c r="I9" s="7"/>
      <c r="J9" s="7"/>
      <c r="K9" s="7"/>
      <c r="L9" s="7"/>
    </row>
    <row r="10" spans="2:12">
      <c r="B10" s="5">
        <v>78000</v>
      </c>
      <c r="C10" s="8"/>
      <c r="D10" s="9" t="s">
        <v>12</v>
      </c>
      <c r="E10" s="10">
        <f>AVERAGE(B10:B18)</f>
        <v>92533.333333333328</v>
      </c>
      <c r="F10" s="7"/>
      <c r="G10" s="7"/>
      <c r="H10" s="7"/>
      <c r="I10" s="9"/>
      <c r="J10" s="7"/>
      <c r="K10" s="7"/>
      <c r="L10" s="7"/>
    </row>
    <row r="11" spans="2:12">
      <c r="B11" s="5">
        <v>90000</v>
      </c>
      <c r="C11" s="7"/>
      <c r="D11" s="9" t="s">
        <v>13</v>
      </c>
      <c r="E11" s="10">
        <f>STDEV(B10:B18)</f>
        <v>13931.887883556916</v>
      </c>
      <c r="F11" s="7"/>
      <c r="G11" s="7"/>
      <c r="H11" s="7"/>
      <c r="I11" s="7"/>
      <c r="J11" s="7"/>
      <c r="K11" s="7"/>
      <c r="L11" s="7"/>
    </row>
    <row r="12" spans="2:12">
      <c r="B12" s="5">
        <v>75000</v>
      </c>
      <c r="C12" s="7"/>
      <c r="D12" s="9" t="s">
        <v>14</v>
      </c>
      <c r="E12" s="10">
        <v>9</v>
      </c>
      <c r="F12" s="7"/>
      <c r="G12" s="7"/>
      <c r="H12" s="7"/>
      <c r="I12" s="8"/>
      <c r="J12" s="8"/>
      <c r="K12" s="8"/>
      <c r="L12" s="7"/>
    </row>
    <row r="13" spans="2:12">
      <c r="B13" s="5">
        <v>117000</v>
      </c>
      <c r="C13" s="8"/>
      <c r="D13" s="9" t="s">
        <v>19</v>
      </c>
      <c r="E13" s="7">
        <v>8</v>
      </c>
      <c r="F13" s="7"/>
      <c r="G13" s="7"/>
      <c r="H13" s="7"/>
      <c r="I13" s="11"/>
      <c r="J13" s="10"/>
      <c r="K13" s="10"/>
      <c r="L13" s="7"/>
    </row>
    <row r="14" spans="2:12">
      <c r="B14" s="5">
        <v>105000</v>
      </c>
      <c r="C14" s="8"/>
      <c r="D14" s="9" t="s">
        <v>15</v>
      </c>
      <c r="E14" s="13">
        <f>E11/3</f>
        <v>4643.9626278523056</v>
      </c>
      <c r="F14" s="7"/>
      <c r="G14" s="7"/>
      <c r="H14" s="7"/>
      <c r="I14" s="7"/>
      <c r="J14" s="7"/>
      <c r="K14" s="7"/>
      <c r="L14" s="7"/>
    </row>
    <row r="15" spans="2:12">
      <c r="B15" s="5">
        <v>96000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2:12">
      <c r="B16" s="5">
        <v>89500</v>
      </c>
      <c r="C16" s="7"/>
      <c r="D16" s="7"/>
      <c r="E16" s="7"/>
      <c r="F16" s="7"/>
      <c r="G16" s="7"/>
      <c r="H16" s="12"/>
      <c r="I16" s="7"/>
      <c r="J16" s="7"/>
      <c r="K16" s="7"/>
      <c r="L16" s="7"/>
    </row>
    <row r="17" spans="2:12">
      <c r="B17" s="5">
        <v>102300</v>
      </c>
      <c r="C17" s="7"/>
      <c r="D17" s="7" t="s">
        <v>16</v>
      </c>
      <c r="E17" s="7"/>
      <c r="F17" s="7" t="s">
        <v>17</v>
      </c>
      <c r="G17" s="7"/>
      <c r="H17" s="7"/>
      <c r="I17" s="7"/>
      <c r="J17" s="7"/>
      <c r="K17" s="7"/>
      <c r="L17" s="7"/>
    </row>
    <row r="18" spans="2:12">
      <c r="B18" s="6">
        <v>80000</v>
      </c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2:12" ht="36">
      <c r="C19" s="8"/>
      <c r="D19" s="14" t="s">
        <v>18</v>
      </c>
      <c r="E19" s="7">
        <v>3.355</v>
      </c>
      <c r="G19" s="7"/>
      <c r="H19" s="7"/>
      <c r="I19" s="7"/>
      <c r="J19" s="7"/>
      <c r="K19" s="7"/>
      <c r="L19" s="7"/>
    </row>
    <row r="20" spans="2:12">
      <c r="C20" s="7"/>
      <c r="D20" s="7" t="s">
        <v>20</v>
      </c>
      <c r="E20" s="7"/>
      <c r="F20" s="15" t="s">
        <v>21</v>
      </c>
      <c r="G20" s="13">
        <f>E10-E14*E19</f>
        <v>76952.838716888844</v>
      </c>
      <c r="H20" s="13">
        <f>E10+E14*E19</f>
        <v>108113.82794977781</v>
      </c>
      <c r="I20" s="1" t="s">
        <v>22</v>
      </c>
      <c r="J20" s="13">
        <f>H20-G20</f>
        <v>31160.989232888969</v>
      </c>
      <c r="K20" s="7"/>
      <c r="L20" s="7"/>
    </row>
    <row r="21" spans="2:12"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O31"/>
  <sheetViews>
    <sheetView tabSelected="1" topLeftCell="A8" workbookViewId="0">
      <selection activeCell="H31" sqref="H31"/>
    </sheetView>
  </sheetViews>
  <sheetFormatPr defaultColWidth="8.85546875" defaultRowHeight="12"/>
  <cols>
    <col min="1" max="1" width="2" style="1" customWidth="1"/>
    <col min="2" max="2" width="10.7109375" style="1" bestFit="1" customWidth="1"/>
    <col min="3" max="3" width="8.85546875" style="1"/>
    <col min="4" max="4" width="12.28515625" style="1" bestFit="1" customWidth="1"/>
    <col min="5" max="5" width="11" style="1" bestFit="1" customWidth="1"/>
    <col min="6" max="6" width="12.7109375" style="1" bestFit="1" customWidth="1"/>
    <col min="7" max="8" width="12" style="1" bestFit="1" customWidth="1"/>
    <col min="9" max="10" width="11" style="1" bestFit="1" customWidth="1"/>
    <col min="11" max="11" width="9.5703125" style="1" bestFit="1" customWidth="1"/>
    <col min="12" max="14" width="8.85546875" style="1"/>
    <col min="15" max="15" width="10" style="1" bestFit="1" customWidth="1"/>
    <col min="16" max="16384" width="8.85546875" style="1"/>
  </cols>
  <sheetData>
    <row r="1" spans="2:14" ht="15.75">
      <c r="B1" s="3" t="s">
        <v>0</v>
      </c>
    </row>
    <row r="3" spans="2:14">
      <c r="B3" s="2" t="s">
        <v>2</v>
      </c>
      <c r="C3" s="1" t="s">
        <v>3</v>
      </c>
    </row>
    <row r="4" spans="2:14">
      <c r="B4" s="2" t="s">
        <v>4</v>
      </c>
      <c r="C4" s="1" t="s">
        <v>5</v>
      </c>
    </row>
    <row r="5" spans="2:14">
      <c r="B5" s="2" t="s">
        <v>6</v>
      </c>
      <c r="C5" s="1" t="s">
        <v>11</v>
      </c>
    </row>
    <row r="6" spans="2:14">
      <c r="B6" s="2" t="s">
        <v>7</v>
      </c>
      <c r="C6" s="1" t="s">
        <v>8</v>
      </c>
    </row>
    <row r="7" spans="2:14">
      <c r="B7" s="2" t="s">
        <v>9</v>
      </c>
      <c r="C7" s="1" t="s">
        <v>10</v>
      </c>
      <c r="K7" s="17" t="s">
        <v>29</v>
      </c>
    </row>
    <row r="8" spans="2:14">
      <c r="B8" s="2"/>
    </row>
    <row r="9" spans="2:14" ht="12.75" thickBot="1">
      <c r="B9" s="4" t="s">
        <v>1</v>
      </c>
      <c r="C9" s="7"/>
      <c r="D9" s="7"/>
      <c r="E9" s="7"/>
      <c r="F9" s="7"/>
      <c r="G9" s="7"/>
      <c r="H9" s="7"/>
      <c r="I9" s="7"/>
      <c r="J9" s="7">
        <v>1</v>
      </c>
      <c r="K9" s="16">
        <f>AVERAGE(B10:B12)</f>
        <v>81000</v>
      </c>
      <c r="L9" s="7"/>
      <c r="M9" s="1" t="s">
        <v>23</v>
      </c>
      <c r="N9" s="20">
        <f>AVERAGE(K9:K14)</f>
        <v>92935</v>
      </c>
    </row>
    <row r="10" spans="2:14">
      <c r="B10" s="5">
        <v>78000</v>
      </c>
      <c r="C10" s="8"/>
      <c r="D10" s="9" t="s">
        <v>23</v>
      </c>
      <c r="E10" s="9"/>
      <c r="F10" s="10">
        <f>AVERAGE(B10:B18)</f>
        <v>92533.333333333328</v>
      </c>
      <c r="G10" s="7"/>
      <c r="H10" s="7"/>
      <c r="I10" s="7"/>
      <c r="J10" s="9">
        <v>2</v>
      </c>
      <c r="K10" s="16">
        <f>AVERAGE(B13:B15)</f>
        <v>106000</v>
      </c>
      <c r="L10" s="7"/>
      <c r="M10" s="7"/>
    </row>
    <row r="11" spans="2:14">
      <c r="B11" s="5">
        <v>90000</v>
      </c>
      <c r="C11" s="7"/>
      <c r="D11" s="9" t="s">
        <v>24</v>
      </c>
      <c r="E11" s="9"/>
      <c r="F11" s="10">
        <f>STDEV(B10:B18)</f>
        <v>13931.887883556916</v>
      </c>
      <c r="G11" s="7"/>
      <c r="H11" s="7"/>
      <c r="I11" s="7"/>
      <c r="J11" s="7">
        <v>3</v>
      </c>
      <c r="K11" s="16">
        <f>AVERAGE(B15:B18)</f>
        <v>91950</v>
      </c>
      <c r="L11" s="7"/>
      <c r="M11" s="7"/>
    </row>
    <row r="12" spans="2:14">
      <c r="B12" s="5">
        <v>75000</v>
      </c>
      <c r="C12" s="7"/>
      <c r="D12" s="9" t="s">
        <v>25</v>
      </c>
      <c r="E12" s="10"/>
      <c r="F12" s="16">
        <f>COUNT(B10:B18)-1</f>
        <v>8</v>
      </c>
      <c r="G12" s="7"/>
      <c r="H12" s="7"/>
      <c r="I12" s="8"/>
      <c r="J12" s="8">
        <v>4</v>
      </c>
      <c r="K12" s="18">
        <f>AVERAGE(B10:B15)</f>
        <v>93500</v>
      </c>
      <c r="L12" s="7"/>
    </row>
    <row r="13" spans="2:14">
      <c r="B13" s="5">
        <v>117000</v>
      </c>
      <c r="C13" s="8"/>
      <c r="D13" s="9" t="s">
        <v>26</v>
      </c>
      <c r="E13" s="7"/>
      <c r="F13" s="7">
        <v>0.5</v>
      </c>
      <c r="G13" s="9" t="s">
        <v>34</v>
      </c>
      <c r="H13" s="7"/>
      <c r="I13" s="21">
        <f>0.05/2</f>
        <v>2.5000000000000001E-2</v>
      </c>
      <c r="J13" s="19">
        <v>5</v>
      </c>
      <c r="K13" s="10">
        <f>AVERAGE(B16:B18)</f>
        <v>90600</v>
      </c>
      <c r="L13" s="7"/>
    </row>
    <row r="14" spans="2:14">
      <c r="B14" s="5">
        <v>105000</v>
      </c>
      <c r="C14" s="8"/>
      <c r="D14" s="9" t="s">
        <v>27</v>
      </c>
      <c r="E14" s="13"/>
      <c r="F14" s="7">
        <v>2.8959999999999999</v>
      </c>
      <c r="G14" s="9" t="s">
        <v>27</v>
      </c>
      <c r="H14" s="7"/>
      <c r="I14" s="7">
        <v>2.31</v>
      </c>
      <c r="J14" s="7">
        <v>6</v>
      </c>
      <c r="K14" s="16">
        <f>AVERAGE(B14:B18)</f>
        <v>94560</v>
      </c>
      <c r="L14" s="7"/>
    </row>
    <row r="15" spans="2:14">
      <c r="B15" s="5">
        <v>96000</v>
      </c>
      <c r="C15" s="7"/>
      <c r="D15" s="7" t="s">
        <v>15</v>
      </c>
      <c r="E15" s="7"/>
      <c r="F15" s="13">
        <v>4644</v>
      </c>
      <c r="G15" s="7" t="s">
        <v>15</v>
      </c>
      <c r="H15" s="7"/>
      <c r="I15" s="13">
        <f>F15</f>
        <v>4644</v>
      </c>
      <c r="J15" s="7"/>
      <c r="K15" s="7"/>
      <c r="L15" s="7"/>
    </row>
    <row r="16" spans="2:14">
      <c r="B16" s="5">
        <v>89500</v>
      </c>
      <c r="C16" s="7"/>
      <c r="D16" s="7"/>
      <c r="E16" s="7"/>
      <c r="F16" s="7"/>
      <c r="G16" s="7"/>
      <c r="H16" s="12"/>
      <c r="I16" s="7"/>
      <c r="J16" s="7">
        <v>7</v>
      </c>
      <c r="K16" s="16">
        <f>AVERAGE(B13:B17)</f>
        <v>101960</v>
      </c>
      <c r="L16" s="7"/>
      <c r="M16" s="1" t="s">
        <v>30</v>
      </c>
      <c r="N16" s="20">
        <f>AVERAGE(K9:K16)</f>
        <v>94224.28571428571</v>
      </c>
    </row>
    <row r="17" spans="2:15">
      <c r="B17" s="5">
        <v>102300</v>
      </c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2:15">
      <c r="B18" s="6">
        <v>80000</v>
      </c>
      <c r="C18" s="7"/>
      <c r="D18" s="23"/>
      <c r="E18" s="24" t="s">
        <v>31</v>
      </c>
      <c r="F18" s="25"/>
      <c r="G18" s="24" t="s">
        <v>32</v>
      </c>
      <c r="H18" s="26" t="s">
        <v>33</v>
      </c>
      <c r="I18" s="7"/>
      <c r="J18" s="7"/>
      <c r="K18" s="7"/>
      <c r="L18" s="7"/>
    </row>
    <row r="19" spans="2:15">
      <c r="C19" s="8"/>
      <c r="D19" s="27">
        <v>0.99</v>
      </c>
      <c r="E19" s="13">
        <f>F10-F14*F15</f>
        <v>79084.309333333324</v>
      </c>
      <c r="F19" s="28" t="s">
        <v>28</v>
      </c>
      <c r="G19" s="13">
        <f>F10+F14*F15</f>
        <v>105982.35733333333</v>
      </c>
      <c r="H19" s="29">
        <f>G19-E19</f>
        <v>26898.04800000001</v>
      </c>
      <c r="I19" s="7"/>
      <c r="J19" s="7"/>
      <c r="K19" s="7"/>
      <c r="L19" s="7"/>
    </row>
    <row r="20" spans="2:15">
      <c r="C20" s="7"/>
      <c r="D20" s="30"/>
      <c r="E20" s="7"/>
      <c r="F20" s="15"/>
      <c r="G20" s="13"/>
      <c r="H20" s="29"/>
      <c r="J20" s="13"/>
      <c r="K20" s="7"/>
      <c r="L20" s="7"/>
    </row>
    <row r="21" spans="2:15">
      <c r="C21" s="7"/>
      <c r="D21" s="27">
        <v>0.95</v>
      </c>
      <c r="E21" s="13">
        <f>F10-I14*I15</f>
        <v>81805.693333333329</v>
      </c>
      <c r="F21" s="28" t="s">
        <v>28</v>
      </c>
      <c r="G21" s="13">
        <f>F10+I14*I15</f>
        <v>103260.97333333333</v>
      </c>
      <c r="H21" s="29">
        <f>G21-E21</f>
        <v>21455.279999999999</v>
      </c>
      <c r="I21" s="7"/>
      <c r="J21" s="7"/>
      <c r="K21" s="7"/>
      <c r="L21" s="7"/>
    </row>
    <row r="22" spans="2:15">
      <c r="D22" s="30"/>
      <c r="E22" s="7"/>
      <c r="F22" s="7"/>
      <c r="G22" s="7"/>
      <c r="H22" s="31"/>
    </row>
    <row r="23" spans="2:15">
      <c r="D23" s="30"/>
      <c r="E23" s="7"/>
      <c r="F23" s="7"/>
      <c r="G23" s="7"/>
      <c r="H23" s="31"/>
    </row>
    <row r="24" spans="2:15">
      <c r="D24" s="27">
        <v>0.9</v>
      </c>
      <c r="E24" s="13">
        <f>N26-O30*O31</f>
        <v>86045.665333333323</v>
      </c>
      <c r="F24" s="7"/>
      <c r="G24" s="13">
        <f>N26+O30*O31</f>
        <v>99021.001333333334</v>
      </c>
      <c r="H24" s="29">
        <f>G24-E24</f>
        <v>12975.33600000001</v>
      </c>
    </row>
    <row r="25" spans="2:15">
      <c r="D25" s="32"/>
      <c r="E25" s="33"/>
      <c r="F25" s="33"/>
      <c r="G25" s="33"/>
      <c r="H25" s="34"/>
    </row>
    <row r="26" spans="2:15">
      <c r="L26" s="9" t="s">
        <v>23</v>
      </c>
      <c r="M26" s="9"/>
      <c r="N26" s="10">
        <f>F10</f>
        <v>92533.333333333328</v>
      </c>
    </row>
    <row r="27" spans="2:15">
      <c r="L27" s="9" t="s">
        <v>24</v>
      </c>
      <c r="M27" s="9"/>
      <c r="N27" s="10">
        <f>F11</f>
        <v>13931.887883556916</v>
      </c>
    </row>
    <row r="28" spans="2:15">
      <c r="L28" s="9" t="s">
        <v>25</v>
      </c>
      <c r="M28" s="10"/>
      <c r="N28" s="16">
        <f>F12</f>
        <v>8</v>
      </c>
    </row>
    <row r="29" spans="2:15">
      <c r="L29" s="9" t="s">
        <v>35</v>
      </c>
      <c r="M29" s="7"/>
      <c r="N29" s="7"/>
      <c r="O29" s="1">
        <v>0.1</v>
      </c>
    </row>
    <row r="30" spans="2:15">
      <c r="L30" s="9" t="s">
        <v>27</v>
      </c>
      <c r="M30" s="13"/>
      <c r="N30" s="7"/>
      <c r="O30" s="1">
        <v>1.397</v>
      </c>
    </row>
    <row r="31" spans="2:15">
      <c r="L31" s="7" t="s">
        <v>15</v>
      </c>
      <c r="M31" s="7"/>
      <c r="N31" s="13"/>
      <c r="O31" s="22">
        <f>F15</f>
        <v>4644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Salaries</vt:lpstr>
      <vt:lpstr>Salaries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USER</cp:lastModifiedBy>
  <dcterms:created xsi:type="dcterms:W3CDTF">2017-04-21T12:34:14Z</dcterms:created>
  <dcterms:modified xsi:type="dcterms:W3CDTF">2019-11-09T12:18:21Z</dcterms:modified>
</cp:coreProperties>
</file>