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CI, indep, var unkw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/>
  <c r="K25"/>
  <c r="I27"/>
  <c r="G27"/>
  <c r="I25"/>
  <c r="G25"/>
  <c r="J20"/>
  <c r="K22"/>
  <c r="J19"/>
  <c r="P15"/>
  <c r="J15"/>
  <c r="P14"/>
  <c r="J14"/>
  <c r="P13"/>
  <c r="P12"/>
  <c r="P11"/>
  <c r="J13"/>
  <c r="J12"/>
  <c r="J11"/>
  <c r="G10"/>
  <c r="F10"/>
  <c r="D11"/>
  <c r="D12"/>
  <c r="D13"/>
  <c r="D14"/>
  <c r="D15"/>
  <c r="D16"/>
  <c r="D17"/>
  <c r="D10"/>
</calcChain>
</file>

<file path=xl/sharedStrings.xml><?xml version="1.0" encoding="utf-8"?>
<sst xmlns="http://schemas.openxmlformats.org/spreadsheetml/2006/main" count="41" uniqueCount="28">
  <si>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</si>
  <si>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</si>
  <si>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</si>
  <si>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</si>
  <si>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</si>
  <si>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</si>
  <si>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</si>
  <si>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</si>
  <si>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</si>
  <si>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</si>
  <si>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</si>
  <si>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Sample SD</t>
  </si>
  <si>
    <t>Std Error</t>
  </si>
  <si>
    <t>df</t>
  </si>
  <si>
    <t>Pool Variance</t>
  </si>
  <si>
    <t>Sample Variance</t>
  </si>
  <si>
    <t>Std Error with pool variance</t>
  </si>
  <si>
    <t>95% CI</t>
  </si>
  <si>
    <t>[</t>
  </si>
  <si>
    <t>alpha/2</t>
  </si>
  <si>
    <t>tscore</t>
  </si>
  <si>
    <t>df pool</t>
  </si>
  <si>
    <t>,</t>
  </si>
  <si>
    <t>]</t>
  </si>
  <si>
    <t>90% CI</t>
  </si>
  <si>
    <t>Lower</t>
  </si>
  <si>
    <t>Upper</t>
  </si>
  <si>
    <t>Difference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</si>
</sst>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4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44" fontId="2" fillId="2" borderId="0" xfId="0" applyNumberFormat="1" applyFont="1" applyFill="1"/>
    <xf numFmtId="0" fontId="2" fillId="2" borderId="0" xfId="1" applyNumberFormat="1" applyFont="1" applyFill="1" applyBorder="1"/>
    <xf numFmtId="44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9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'CI, indep, var unkwn'!$E$25</c:f>
              <c:strCache>
                <c:ptCount val="1"/>
                <c:pt idx="0">
                  <c:v>95% CI</c:v>
                </c:pt>
              </c:strCache>
            </c:strRef>
          </c:tx>
          <c:cat>
            <c:strRef>
              <c:f>('CI, indep, var unkwn'!$G$24,'CI, indep, var unkwn'!$I$24,'CI, indep, var unkwn'!$K$24)</c:f>
              <c:strCache>
                <c:ptCount val="3"/>
                <c:pt idx="0">
                  <c:v>Lower</c:v>
                </c:pt>
                <c:pt idx="1">
                  <c:v>Upper</c:v>
                </c:pt>
                <c:pt idx="2">
                  <c:v>Difference</c:v>
                </c:pt>
              </c:strCache>
            </c:strRef>
          </c:cat>
          <c:val>
            <c:numRef>
              <c:f>('CI, indep, var unkwn'!$G$25,'CI, indep, var unkwn'!$I$25,'CI, indep, var unkwn'!$K$25)</c:f>
              <c:numCache>
                <c:formatCode>_("$"* #,##0.00_);_("$"* \(#,##0.00\);_("$"* "-"??_);_(@_)</c:formatCode>
                <c:ptCount val="3"/>
                <c:pt idx="0">
                  <c:v>0.47017381634318478</c:v>
                </c:pt>
                <c:pt idx="1">
                  <c:v>0.92182618365681468</c:v>
                </c:pt>
                <c:pt idx="2">
                  <c:v>0.4516523673136299</c:v>
                </c:pt>
              </c:numCache>
            </c:numRef>
          </c:val>
        </c:ser>
        <c:ser>
          <c:idx val="1"/>
          <c:order val="1"/>
          <c:tx>
            <c:strRef>
              <c:f>'CI, indep, var unkwn'!$E$27</c:f>
              <c:strCache>
                <c:ptCount val="1"/>
                <c:pt idx="0">
                  <c:v>90% CI</c:v>
                </c:pt>
              </c:strCache>
            </c:strRef>
          </c:tx>
          <c:cat>
            <c:strRef>
              <c:f>('CI, indep, var unkwn'!$G$24,'CI, indep, var unkwn'!$I$24,'CI, indep, var unkwn'!$K$24)</c:f>
              <c:strCache>
                <c:ptCount val="3"/>
                <c:pt idx="0">
                  <c:v>Lower</c:v>
                </c:pt>
                <c:pt idx="1">
                  <c:v>Upper</c:v>
                </c:pt>
                <c:pt idx="2">
                  <c:v>Difference</c:v>
                </c:pt>
              </c:strCache>
            </c:strRef>
          </c:cat>
          <c:val>
            <c:numRef>
              <c:f>('CI, indep, var unkwn'!$G$27,'CI, indep, var unkwn'!$I$27,'CI, indep, var unkwn'!$K$27)</c:f>
              <c:numCache>
                <c:formatCode>_("$"* #,##0.00_);_("$"* \(#,##0.00\);_("$"* "-"??_);_(@_)</c:formatCode>
                <c:ptCount val="3"/>
                <c:pt idx="0">
                  <c:v>0.51001296383735872</c:v>
                </c:pt>
                <c:pt idx="1">
                  <c:v>0.88198703616264074</c:v>
                </c:pt>
                <c:pt idx="2">
                  <c:v>0.37197407232528201</c:v>
                </c:pt>
              </c:numCache>
            </c:numRef>
          </c:val>
        </c:ser>
        <c:axId val="70048384"/>
        <c:axId val="70148480"/>
      </c:barChart>
      <c:catAx>
        <c:axId val="70048384"/>
        <c:scaling>
          <c:orientation val="minMax"/>
        </c:scaling>
        <c:axPos val="b"/>
        <c:tickLblPos val="nextTo"/>
        <c:crossAx val="70148480"/>
        <c:crosses val="autoZero"/>
        <c:auto val="1"/>
        <c:lblAlgn val="ctr"/>
        <c:lblOffset val="100"/>
      </c:catAx>
      <c:valAx>
        <c:axId val="70148480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7004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17</xdr:row>
      <xdr:rowOff>0</xdr:rowOff>
    </xdr:from>
    <xdr:to>
      <xdr:col>18</xdr:col>
      <xdr:colOff>447675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27"/>
  <sheetViews>
    <sheetView tabSelected="1" topLeftCell="A12" workbookViewId="0">
      <selection activeCell="K33" sqref="K33"/>
    </sheetView>
  </sheetViews>
  <sheetFormatPr defaultColWidth="8.85546875" defaultRowHeight="1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6" width="9" style="1" bestFit="1" customWidth="1"/>
    <col min="7" max="7" width="6.5703125" style="1" bestFit="1" customWidth="1"/>
    <col min="8" max="8" width="8.85546875" style="1"/>
    <col min="9" max="9" width="14.5703125" style="1" bestFit="1" customWidth="1"/>
    <col min="10" max="11" width="6.5703125" style="1" bestFit="1" customWidth="1"/>
    <col min="12" max="14" width="8.85546875" style="1"/>
    <col min="15" max="15" width="14.5703125" style="1" bestFit="1" customWidth="1"/>
    <col min="16" max="16384" width="8.85546875" style="1"/>
  </cols>
  <sheetData>
    <row r="1" spans="2:16" ht="15.75">
      <c r="B1" s="3" t="s">
        <v>2</v>
      </c>
    </row>
    <row r="2" spans="2:16">
      <c r="B2" s="2" t="s">
        <v>3</v>
      </c>
    </row>
    <row r="3" spans="2:16">
      <c r="B3" s="2"/>
    </row>
    <row r="4" spans="2:16">
      <c r="B4" s="2" t="s">
        <v>4</v>
      </c>
      <c r="C4" s="1" t="s">
        <v>5</v>
      </c>
    </row>
    <row r="5" spans="2:16">
      <c r="B5" s="2" t="s">
        <v>6</v>
      </c>
      <c r="C5" s="1" t="s">
        <v>7</v>
      </c>
    </row>
    <row r="6" spans="2:16">
      <c r="B6" s="2" t="s">
        <v>8</v>
      </c>
      <c r="C6" s="1" t="s">
        <v>9</v>
      </c>
    </row>
    <row r="7" spans="2:16">
      <c r="B7" s="2"/>
    </row>
    <row r="9" spans="2:16" ht="12.75" thickBot="1">
      <c r="B9" s="4" t="s">
        <v>1</v>
      </c>
      <c r="C9" s="4" t="s">
        <v>0</v>
      </c>
      <c r="E9" s="8"/>
      <c r="F9" s="4" t="s">
        <v>1</v>
      </c>
      <c r="G9" s="4" t="s">
        <v>0</v>
      </c>
      <c r="H9" s="9"/>
      <c r="I9" s="4" t="s">
        <v>1</v>
      </c>
      <c r="J9" s="9"/>
      <c r="K9" s="9"/>
      <c r="L9" s="9"/>
      <c r="M9" s="4"/>
      <c r="N9" s="9"/>
      <c r="P9" s="4" t="s">
        <v>0</v>
      </c>
    </row>
    <row r="10" spans="2:16">
      <c r="B10" s="5">
        <v>3.8</v>
      </c>
      <c r="C10" s="5">
        <v>3.02</v>
      </c>
      <c r="D10" s="12">
        <f>$C10-$B10</f>
        <v>-0.7799999999999998</v>
      </c>
      <c r="E10" s="10"/>
      <c r="F10" s="13">
        <f>COUNT(B10:B19)</f>
        <v>10</v>
      </c>
      <c r="G10" s="13">
        <f>COUNT(C10:C17)</f>
        <v>8</v>
      </c>
      <c r="H10" s="9"/>
      <c r="I10" s="9"/>
      <c r="J10" s="9"/>
      <c r="K10" s="9"/>
      <c r="L10" s="9"/>
      <c r="M10" s="9"/>
      <c r="N10" s="9"/>
    </row>
    <row r="11" spans="2:16">
      <c r="B11" s="5">
        <v>3.76</v>
      </c>
      <c r="C11" s="5">
        <v>3.22</v>
      </c>
      <c r="D11" s="12">
        <f t="shared" ref="D11:D17" si="0">$C11-$B11</f>
        <v>-0.53999999999999959</v>
      </c>
      <c r="E11" s="10"/>
      <c r="F11" s="7"/>
      <c r="G11" s="7"/>
      <c r="H11" s="9"/>
      <c r="I11" s="15" t="s">
        <v>10</v>
      </c>
      <c r="J11" s="14">
        <f>AVERAGE(B10:B19)</f>
        <v>3.9409999999999998</v>
      </c>
      <c r="K11" s="8"/>
      <c r="L11" s="9"/>
      <c r="M11" s="9"/>
      <c r="N11" s="9"/>
      <c r="O11" s="15" t="s">
        <v>10</v>
      </c>
      <c r="P11" s="12">
        <f>AVERAGE(C10:C17)</f>
        <v>3.2450000000000001</v>
      </c>
    </row>
    <row r="12" spans="2:16">
      <c r="B12" s="5">
        <v>3.87</v>
      </c>
      <c r="C12" s="5">
        <v>3.24</v>
      </c>
      <c r="D12" s="12">
        <f t="shared" si="0"/>
        <v>-0.62999999999999989</v>
      </c>
      <c r="E12" s="10"/>
      <c r="F12" s="9"/>
      <c r="G12" s="9"/>
      <c r="H12" s="9"/>
      <c r="I12" s="16" t="s">
        <v>11</v>
      </c>
      <c r="J12" s="13">
        <f>STDEV(B10:B19)</f>
        <v>0.18393537512459082</v>
      </c>
      <c r="K12" s="7"/>
      <c r="L12" s="9"/>
      <c r="M12" s="9"/>
      <c r="N12" s="9"/>
      <c r="O12" s="16" t="s">
        <v>11</v>
      </c>
      <c r="P12" s="1">
        <f>STDEV(C10:C17)</f>
        <v>0.26790190102242611</v>
      </c>
    </row>
    <row r="13" spans="2:16">
      <c r="B13" s="5">
        <v>3.99</v>
      </c>
      <c r="C13" s="5">
        <v>3.02</v>
      </c>
      <c r="D13" s="12">
        <f t="shared" si="0"/>
        <v>-0.9700000000000002</v>
      </c>
      <c r="E13" s="9"/>
      <c r="F13" s="9"/>
      <c r="G13" s="9"/>
      <c r="H13" s="9"/>
      <c r="I13" s="16" t="s">
        <v>12</v>
      </c>
      <c r="J13" s="13">
        <f>J12/SQRT(F10)</f>
        <v>5.8165472767118413E-2</v>
      </c>
      <c r="K13" s="7"/>
      <c r="L13" s="9"/>
      <c r="M13" s="9"/>
      <c r="N13" s="9"/>
      <c r="O13" s="16" t="s">
        <v>12</v>
      </c>
      <c r="P13" s="1">
        <f>P12/SQRT(G10)</f>
        <v>9.4717625452862386E-2</v>
      </c>
    </row>
    <row r="14" spans="2:16">
      <c r="B14" s="5">
        <v>4.0199999999999996</v>
      </c>
      <c r="C14" s="5">
        <v>3.06</v>
      </c>
      <c r="D14" s="12">
        <f t="shared" si="0"/>
        <v>-0.95999999999999952</v>
      </c>
      <c r="E14" s="10"/>
      <c r="F14" s="11"/>
      <c r="G14" s="9"/>
      <c r="H14" s="9"/>
      <c r="I14" s="10" t="s">
        <v>13</v>
      </c>
      <c r="J14" s="9">
        <f>F10-1</f>
        <v>9</v>
      </c>
      <c r="K14" s="9"/>
      <c r="L14" s="9"/>
      <c r="M14" s="9"/>
      <c r="N14" s="9"/>
      <c r="O14" s="10" t="s">
        <v>13</v>
      </c>
      <c r="P14" s="1">
        <f>G10-1</f>
        <v>7</v>
      </c>
    </row>
    <row r="15" spans="2:16">
      <c r="B15" s="5">
        <v>4.25</v>
      </c>
      <c r="C15" s="5">
        <v>3.15</v>
      </c>
      <c r="D15" s="12">
        <f t="shared" si="0"/>
        <v>-1.1000000000000001</v>
      </c>
      <c r="E15" s="10"/>
      <c r="F15" s="11"/>
      <c r="G15" s="9"/>
      <c r="H15" s="9"/>
      <c r="I15" s="9" t="s">
        <v>15</v>
      </c>
      <c r="J15" s="9">
        <f>VAR(B10:B19)</f>
        <v>3.3832222222223943E-2</v>
      </c>
      <c r="K15" s="9"/>
      <c r="L15" s="9"/>
      <c r="M15" s="9"/>
      <c r="N15" s="9"/>
      <c r="O15" s="9" t="s">
        <v>15</v>
      </c>
      <c r="P15" s="1">
        <f>VAR(C10:C17)</f>
        <v>7.1771428571429804E-2</v>
      </c>
    </row>
    <row r="16" spans="2:16">
      <c r="B16" s="5">
        <v>4.13</v>
      </c>
      <c r="C16" s="5">
        <v>3.81</v>
      </c>
      <c r="D16" s="12">
        <f t="shared" si="0"/>
        <v>-0.31999999999999984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5">
        <v>3.98</v>
      </c>
      <c r="C17" s="5">
        <v>3.44</v>
      </c>
      <c r="D17" s="12">
        <f t="shared" si="0"/>
        <v>-0.54</v>
      </c>
      <c r="E17" s="10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5">
        <v>3.99</v>
      </c>
      <c r="C18" s="5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6">
        <v>3.62</v>
      </c>
      <c r="C19" s="6"/>
      <c r="I19" s="1" t="s">
        <v>14</v>
      </c>
      <c r="J19" s="1">
        <f>(J14*J15+P14*P15)/(J14+P14)</f>
        <v>5.0430625000001505E-2</v>
      </c>
    </row>
    <row r="20" spans="2:14">
      <c r="I20" s="1" t="s">
        <v>21</v>
      </c>
      <c r="J20" s="1">
        <f>J14+P14</f>
        <v>16</v>
      </c>
    </row>
    <row r="21" spans="2:14">
      <c r="I21" s="1" t="s">
        <v>19</v>
      </c>
      <c r="J21" s="1">
        <v>2.5000000000000001E-2</v>
      </c>
      <c r="L21" s="1" t="s">
        <v>20</v>
      </c>
      <c r="M21" s="1">
        <v>2.12</v>
      </c>
    </row>
    <row r="22" spans="2:14">
      <c r="I22" s="1" t="s">
        <v>16</v>
      </c>
      <c r="K22" s="1">
        <f>SQRT(J19/F10+J19/G10)</f>
        <v>0.10652178474378064</v>
      </c>
    </row>
    <row r="24" spans="2:14">
      <c r="G24" s="1" t="s">
        <v>25</v>
      </c>
      <c r="I24" s="1" t="s">
        <v>26</v>
      </c>
      <c r="K24" s="1" t="s">
        <v>27</v>
      </c>
    </row>
    <row r="25" spans="2:14">
      <c r="E25" s="1" t="s">
        <v>17</v>
      </c>
      <c r="F25" s="18" t="s">
        <v>18</v>
      </c>
      <c r="G25" s="12">
        <f>J11-P11-M21*K22</f>
        <v>0.47017381634318478</v>
      </c>
      <c r="H25" s="17" t="s">
        <v>22</v>
      </c>
      <c r="I25" s="12">
        <f>J11-P11+M21*K22</f>
        <v>0.92182618365681468</v>
      </c>
      <c r="J25" s="1" t="s">
        <v>23</v>
      </c>
      <c r="K25" s="12">
        <f>I25-G25</f>
        <v>0.4516523673136299</v>
      </c>
    </row>
    <row r="27" spans="2:14">
      <c r="B27" s="1" t="s">
        <v>20</v>
      </c>
      <c r="C27" s="1">
        <v>1.746</v>
      </c>
      <c r="E27" s="1" t="s">
        <v>24</v>
      </c>
      <c r="F27" s="18" t="s">
        <v>18</v>
      </c>
      <c r="G27" s="12">
        <f>J11-P11-C27*K22</f>
        <v>0.51001296383735872</v>
      </c>
      <c r="H27" s="17" t="s">
        <v>22</v>
      </c>
      <c r="I27" s="12">
        <f>J11-P11+K22*C27</f>
        <v>0.88198703616264074</v>
      </c>
      <c r="J27" s="1" t="s">
        <v>23</v>
      </c>
      <c r="K27" s="12">
        <f>I27-G27</f>
        <v>0.37197407232528201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2019-11-09T19:43:18Z</dcterms:modified>
</cp:coreProperties>
</file>