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BA\I Sem\STA 9708\Project\Final Project\"/>
    </mc:Choice>
  </mc:AlternateContent>
  <xr:revisionPtr revIDLastSave="0" documentId="13_ncr:1_{F4DA46C7-380C-4CDC-8284-C6059AA19937}" xr6:coauthVersionLast="47" xr6:coauthVersionMax="47" xr10:uidLastSave="{00000000-0000-0000-0000-000000000000}"/>
  <bookViews>
    <workbookView xWindow="-108" yWindow="-108" windowWidth="30936" windowHeight="16776" xr2:uid="{1622D32D-3E20-417A-9C46-96488104BDC8}"/>
  </bookViews>
  <sheets>
    <sheet name="Reg Predic Int (2)" sheetId="12" r:id="rId1"/>
    <sheet name="SP 5Y" sheetId="1" r:id="rId2"/>
    <sheet name="NVR 5Y" sheetId="2" r:id="rId3"/>
    <sheet name="SP_NVR 5Y" sheetId="3" r:id="rId4"/>
    <sheet name="Regression" sheetId="4" r:id="rId5"/>
    <sheet name="Reg Predic Int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2" l="1"/>
  <c r="AB27" i="12"/>
  <c r="AB26" i="12"/>
  <c r="AA27" i="12"/>
  <c r="AA26" i="12"/>
  <c r="U112" i="12"/>
  <c r="W112" i="12" s="1"/>
  <c r="U111" i="12"/>
  <c r="W111" i="12" s="1"/>
  <c r="U110" i="12"/>
  <c r="W110" i="12" s="1"/>
  <c r="V109" i="12"/>
  <c r="U109" i="12"/>
  <c r="W109" i="12" s="1"/>
  <c r="W108" i="12"/>
  <c r="V108" i="12"/>
  <c r="U108" i="12"/>
  <c r="W107" i="12"/>
  <c r="U107" i="12"/>
  <c r="V107" i="12" s="1"/>
  <c r="W106" i="12"/>
  <c r="U106" i="12"/>
  <c r="V106" i="12" s="1"/>
  <c r="U105" i="12"/>
  <c r="W105" i="12" s="1"/>
  <c r="U104" i="12"/>
  <c r="W104" i="12" s="1"/>
  <c r="W103" i="12"/>
  <c r="V103" i="12"/>
  <c r="U103" i="12"/>
  <c r="W102" i="12"/>
  <c r="V102" i="12"/>
  <c r="U102" i="12"/>
  <c r="U101" i="12"/>
  <c r="W101" i="12" s="1"/>
  <c r="W100" i="12"/>
  <c r="V100" i="12"/>
  <c r="U100" i="12"/>
  <c r="W99" i="12"/>
  <c r="V99" i="12"/>
  <c r="U99" i="12"/>
  <c r="W98" i="12"/>
  <c r="U98" i="12"/>
  <c r="V98" i="12" s="1"/>
  <c r="U97" i="12"/>
  <c r="W97" i="12" s="1"/>
  <c r="U96" i="12"/>
  <c r="W96" i="12" s="1"/>
  <c r="W95" i="12"/>
  <c r="U95" i="12"/>
  <c r="V95" i="12" s="1"/>
  <c r="U94" i="12"/>
  <c r="W94" i="12" s="1"/>
  <c r="V93" i="12"/>
  <c r="U93" i="12"/>
  <c r="W93" i="12" s="1"/>
  <c r="W92" i="12"/>
  <c r="V92" i="12"/>
  <c r="U92" i="12"/>
  <c r="W91" i="12"/>
  <c r="U91" i="12"/>
  <c r="V91" i="12" s="1"/>
  <c r="W90" i="12"/>
  <c r="V90" i="12"/>
  <c r="U90" i="12"/>
  <c r="U89" i="12"/>
  <c r="W89" i="12" s="1"/>
  <c r="U88" i="12"/>
  <c r="W88" i="12" s="1"/>
  <c r="V87" i="12"/>
  <c r="U87" i="12"/>
  <c r="W87" i="12" s="1"/>
  <c r="V86" i="12"/>
  <c r="U86" i="12"/>
  <c r="W86" i="12" s="1"/>
  <c r="U85" i="12"/>
  <c r="W85" i="12" s="1"/>
  <c r="W84" i="12"/>
  <c r="V84" i="12"/>
  <c r="U84" i="12"/>
  <c r="W83" i="12"/>
  <c r="V83" i="12"/>
  <c r="U83" i="12"/>
  <c r="W82" i="12"/>
  <c r="U82" i="12"/>
  <c r="V82" i="12" s="1"/>
  <c r="U81" i="12"/>
  <c r="W81" i="12" s="1"/>
  <c r="U80" i="12"/>
  <c r="W80" i="12" s="1"/>
  <c r="W79" i="12"/>
  <c r="V79" i="12"/>
  <c r="U79" i="12"/>
  <c r="U78" i="12"/>
  <c r="W78" i="12" s="1"/>
  <c r="V77" i="12"/>
  <c r="U77" i="12"/>
  <c r="W77" i="12" s="1"/>
  <c r="W76" i="12"/>
  <c r="V76" i="12"/>
  <c r="U76" i="12"/>
  <c r="W75" i="12"/>
  <c r="U75" i="12"/>
  <c r="V75" i="12" s="1"/>
  <c r="U74" i="12"/>
  <c r="W74" i="12" s="1"/>
  <c r="W73" i="12"/>
  <c r="U73" i="12"/>
  <c r="V73" i="12" s="1"/>
  <c r="U72" i="12"/>
  <c r="W72" i="12" s="1"/>
  <c r="V71" i="12"/>
  <c r="U71" i="12"/>
  <c r="W71" i="12" s="1"/>
  <c r="V70" i="12"/>
  <c r="U70" i="12"/>
  <c r="W70" i="12" s="1"/>
  <c r="U69" i="12"/>
  <c r="W69" i="12" s="1"/>
  <c r="W68" i="12"/>
  <c r="V68" i="12"/>
  <c r="U68" i="12"/>
  <c r="W67" i="12"/>
  <c r="V67" i="12"/>
  <c r="U67" i="12"/>
  <c r="W66" i="12"/>
  <c r="U66" i="12"/>
  <c r="V66" i="12" s="1"/>
  <c r="U65" i="12"/>
  <c r="W65" i="12" s="1"/>
  <c r="U64" i="12"/>
  <c r="W64" i="12" s="1"/>
  <c r="W63" i="12"/>
  <c r="V63" i="12"/>
  <c r="U63" i="12"/>
  <c r="W62" i="12"/>
  <c r="V62" i="12"/>
  <c r="U62" i="12"/>
  <c r="C62" i="12"/>
  <c r="I46" i="12" s="1"/>
  <c r="V61" i="12"/>
  <c r="U61" i="12"/>
  <c r="W61" i="12" s="1"/>
  <c r="W60" i="12"/>
  <c r="U60" i="12"/>
  <c r="V60" i="12" s="1"/>
  <c r="H60" i="12"/>
  <c r="G60" i="12"/>
  <c r="F60" i="12"/>
  <c r="E60" i="12"/>
  <c r="W59" i="12"/>
  <c r="V59" i="12"/>
  <c r="U59" i="12"/>
  <c r="H59" i="12"/>
  <c r="G59" i="12"/>
  <c r="F59" i="12"/>
  <c r="E59" i="12"/>
  <c r="W58" i="12"/>
  <c r="U58" i="12"/>
  <c r="V58" i="12" s="1"/>
  <c r="H58" i="12"/>
  <c r="G58" i="12"/>
  <c r="F58" i="12"/>
  <c r="E58" i="12"/>
  <c r="W57" i="12"/>
  <c r="V57" i="12"/>
  <c r="U57" i="12"/>
  <c r="H57" i="12"/>
  <c r="G57" i="12"/>
  <c r="F57" i="12"/>
  <c r="E57" i="12"/>
  <c r="W56" i="12"/>
  <c r="U56" i="12"/>
  <c r="V56" i="12" s="1"/>
  <c r="H56" i="12"/>
  <c r="G56" i="12"/>
  <c r="F56" i="12"/>
  <c r="E56" i="12"/>
  <c r="W55" i="12"/>
  <c r="V55" i="12"/>
  <c r="U55" i="12"/>
  <c r="H55" i="12"/>
  <c r="G55" i="12"/>
  <c r="F55" i="12"/>
  <c r="E55" i="12"/>
  <c r="W54" i="12"/>
  <c r="U54" i="12"/>
  <c r="V54" i="12" s="1"/>
  <c r="H54" i="12"/>
  <c r="G54" i="12"/>
  <c r="F54" i="12"/>
  <c r="E54" i="12"/>
  <c r="W53" i="12"/>
  <c r="V53" i="12"/>
  <c r="U53" i="12"/>
  <c r="H53" i="12"/>
  <c r="G53" i="12"/>
  <c r="F53" i="12"/>
  <c r="E53" i="12"/>
  <c r="W52" i="12"/>
  <c r="U52" i="12"/>
  <c r="V52" i="12" s="1"/>
  <c r="H52" i="12"/>
  <c r="G52" i="12"/>
  <c r="F52" i="12"/>
  <c r="E52" i="12"/>
  <c r="H51" i="12"/>
  <c r="F51" i="12"/>
  <c r="E51" i="12"/>
  <c r="G51" i="12" s="1"/>
  <c r="H50" i="12"/>
  <c r="G50" i="12"/>
  <c r="F50" i="12"/>
  <c r="E50" i="12"/>
  <c r="H49" i="12"/>
  <c r="E49" i="12"/>
  <c r="G49" i="12" s="1"/>
  <c r="H48" i="12"/>
  <c r="E48" i="12"/>
  <c r="G48" i="12" s="1"/>
  <c r="H47" i="12"/>
  <c r="E47" i="12"/>
  <c r="G47" i="12" s="1"/>
  <c r="H46" i="12"/>
  <c r="E46" i="12"/>
  <c r="G46" i="12" s="1"/>
  <c r="H45" i="12"/>
  <c r="G45" i="12"/>
  <c r="F45" i="12"/>
  <c r="E45" i="12"/>
  <c r="H44" i="12"/>
  <c r="G44" i="12"/>
  <c r="F44" i="12"/>
  <c r="E44" i="12"/>
  <c r="H43" i="12"/>
  <c r="G43" i="12"/>
  <c r="E43" i="12"/>
  <c r="F43" i="12" s="1"/>
  <c r="H42" i="12"/>
  <c r="E42" i="12"/>
  <c r="G42" i="12" s="1"/>
  <c r="H41" i="12"/>
  <c r="E41" i="12"/>
  <c r="G41" i="12" s="1"/>
  <c r="H40" i="12"/>
  <c r="F40" i="12"/>
  <c r="E40" i="12"/>
  <c r="G40" i="12" s="1"/>
  <c r="H39" i="12"/>
  <c r="E39" i="12"/>
  <c r="G39" i="12" s="1"/>
  <c r="H38" i="12"/>
  <c r="G38" i="12"/>
  <c r="E38" i="12"/>
  <c r="F38" i="12" s="1"/>
  <c r="H37" i="12"/>
  <c r="G37" i="12"/>
  <c r="E37" i="12"/>
  <c r="F37" i="12" s="1"/>
  <c r="H36" i="12"/>
  <c r="G36" i="12"/>
  <c r="F36" i="12"/>
  <c r="E36" i="12"/>
  <c r="H35" i="12"/>
  <c r="F35" i="12"/>
  <c r="E35" i="12"/>
  <c r="G35" i="12" s="1"/>
  <c r="H34" i="12"/>
  <c r="G34" i="12"/>
  <c r="F34" i="12"/>
  <c r="E34" i="12"/>
  <c r="H33" i="12"/>
  <c r="F33" i="12"/>
  <c r="E33" i="12"/>
  <c r="G33" i="12" s="1"/>
  <c r="H32" i="12"/>
  <c r="E32" i="12"/>
  <c r="G32" i="12" s="1"/>
  <c r="H31" i="12"/>
  <c r="E31" i="12"/>
  <c r="G31" i="12" s="1"/>
  <c r="H30" i="12"/>
  <c r="E30" i="12"/>
  <c r="G30" i="12" s="1"/>
  <c r="H29" i="12"/>
  <c r="G29" i="12"/>
  <c r="F29" i="12"/>
  <c r="E29" i="12"/>
  <c r="H28" i="12"/>
  <c r="G28" i="12"/>
  <c r="F28" i="12"/>
  <c r="E28" i="12"/>
  <c r="H27" i="12"/>
  <c r="E27" i="12"/>
  <c r="G27" i="12" s="1"/>
  <c r="AC26" i="12"/>
  <c r="H26" i="12"/>
  <c r="F26" i="12"/>
  <c r="E26" i="12"/>
  <c r="G26" i="12" s="1"/>
  <c r="AC25" i="12"/>
  <c r="AB25" i="12"/>
  <c r="AA25" i="12"/>
  <c r="H25" i="12"/>
  <c r="E25" i="12"/>
  <c r="G25" i="12" s="1"/>
  <c r="AC24" i="12"/>
  <c r="AB24" i="12"/>
  <c r="AA24" i="12"/>
  <c r="H24" i="12"/>
  <c r="F24" i="12"/>
  <c r="E24" i="12"/>
  <c r="G24" i="12" s="1"/>
  <c r="H23" i="12"/>
  <c r="G23" i="12"/>
  <c r="F23" i="12"/>
  <c r="E23" i="12"/>
  <c r="H22" i="12"/>
  <c r="F22" i="12"/>
  <c r="E22" i="12"/>
  <c r="G22" i="12" s="1"/>
  <c r="H21" i="12"/>
  <c r="F21" i="12"/>
  <c r="E21" i="12"/>
  <c r="G21" i="12" s="1"/>
  <c r="H20" i="12"/>
  <c r="G20" i="12"/>
  <c r="F20" i="12"/>
  <c r="E20" i="12"/>
  <c r="H19" i="12"/>
  <c r="F19" i="12"/>
  <c r="E19" i="12"/>
  <c r="G19" i="12" s="1"/>
  <c r="H18" i="12"/>
  <c r="E18" i="12"/>
  <c r="G18" i="12" s="1"/>
  <c r="H17" i="12"/>
  <c r="E17" i="12"/>
  <c r="G17" i="12" s="1"/>
  <c r="H16" i="12"/>
  <c r="E16" i="12"/>
  <c r="G16" i="12" s="1"/>
  <c r="H15" i="12"/>
  <c r="G15" i="12"/>
  <c r="F15" i="12"/>
  <c r="E15" i="12"/>
  <c r="H14" i="12"/>
  <c r="G14" i="12"/>
  <c r="F14" i="12"/>
  <c r="E14" i="12"/>
  <c r="H13" i="12"/>
  <c r="E13" i="12"/>
  <c r="G13" i="12" s="1"/>
  <c r="H12" i="12"/>
  <c r="E12" i="12"/>
  <c r="G12" i="12" s="1"/>
  <c r="H11" i="12"/>
  <c r="F11" i="12"/>
  <c r="E11" i="12"/>
  <c r="G11" i="12" s="1"/>
  <c r="H10" i="12"/>
  <c r="F10" i="12"/>
  <c r="E10" i="12"/>
  <c r="G10" i="12" s="1"/>
  <c r="H9" i="12"/>
  <c r="E9" i="12"/>
  <c r="G9" i="12" s="1"/>
  <c r="H8" i="12"/>
  <c r="G8" i="12"/>
  <c r="E8" i="12"/>
  <c r="F8" i="12" s="1"/>
  <c r="H7" i="12"/>
  <c r="G7" i="12"/>
  <c r="E7" i="12"/>
  <c r="F7" i="12" s="1"/>
  <c r="H6" i="12"/>
  <c r="G6" i="12"/>
  <c r="F6" i="12"/>
  <c r="E6" i="12"/>
  <c r="H5" i="12"/>
  <c r="F5" i="12"/>
  <c r="E5" i="12"/>
  <c r="G5" i="12" s="1"/>
  <c r="H4" i="12"/>
  <c r="G4" i="12"/>
  <c r="F4" i="12"/>
  <c r="E4" i="12"/>
  <c r="F3" i="12"/>
  <c r="E3" i="12"/>
  <c r="G3" i="12" s="1"/>
  <c r="H2" i="12"/>
  <c r="H3" i="12" s="1"/>
  <c r="E2" i="12"/>
  <c r="G2" i="12" s="1"/>
  <c r="M21" i="10"/>
  <c r="I63" i="10"/>
  <c r="I61" i="10"/>
  <c r="I39" i="10"/>
  <c r="I5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3" i="10"/>
  <c r="I54" i="10"/>
  <c r="I55" i="10"/>
  <c r="I56" i="10"/>
  <c r="I57" i="10"/>
  <c r="I58" i="10"/>
  <c r="I59" i="10"/>
  <c r="I60" i="10"/>
  <c r="I2" i="10"/>
  <c r="C62" i="10"/>
  <c r="E57" i="10"/>
  <c r="G57" i="10" s="1"/>
  <c r="AA26" i="10"/>
  <c r="AC26" i="10" s="1"/>
  <c r="AA25" i="10"/>
  <c r="AC25" i="10" s="1"/>
  <c r="AA24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7" i="10"/>
  <c r="H8" i="10"/>
  <c r="H9" i="10"/>
  <c r="H10" i="10"/>
  <c r="H11" i="10"/>
  <c r="H12" i="10"/>
  <c r="H13" i="10"/>
  <c r="H5" i="10"/>
  <c r="H6" i="10"/>
  <c r="H4" i="10"/>
  <c r="H2" i="10"/>
  <c r="H3" i="10" s="1"/>
  <c r="E60" i="10"/>
  <c r="F60" i="10" s="1"/>
  <c r="E59" i="10"/>
  <c r="F59" i="10" s="1"/>
  <c r="E58" i="10"/>
  <c r="F58" i="10" s="1"/>
  <c r="E56" i="10"/>
  <c r="G56" i="10" s="1"/>
  <c r="E55" i="10"/>
  <c r="G55" i="10" s="1"/>
  <c r="E54" i="10"/>
  <c r="G54" i="10" s="1"/>
  <c r="E53" i="10"/>
  <c r="G53" i="10" s="1"/>
  <c r="E52" i="10"/>
  <c r="F52" i="10" s="1"/>
  <c r="E51" i="10"/>
  <c r="G51" i="10" s="1"/>
  <c r="E50" i="10"/>
  <c r="F50" i="10" s="1"/>
  <c r="E49" i="10"/>
  <c r="G49" i="10" s="1"/>
  <c r="E48" i="10"/>
  <c r="G48" i="10" s="1"/>
  <c r="E47" i="10"/>
  <c r="G47" i="10" s="1"/>
  <c r="E46" i="10"/>
  <c r="G46" i="10" s="1"/>
  <c r="E45" i="10"/>
  <c r="F45" i="10" s="1"/>
  <c r="E44" i="10"/>
  <c r="G44" i="10" s="1"/>
  <c r="E43" i="10"/>
  <c r="G43" i="10" s="1"/>
  <c r="E42" i="10"/>
  <c r="F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F36" i="10" s="1"/>
  <c r="E35" i="10"/>
  <c r="G35" i="10" s="1"/>
  <c r="E34" i="10"/>
  <c r="F34" i="10" s="1"/>
  <c r="E33" i="10"/>
  <c r="G33" i="10" s="1"/>
  <c r="E32" i="10"/>
  <c r="G32" i="10" s="1"/>
  <c r="E31" i="10"/>
  <c r="G31" i="10" s="1"/>
  <c r="E30" i="10"/>
  <c r="F30" i="10" s="1"/>
  <c r="E29" i="10"/>
  <c r="F29" i="10" s="1"/>
  <c r="E28" i="10"/>
  <c r="F28" i="10" s="1"/>
  <c r="E27" i="10"/>
  <c r="G27" i="10" s="1"/>
  <c r="E26" i="10"/>
  <c r="F26" i="10" s="1"/>
  <c r="E25" i="10"/>
  <c r="G25" i="10" s="1"/>
  <c r="E24" i="10"/>
  <c r="G24" i="10" s="1"/>
  <c r="E23" i="10"/>
  <c r="F23" i="10" s="1"/>
  <c r="E22" i="10"/>
  <c r="F22" i="10" s="1"/>
  <c r="E21" i="10"/>
  <c r="G21" i="10" s="1"/>
  <c r="E20" i="10"/>
  <c r="F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F12" i="10" s="1"/>
  <c r="E11" i="10"/>
  <c r="G11" i="10" s="1"/>
  <c r="E10" i="10"/>
  <c r="F10" i="10" s="1"/>
  <c r="E9" i="10"/>
  <c r="G9" i="10" s="1"/>
  <c r="E8" i="10"/>
  <c r="G8" i="10" s="1"/>
  <c r="E7" i="10"/>
  <c r="G7" i="10" s="1"/>
  <c r="E6" i="10"/>
  <c r="F6" i="10" s="1"/>
  <c r="E5" i="10"/>
  <c r="G5" i="10" s="1"/>
  <c r="E4" i="10"/>
  <c r="F4" i="10" s="1"/>
  <c r="E3" i="10"/>
  <c r="F3" i="10" s="1"/>
  <c r="E2" i="10"/>
  <c r="G2" i="10" s="1"/>
  <c r="U112" i="10"/>
  <c r="W112" i="10" s="1"/>
  <c r="U111" i="10"/>
  <c r="W111" i="10" s="1"/>
  <c r="U110" i="10"/>
  <c r="W110" i="10" s="1"/>
  <c r="U109" i="10"/>
  <c r="W109" i="10" s="1"/>
  <c r="U108" i="10"/>
  <c r="W108" i="10" s="1"/>
  <c r="U107" i="10"/>
  <c r="V107" i="10" s="1"/>
  <c r="U106" i="10"/>
  <c r="V106" i="10" s="1"/>
  <c r="U105" i="10"/>
  <c r="W105" i="10" s="1"/>
  <c r="U104" i="10"/>
  <c r="V104" i="10" s="1"/>
  <c r="U103" i="10"/>
  <c r="W103" i="10" s="1"/>
  <c r="U102" i="10"/>
  <c r="V102" i="10" s="1"/>
  <c r="U101" i="10"/>
  <c r="W101" i="10" s="1"/>
  <c r="U100" i="10"/>
  <c r="W100" i="10" s="1"/>
  <c r="U99" i="10"/>
  <c r="V99" i="10" s="1"/>
  <c r="U98" i="10"/>
  <c r="W98" i="10" s="1"/>
  <c r="U97" i="10"/>
  <c r="W97" i="10" s="1"/>
  <c r="U96" i="10"/>
  <c r="W96" i="10" s="1"/>
  <c r="U95" i="10"/>
  <c r="W95" i="10" s="1"/>
  <c r="U94" i="10"/>
  <c r="W94" i="10" s="1"/>
  <c r="U93" i="10"/>
  <c r="V93" i="10" s="1"/>
  <c r="U92" i="10"/>
  <c r="W92" i="10" s="1"/>
  <c r="U91" i="10"/>
  <c r="V91" i="10" s="1"/>
  <c r="U90" i="10"/>
  <c r="V90" i="10" s="1"/>
  <c r="U89" i="10"/>
  <c r="W89" i="10" s="1"/>
  <c r="U88" i="10"/>
  <c r="W88" i="10" s="1"/>
  <c r="U87" i="10"/>
  <c r="W87" i="10" s="1"/>
  <c r="U86" i="10"/>
  <c r="V86" i="10" s="1"/>
  <c r="U85" i="10"/>
  <c r="V85" i="10" s="1"/>
  <c r="U84" i="10"/>
  <c r="W84" i="10" s="1"/>
  <c r="U83" i="10"/>
  <c r="V83" i="10" s="1"/>
  <c r="U82" i="10"/>
  <c r="W82" i="10" s="1"/>
  <c r="U81" i="10"/>
  <c r="W81" i="10" s="1"/>
  <c r="U80" i="10"/>
  <c r="V80" i="10" s="1"/>
  <c r="U79" i="10"/>
  <c r="W79" i="10" s="1"/>
  <c r="U78" i="10"/>
  <c r="W78" i="10" s="1"/>
  <c r="U77" i="10"/>
  <c r="W77" i="10" s="1"/>
  <c r="U76" i="10"/>
  <c r="W76" i="10" s="1"/>
  <c r="U75" i="10"/>
  <c r="W75" i="10" s="1"/>
  <c r="U74" i="10"/>
  <c r="V74" i="10" s="1"/>
  <c r="U73" i="10"/>
  <c r="W73" i="10" s="1"/>
  <c r="U72" i="10"/>
  <c r="W72" i="10" s="1"/>
  <c r="U71" i="10"/>
  <c r="W71" i="10" s="1"/>
  <c r="U70" i="10"/>
  <c r="W70" i="10" s="1"/>
  <c r="U69" i="10"/>
  <c r="V69" i="10" s="1"/>
  <c r="U68" i="10"/>
  <c r="W68" i="10" s="1"/>
  <c r="U67" i="10"/>
  <c r="V67" i="10" s="1"/>
  <c r="U66" i="10"/>
  <c r="V66" i="10" s="1"/>
  <c r="U65" i="10"/>
  <c r="W65" i="10" s="1"/>
  <c r="U64" i="10"/>
  <c r="W64" i="10" s="1"/>
  <c r="U63" i="10"/>
  <c r="W63" i="10" s="1"/>
  <c r="U62" i="10"/>
  <c r="W62" i="10" s="1"/>
  <c r="U61" i="10"/>
  <c r="W61" i="10" s="1"/>
  <c r="U60" i="10"/>
  <c r="W60" i="10" s="1"/>
  <c r="U59" i="10"/>
  <c r="W59" i="10" s="1"/>
  <c r="U58" i="10"/>
  <c r="V58" i="10" s="1"/>
  <c r="U57" i="10"/>
  <c r="W57" i="10" s="1"/>
  <c r="U56" i="10"/>
  <c r="V56" i="10" s="1"/>
  <c r="U55" i="10"/>
  <c r="W55" i="10" s="1"/>
  <c r="U54" i="10"/>
  <c r="W54" i="10" s="1"/>
  <c r="U53" i="10"/>
  <c r="W53" i="10" s="1"/>
  <c r="U52" i="10"/>
  <c r="V52" i="10" s="1"/>
  <c r="I53" i="12" l="1"/>
  <c r="I43" i="12"/>
  <c r="I10" i="12"/>
  <c r="F17" i="12"/>
  <c r="F31" i="12"/>
  <c r="I40" i="12"/>
  <c r="F47" i="12"/>
  <c r="V65" i="12"/>
  <c r="V81" i="12"/>
  <c r="V97" i="12"/>
  <c r="I13" i="12"/>
  <c r="I25" i="12"/>
  <c r="I7" i="12"/>
  <c r="I37" i="12"/>
  <c r="I4" i="12"/>
  <c r="I20" i="12"/>
  <c r="I23" i="12"/>
  <c r="I34" i="12"/>
  <c r="F41" i="12"/>
  <c r="I50" i="12"/>
  <c r="I27" i="12"/>
  <c r="I17" i="12"/>
  <c r="I31" i="12"/>
  <c r="I47" i="12"/>
  <c r="I55" i="12"/>
  <c r="F2" i="12"/>
  <c r="I11" i="12"/>
  <c r="F18" i="12"/>
  <c r="F32" i="12"/>
  <c r="I41" i="12"/>
  <c r="F48" i="12"/>
  <c r="V72" i="12"/>
  <c r="V88" i="12"/>
  <c r="V104" i="12"/>
  <c r="I59" i="12"/>
  <c r="I5" i="12"/>
  <c r="F12" i="12"/>
  <c r="I21" i="12"/>
  <c r="I24" i="12"/>
  <c r="I26" i="12"/>
  <c r="I35" i="12"/>
  <c r="F42" i="12"/>
  <c r="I51" i="12"/>
  <c r="V78" i="12"/>
  <c r="V94" i="12"/>
  <c r="V110" i="12"/>
  <c r="I2" i="12"/>
  <c r="F9" i="12"/>
  <c r="I18" i="12"/>
  <c r="I32" i="12"/>
  <c r="F39" i="12"/>
  <c r="I48" i="12"/>
  <c r="V89" i="12"/>
  <c r="V105" i="12"/>
  <c r="I57" i="12"/>
  <c r="I15" i="12"/>
  <c r="I29" i="12"/>
  <c r="I45" i="12"/>
  <c r="I44" i="12"/>
  <c r="I12" i="12"/>
  <c r="I42" i="12"/>
  <c r="F49" i="12"/>
  <c r="V111" i="12"/>
  <c r="I14" i="12"/>
  <c r="I8" i="12"/>
  <c r="I38" i="12"/>
  <c r="I9" i="12"/>
  <c r="F16" i="12"/>
  <c r="F30" i="12"/>
  <c r="I39" i="12"/>
  <c r="F46" i="12"/>
  <c r="V74" i="12"/>
  <c r="I6" i="12"/>
  <c r="F13" i="12"/>
  <c r="F25" i="12"/>
  <c r="F27" i="12"/>
  <c r="I36" i="12"/>
  <c r="I52" i="12"/>
  <c r="I54" i="12"/>
  <c r="I56" i="12"/>
  <c r="I58" i="12"/>
  <c r="I60" i="12"/>
  <c r="V69" i="12"/>
  <c r="V85" i="12"/>
  <c r="V101" i="12"/>
  <c r="I28" i="12"/>
  <c r="I3" i="12"/>
  <c r="I19" i="12"/>
  <c r="I22" i="12"/>
  <c r="I33" i="12"/>
  <c r="I49" i="12"/>
  <c r="V64" i="12"/>
  <c r="V80" i="12"/>
  <c r="V96" i="12"/>
  <c r="V112" i="12"/>
  <c r="I16" i="12"/>
  <c r="I30" i="12"/>
  <c r="AB25" i="10"/>
  <c r="AB26" i="10"/>
  <c r="AB24" i="10"/>
  <c r="AC24" i="10"/>
  <c r="G12" i="10"/>
  <c r="W66" i="10"/>
  <c r="G26" i="10"/>
  <c r="W69" i="10"/>
  <c r="W85" i="10"/>
  <c r="V100" i="10"/>
  <c r="G4" i="10"/>
  <c r="G30" i="10"/>
  <c r="G28" i="10"/>
  <c r="V84" i="10"/>
  <c r="G20" i="10"/>
  <c r="V82" i="10"/>
  <c r="W93" i="10"/>
  <c r="G10" i="10"/>
  <c r="G36" i="10"/>
  <c r="V61" i="10"/>
  <c r="F14" i="10"/>
  <c r="G23" i="10"/>
  <c r="G42" i="10"/>
  <c r="F53" i="10"/>
  <c r="V77" i="10"/>
  <c r="F5" i="10"/>
  <c r="F31" i="10"/>
  <c r="G60" i="10"/>
  <c r="V68" i="10"/>
  <c r="V98" i="10"/>
  <c r="W58" i="10"/>
  <c r="V79" i="10"/>
  <c r="V108" i="10"/>
  <c r="W90" i="10"/>
  <c r="V109" i="10"/>
  <c r="F7" i="10"/>
  <c r="F15" i="10"/>
  <c r="F25" i="10"/>
  <c r="F44" i="10"/>
  <c r="W106" i="10"/>
  <c r="G52" i="10"/>
  <c r="V92" i="10"/>
  <c r="F55" i="10"/>
  <c r="V101" i="10"/>
  <c r="V111" i="10"/>
  <c r="F9" i="10"/>
  <c r="F37" i="10"/>
  <c r="F46" i="10"/>
  <c r="W52" i="10"/>
  <c r="V63" i="10"/>
  <c r="V53" i="10"/>
  <c r="W74" i="10"/>
  <c r="F47" i="10"/>
  <c r="G3" i="10"/>
  <c r="F21" i="10"/>
  <c r="F39" i="10"/>
  <c r="G58" i="10"/>
  <c r="V95" i="10"/>
  <c r="F2" i="10"/>
  <c r="F18" i="10"/>
  <c r="G50" i="10"/>
  <c r="F8" i="10"/>
  <c r="F24" i="10"/>
  <c r="G29" i="10"/>
  <c r="F40" i="10"/>
  <c r="G45" i="10"/>
  <c r="F56" i="10"/>
  <c r="F13" i="10"/>
  <c r="G34" i="10"/>
  <c r="F19" i="10"/>
  <c r="F35" i="10"/>
  <c r="F51" i="10"/>
  <c r="F16" i="10"/>
  <c r="F41" i="10"/>
  <c r="F57" i="10"/>
  <c r="F11" i="10"/>
  <c r="F27" i="10"/>
  <c r="F43" i="10"/>
  <c r="F38" i="10"/>
  <c r="F54" i="10"/>
  <c r="G59" i="10"/>
  <c r="G6" i="10"/>
  <c r="F17" i="10"/>
  <c r="G22" i="10"/>
  <c r="F33" i="10"/>
  <c r="F49" i="10"/>
  <c r="F32" i="10"/>
  <c r="F48" i="10"/>
  <c r="V64" i="10"/>
  <c r="V96" i="10"/>
  <c r="V70" i="10"/>
  <c r="W91" i="10"/>
  <c r="V65" i="10"/>
  <c r="V81" i="10"/>
  <c r="W86" i="10"/>
  <c r="V97" i="10"/>
  <c r="W102" i="10"/>
  <c r="V112" i="10"/>
  <c r="V75" i="10"/>
  <c r="V54" i="10"/>
  <c r="W107" i="10"/>
  <c r="V60" i="10"/>
  <c r="V76" i="10"/>
  <c r="V55" i="10"/>
  <c r="V71" i="10"/>
  <c r="V87" i="10"/>
  <c r="V103" i="10"/>
  <c r="W80" i="10"/>
  <c r="W104" i="10"/>
  <c r="V62" i="10"/>
  <c r="W67" i="10"/>
  <c r="V78" i="10"/>
  <c r="W83" i="10"/>
  <c r="V94" i="10"/>
  <c r="W99" i="10"/>
  <c r="V110" i="10"/>
  <c r="V72" i="10"/>
  <c r="V88" i="10"/>
  <c r="V57" i="10"/>
  <c r="V73" i="10"/>
  <c r="V89" i="10"/>
  <c r="V105" i="10"/>
  <c r="V59" i="10"/>
  <c r="W56" i="10"/>
  <c r="S58" i="4"/>
  <c r="R111" i="4"/>
  <c r="Q53" i="4"/>
  <c r="S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S59" i="4" s="1"/>
  <c r="Q60" i="4"/>
  <c r="S60" i="4" s="1"/>
  <c r="Q61" i="4"/>
  <c r="S61" i="4" s="1"/>
  <c r="Q62" i="4"/>
  <c r="R62" i="4" s="1"/>
  <c r="Q63" i="4"/>
  <c r="S63" i="4" s="1"/>
  <c r="Q64" i="4"/>
  <c r="R64" i="4" s="1"/>
  <c r="Q65" i="4"/>
  <c r="R65" i="4" s="1"/>
  <c r="Q66" i="4"/>
  <c r="S66" i="4" s="1"/>
  <c r="Q67" i="4"/>
  <c r="R67" i="4" s="1"/>
  <c r="Q68" i="4"/>
  <c r="R68" i="4" s="1"/>
  <c r="Q69" i="4"/>
  <c r="S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S75" i="4" s="1"/>
  <c r="Q76" i="4"/>
  <c r="S76" i="4" s="1"/>
  <c r="Q77" i="4"/>
  <c r="S77" i="4" s="1"/>
  <c r="Q78" i="4"/>
  <c r="R78" i="4" s="1"/>
  <c r="Q79" i="4"/>
  <c r="S79" i="4" s="1"/>
  <c r="Q80" i="4"/>
  <c r="R80" i="4" s="1"/>
  <c r="Q81" i="4"/>
  <c r="R81" i="4" s="1"/>
  <c r="Q82" i="4"/>
  <c r="S82" i="4" s="1"/>
  <c r="Q83" i="4"/>
  <c r="R83" i="4" s="1"/>
  <c r="Q84" i="4"/>
  <c r="R84" i="4" s="1"/>
  <c r="Q85" i="4"/>
  <c r="S85" i="4" s="1"/>
  <c r="Q86" i="4"/>
  <c r="R86" i="4" s="1"/>
  <c r="Q87" i="4"/>
  <c r="R87" i="4" s="1"/>
  <c r="Q88" i="4"/>
  <c r="R88" i="4" s="1"/>
  <c r="Q89" i="4"/>
  <c r="R89" i="4" s="1"/>
  <c r="Q90" i="4"/>
  <c r="R90" i="4" s="1"/>
  <c r="Q91" i="4"/>
  <c r="S91" i="4" s="1"/>
  <c r="Q92" i="4"/>
  <c r="S92" i="4" s="1"/>
  <c r="Q93" i="4"/>
  <c r="S93" i="4" s="1"/>
  <c r="Q94" i="4"/>
  <c r="R94" i="4" s="1"/>
  <c r="Q95" i="4"/>
  <c r="S95" i="4" s="1"/>
  <c r="Q96" i="4"/>
  <c r="R96" i="4" s="1"/>
  <c r="Q97" i="4"/>
  <c r="R97" i="4" s="1"/>
  <c r="Q98" i="4"/>
  <c r="S98" i="4" s="1"/>
  <c r="Q99" i="4"/>
  <c r="R99" i="4" s="1"/>
  <c r="Q100" i="4"/>
  <c r="R100" i="4" s="1"/>
  <c r="Q101" i="4"/>
  <c r="S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S107" i="4" s="1"/>
  <c r="Q108" i="4"/>
  <c r="S108" i="4" s="1"/>
  <c r="Q109" i="4"/>
  <c r="S109" i="4" s="1"/>
  <c r="Q110" i="4"/>
  <c r="R110" i="4" s="1"/>
  <c r="Q111" i="4"/>
  <c r="S111" i="4" s="1"/>
  <c r="Q112" i="4"/>
  <c r="R112" i="4" s="1"/>
  <c r="Q52" i="4"/>
  <c r="R52" i="4" s="1"/>
  <c r="K23" i="4"/>
  <c r="M24" i="4"/>
  <c r="K28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3" i="3"/>
  <c r="I61" i="12" l="1"/>
  <c r="I63" i="12" s="1"/>
  <c r="M21" i="12" s="1"/>
  <c r="R85" i="4"/>
  <c r="R79" i="4"/>
  <c r="R77" i="4"/>
  <c r="R69" i="4"/>
  <c r="S102" i="4"/>
  <c r="S86" i="4"/>
  <c r="S70" i="4"/>
  <c r="S57" i="4"/>
  <c r="S54" i="4"/>
  <c r="S73" i="4"/>
  <c r="R63" i="4"/>
  <c r="R61" i="4"/>
  <c r="R53" i="4"/>
  <c r="S106" i="4"/>
  <c r="R109" i="4"/>
  <c r="S105" i="4"/>
  <c r="R101" i="4"/>
  <c r="S90" i="4"/>
  <c r="R95" i="4"/>
  <c r="S89" i="4"/>
  <c r="R93" i="4"/>
  <c r="S74" i="4"/>
  <c r="R92" i="4"/>
  <c r="R60" i="4"/>
  <c r="R107" i="4"/>
  <c r="R91" i="4"/>
  <c r="R75" i="4"/>
  <c r="R59" i="4"/>
  <c r="S104" i="4"/>
  <c r="S88" i="4"/>
  <c r="S72" i="4"/>
  <c r="S56" i="4"/>
  <c r="R108" i="4"/>
  <c r="R76" i="4"/>
  <c r="S103" i="4"/>
  <c r="S87" i="4"/>
  <c r="S71" i="4"/>
  <c r="S55" i="4"/>
  <c r="S100" i="4"/>
  <c r="S84" i="4"/>
  <c r="S68" i="4"/>
  <c r="S99" i="4"/>
  <c r="S83" i="4"/>
  <c r="S67" i="4"/>
  <c r="S52" i="4"/>
  <c r="S97" i="4"/>
  <c r="S81" i="4"/>
  <c r="S65" i="4"/>
  <c r="S112" i="4"/>
  <c r="S96" i="4"/>
  <c r="S80" i="4"/>
  <c r="S64" i="4"/>
  <c r="R98" i="4"/>
  <c r="R82" i="4"/>
  <c r="R66" i="4"/>
  <c r="S110" i="4"/>
  <c r="S94" i="4"/>
  <c r="S78" i="4"/>
  <c r="S62" i="4"/>
</calcChain>
</file>

<file path=xl/sharedStrings.xml><?xml version="1.0" encoding="utf-8"?>
<sst xmlns="http://schemas.openxmlformats.org/spreadsheetml/2006/main" count="177" uniqueCount="57">
  <si>
    <t>Open</t>
  </si>
  <si>
    <t>High</t>
  </si>
  <si>
    <t>Low</t>
  </si>
  <si>
    <t>Close*</t>
  </si>
  <si>
    <t>Adj Close**</t>
  </si>
  <si>
    <t>Volume</t>
  </si>
  <si>
    <t>Date</t>
  </si>
  <si>
    <t>Close</t>
  </si>
  <si>
    <t>Adj Close</t>
  </si>
  <si>
    <t>S&amp;P ret</t>
  </si>
  <si>
    <t>NVR 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</si>
  <si>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</si>
  <si>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</si>
  <si>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</si>
  <si>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</si>
  <si>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</si>
  <si>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</si>
  <si>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</si>
  <si>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</si>
  <si>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</si>
  <si>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</si>
  <si>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</si>
  <si>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</si>
  <si>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</si>
  <si>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</si>
  <si>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</si>
  <si>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</si>
  <si>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</si>
  <si>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</si>
  <si>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</si>
  <si>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</si>
  <si>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</si>
  <si>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</si>
  <si>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</si>
  <si>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</si>
  <si>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</si>
  <si>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</si>
  <si>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NVR ret</t>
  </si>
  <si>
    <t>Residuals</t>
  </si>
  <si>
    <t>x</t>
  </si>
  <si>
    <t>yhat</t>
  </si>
  <si>
    <t>Upperlimit</t>
  </si>
  <si>
    <t xml:space="preserve">Lowerlimit </t>
  </si>
  <si>
    <t>yhat+2*6.505</t>
  </si>
  <si>
    <t>yhat-2*6.505</t>
  </si>
  <si>
    <t xml:space="preserve">yhat </t>
  </si>
  <si>
    <t xml:space="preserve">Upper Limit </t>
  </si>
  <si>
    <t xml:space="preserve">Lower Limit </t>
  </si>
  <si>
    <t>AvegNVR</t>
  </si>
  <si>
    <t>x=2.4</t>
  </si>
  <si>
    <t xml:space="preserve">y-hat </t>
  </si>
  <si>
    <t>LowerLimit</t>
  </si>
  <si>
    <t>x=1.4</t>
  </si>
  <si>
    <t>SSX</t>
  </si>
  <si>
    <t xml:space="preserve">Average </t>
  </si>
  <si>
    <t>SUM(SSX)</t>
  </si>
  <si>
    <t>SQRT(SSX)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</si>
</sst>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7"/>
      <color rgb="FF5B636A"/>
      <name val="Arial"/>
      <family val="2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15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2" fontId="0" fillId="0" borderId="0" xfId="0" applyNumberFormat="1"/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3" fontId="0" fillId="3" borderId="0" xfId="1" applyFont="1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90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Monthly Returns of NVR Inc. vs S&amp;P 500 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with 95% Prediction Interval  </a:t>
            </a:r>
            <a:endParaRPr lang="en-VI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>
        <c:manualLayout>
          <c:layoutTarget val="inner"/>
          <c:xMode val="edge"/>
          <c:yMode val="edge"/>
          <c:x val="0.11334689232310692"/>
          <c:y val="0.1204115300878324"/>
          <c:w val="0.86682593879304914"/>
          <c:h val="0.761527078532659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 Predic Int (2)'!$D$1</c:f>
              <c:strCache>
                <c:ptCount val="1"/>
                <c:pt idx="0">
                  <c:v>NVR 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 Predic Int (2)'!$C$2:$C$60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 (2)'!$D$2:$D$60</c:f>
              <c:numCache>
                <c:formatCode>General</c:formatCode>
                <c:ptCount val="59"/>
                <c:pt idx="0">
                  <c:v>4.1426249192680293</c:v>
                </c:pt>
                <c:pt idx="1">
                  <c:v>8.8843710536322362</c:v>
                </c:pt>
                <c:pt idx="2">
                  <c:v>0.20742126949246381</c:v>
                </c:pt>
                <c:pt idx="3">
                  <c:v>8.1056190882178818</c:v>
                </c:pt>
                <c:pt idx="4">
                  <c:v>5.618268236374913</c:v>
                </c:pt>
                <c:pt idx="5">
                  <c:v>8.2895957923568151</c:v>
                </c:pt>
                <c:pt idx="6">
                  <c:v>4.22956128068222</c:v>
                </c:pt>
                <c:pt idx="7">
                  <c:v>4.9304407508009698</c:v>
                </c:pt>
                <c:pt idx="8">
                  <c:v>14.934154711033273</c:v>
                </c:pt>
                <c:pt idx="9">
                  <c:v>5.900885181980831</c:v>
                </c:pt>
                <c:pt idx="10">
                  <c:v>0.95597038848920823</c:v>
                </c:pt>
                <c:pt idx="11">
                  <c:v>-9.4079063379232988</c:v>
                </c:pt>
                <c:pt idx="12">
                  <c:v>-10.540657303470635</c:v>
                </c:pt>
                <c:pt idx="13">
                  <c:v>-1.5183729141884206</c:v>
                </c:pt>
                <c:pt idx="14">
                  <c:v>10.714285714285714</c:v>
                </c:pt>
                <c:pt idx="15">
                  <c:v>-3.5309664838709685</c:v>
                </c:pt>
                <c:pt idx="16">
                  <c:v>-0.67512692479286651</c:v>
                </c:pt>
                <c:pt idx="17">
                  <c:v>-7.1008520558575547</c:v>
                </c:pt>
                <c:pt idx="18">
                  <c:v>-3.2970571183903483</c:v>
                </c:pt>
                <c:pt idx="19">
                  <c:v>-7.4069180846330251</c:v>
                </c:pt>
                <c:pt idx="20">
                  <c:v>-9.3803632590101156</c:v>
                </c:pt>
                <c:pt idx="21">
                  <c:v>9.42238238288496</c:v>
                </c:pt>
                <c:pt idx="22">
                  <c:v>-0.5310208163265292</c:v>
                </c:pt>
                <c:pt idx="23">
                  <c:v>9.151043332763134</c:v>
                </c:pt>
                <c:pt idx="24">
                  <c:v>-1.5037593984962405</c:v>
                </c:pt>
                <c:pt idx="25">
                  <c:v>5.6106870229007635</c:v>
                </c:pt>
                <c:pt idx="26">
                  <c:v>13.931332851463681</c:v>
                </c:pt>
                <c:pt idx="27">
                  <c:v>1.5571895241663016</c:v>
                </c:pt>
                <c:pt idx="28">
                  <c:v>5.2686628253422318</c:v>
                </c:pt>
                <c:pt idx="29">
                  <c:v>-0.77472315110154943</c:v>
                </c:pt>
                <c:pt idx="30">
                  <c:v>7.6210958618530489</c:v>
                </c:pt>
                <c:pt idx="31">
                  <c:v>3.2884161711586519</c:v>
                </c:pt>
                <c:pt idx="32">
                  <c:v>-2.1725155788649091</c:v>
                </c:pt>
                <c:pt idx="33">
                  <c:v>4.2704786968555393</c:v>
                </c:pt>
                <c:pt idx="34">
                  <c:v>0.43566715981117354</c:v>
                </c:pt>
                <c:pt idx="35">
                  <c:v>0.22476727027276758</c:v>
                </c:pt>
                <c:pt idx="36">
                  <c:v>-3.9243179835852047</c:v>
                </c:pt>
                <c:pt idx="37">
                  <c:v>-29.94316737551344</c:v>
                </c:pt>
                <c:pt idx="38">
                  <c:v>20.664349556427947</c:v>
                </c:pt>
                <c:pt idx="39">
                  <c:v>3.9229066774193537</c:v>
                </c:pt>
                <c:pt idx="40">
                  <c:v>1.1528363695936228</c:v>
                </c:pt>
                <c:pt idx="41">
                  <c:v>20.602988937476031</c:v>
                </c:pt>
                <c:pt idx="42">
                  <c:v>6.0605816047573233</c:v>
                </c:pt>
                <c:pt idx="43">
                  <c:v>-2.0444524724313755</c:v>
                </c:pt>
                <c:pt idx="44">
                  <c:v>-3.1845751600258398</c:v>
                </c:pt>
                <c:pt idx="45">
                  <c:v>1.1153260618532124</c:v>
                </c:pt>
                <c:pt idx="46">
                  <c:v>2.0684626763506917</c:v>
                </c:pt>
                <c:pt idx="47">
                  <c:v>8.986089311517663</c:v>
                </c:pt>
                <c:pt idx="48">
                  <c:v>1.2225370235446336</c:v>
                </c:pt>
                <c:pt idx="49">
                  <c:v>4.6678028830567682</c:v>
                </c:pt>
                <c:pt idx="50">
                  <c:v>6.5203666903170854</c:v>
                </c:pt>
                <c:pt idx="51">
                  <c:v>-2.6079614882963185</c:v>
                </c:pt>
                <c:pt idx="52">
                  <c:v>1.7611167338599356</c:v>
                </c:pt>
                <c:pt idx="53">
                  <c:v>5.0127742701005387</c:v>
                </c:pt>
                <c:pt idx="54">
                  <c:v>-0.81683751770190116</c:v>
                </c:pt>
                <c:pt idx="55">
                  <c:v>-7.4491184723178181</c:v>
                </c:pt>
                <c:pt idx="56">
                  <c:v>2.1009187448119988</c:v>
                </c:pt>
                <c:pt idx="57">
                  <c:v>6.7528816737786972</c:v>
                </c:pt>
                <c:pt idx="58">
                  <c:v>4.8900172357861207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0-4C7D-9D4E-966E1C20ED35}"/>
            </c:ext>
          </c:extLst>
        </c:ser>
        <c:ser>
          <c:idx val="1"/>
          <c:order val="1"/>
          <c:tx>
            <c:strRef>
              <c:f>'Reg Predic Int (2)'!$E$1</c:f>
              <c:strCache>
                <c:ptCount val="1"/>
                <c:pt idx="0">
                  <c:v>yhat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79501421243505"/>
                  <c:y val="1.32705756164782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yhat = 0.9663x + 0.9287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 (2)'!$C$2:$C$60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 (2)'!$E$2:$E$60</c:f>
              <c:numCache>
                <c:formatCode>0.00</c:formatCode>
                <c:ptCount val="59"/>
                <c:pt idx="0">
                  <c:v>4.5231679161163205</c:v>
                </c:pt>
                <c:pt idx="1">
                  <c:v>0.89108868863278368</c:v>
                </c:pt>
                <c:pt idx="2">
                  <c:v>1.8071842892936962</c:v>
                </c:pt>
                <c:pt idx="3">
                  <c:v>2.0473091770824743</c:v>
                </c:pt>
                <c:pt idx="4">
                  <c:v>1.3938605854548338</c:v>
                </c:pt>
                <c:pt idx="5">
                  <c:v>2.7983715372141043</c:v>
                </c:pt>
                <c:pt idx="6">
                  <c:v>0.98150755373840881</c:v>
                </c:pt>
                <c:pt idx="7">
                  <c:v>2.7939387271660645</c:v>
                </c:pt>
                <c:pt idx="8">
                  <c:v>3.0727433284643753</c:v>
                </c:pt>
                <c:pt idx="9">
                  <c:v>3.6423217702290143</c:v>
                </c:pt>
                <c:pt idx="10">
                  <c:v>1.8787294230958156</c:v>
                </c:pt>
                <c:pt idx="11">
                  <c:v>6.3572501625143474</c:v>
                </c:pt>
                <c:pt idx="12">
                  <c:v>-2.8347852911491929</c:v>
                </c:pt>
                <c:pt idx="13">
                  <c:v>-1.6691505654370404</c:v>
                </c:pt>
                <c:pt idx="14">
                  <c:v>1.1914177407445381</c:v>
                </c:pt>
                <c:pt idx="15">
                  <c:v>3.0167151809822248</c:v>
                </c:pt>
                <c:pt idx="16">
                  <c:v>1.3966211317169788</c:v>
                </c:pt>
                <c:pt idx="17">
                  <c:v>4.4094659001534033</c:v>
                </c:pt>
                <c:pt idx="18">
                  <c:v>3.8530348163718946</c:v>
                </c:pt>
                <c:pt idx="19">
                  <c:v>1.343658297719817</c:v>
                </c:pt>
                <c:pt idx="20">
                  <c:v>-5.7777465782194879</c:v>
                </c:pt>
                <c:pt idx="21">
                  <c:v>2.6544520632509121</c:v>
                </c:pt>
                <c:pt idx="22">
                  <c:v>-7.939707235786206</c:v>
                </c:pt>
                <c:pt idx="23">
                  <c:v>8.5319740291601018</c:v>
                </c:pt>
                <c:pt idx="24">
                  <c:v>3.8014065197292957</c:v>
                </c:pt>
                <c:pt idx="25">
                  <c:v>2.6607239253867063</c:v>
                </c:pt>
                <c:pt idx="26">
                  <c:v>4.7275572184589274</c:v>
                </c:pt>
                <c:pt idx="27">
                  <c:v>-5.4274017098746361</c:v>
                </c:pt>
                <c:pt idx="28">
                  <c:v>7.5894236034098199</c:v>
                </c:pt>
                <c:pt idx="29">
                  <c:v>2.1972775182203814</c:v>
                </c:pt>
                <c:pt idx="30">
                  <c:v>-0.81949640448533645</c:v>
                </c:pt>
                <c:pt idx="31">
                  <c:v>2.5889162339481748</c:v>
                </c:pt>
                <c:pt idx="32">
                  <c:v>2.9030197591996667</c:v>
                </c:pt>
                <c:pt idx="33">
                  <c:v>4.2186678031051263</c:v>
                </c:pt>
                <c:pt idx="34">
                  <c:v>3.6913326815197864</c:v>
                </c:pt>
                <c:pt idx="35">
                  <c:v>0.77137768155057873</c:v>
                </c:pt>
                <c:pt idx="36">
                  <c:v>-7.1988946204022968</c:v>
                </c:pt>
                <c:pt idx="37">
                  <c:v>-11.161579972378487</c:v>
                </c:pt>
                <c:pt idx="38">
                  <c:v>13.18564566643064</c:v>
                </c:pt>
                <c:pt idx="39">
                  <c:v>5.304277919469313</c:v>
                </c:pt>
                <c:pt idx="40">
                  <c:v>2.7055714092848633</c:v>
                </c:pt>
                <c:pt idx="41">
                  <c:v>6.253138326737175</c:v>
                </c:pt>
                <c:pt idx="42">
                  <c:v>7.6990507361393066</c:v>
                </c:pt>
                <c:pt idx="43">
                  <c:v>-2.8618972042476227</c:v>
                </c:pt>
                <c:pt idx="44">
                  <c:v>-1.744643800178411</c:v>
                </c:pt>
                <c:pt idx="45">
                  <c:v>11.320836937454894</c:v>
                </c:pt>
                <c:pt idx="46">
                  <c:v>4.5157415255009496</c:v>
                </c:pt>
                <c:pt idx="47">
                  <c:v>-0.14743353851233787</c:v>
                </c:pt>
                <c:pt idx="48">
                  <c:v>3.4499192265443352</c:v>
                </c:pt>
                <c:pt idx="49">
                  <c:v>5.0295452042034503</c:v>
                </c:pt>
                <c:pt idx="50">
                  <c:v>5.994557952271526</c:v>
                </c:pt>
                <c:pt idx="51">
                  <c:v>1.4588607444806025</c:v>
                </c:pt>
                <c:pt idx="52">
                  <c:v>3.0752365321078736</c:v>
                </c:pt>
                <c:pt idx="53">
                  <c:v>3.1268498080279286</c:v>
                </c:pt>
                <c:pt idx="54">
                  <c:v>3.7300347560781404</c:v>
                </c:pt>
                <c:pt idx="55">
                  <c:v>-3.6679060388972982</c:v>
                </c:pt>
                <c:pt idx="56">
                  <c:v>7.610072477098301</c:v>
                </c:pt>
                <c:pt idx="57">
                  <c:v>0.12341153303310237</c:v>
                </c:pt>
                <c:pt idx="58">
                  <c:v>0.32420709437267958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0-4C7D-9D4E-966E1C20ED35}"/>
            </c:ext>
          </c:extLst>
        </c:ser>
        <c:ser>
          <c:idx val="2"/>
          <c:order val="2"/>
          <c:tx>
            <c:strRef>
              <c:f>'Reg Predic Int (2)'!$F$1</c:f>
              <c:strCache>
                <c:ptCount val="1"/>
                <c:pt idx="0">
                  <c:v>Upper Limit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529040197776104E-2"/>
                  <c:y val="3.0064746642799553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baseline="0">
                        <a:effectLst/>
                        <a:latin typeface="+mn-lt"/>
                        <a:cs typeface="Times New Roman" panose="02020603050405020304" pitchFamily="18" charset="0"/>
                      </a:rPr>
                      <a:t>yhat + 2 s</a:t>
                    </a:r>
                    <a:r>
                      <a:rPr lang="en-US" sz="800" b="0" i="0" baseline="-25000">
                        <a:effectLst/>
                        <a:latin typeface="+mn-lt"/>
                        <a:cs typeface="Times New Roman" panose="02020603050405020304" pitchFamily="18" charset="0"/>
                      </a:rPr>
                      <a:t>y|x </a:t>
                    </a:r>
                    <a:r>
                      <a:rPr lang="en-US" sz="800" b="0" i="0" baseline="0">
                        <a:effectLst/>
                        <a:latin typeface="+mn-lt"/>
                        <a:cs typeface="Times New Roman" panose="02020603050405020304" pitchFamily="18" charset="0"/>
                      </a:rPr>
                      <a:t> </a:t>
                    </a:r>
                    <a:endParaRPr lang="en-VI" sz="800">
                      <a:effectLst/>
                      <a:latin typeface="+mn-lt"/>
                      <a:cs typeface="Times New Roman" panose="02020603050405020304" pitchFamily="18" charset="0"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 (2)'!$C$2:$C$60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 (2)'!$F$2:$F$60</c:f>
              <c:numCache>
                <c:formatCode>0.00</c:formatCode>
                <c:ptCount val="59"/>
                <c:pt idx="0">
                  <c:v>17.533167916116319</c:v>
                </c:pt>
                <c:pt idx="1">
                  <c:v>13.901088688632784</c:v>
                </c:pt>
                <c:pt idx="2">
                  <c:v>14.817184289293696</c:v>
                </c:pt>
                <c:pt idx="3">
                  <c:v>15.057309177082473</c:v>
                </c:pt>
                <c:pt idx="4">
                  <c:v>14.403860585454833</c:v>
                </c:pt>
                <c:pt idx="5">
                  <c:v>15.808371537214104</c:v>
                </c:pt>
                <c:pt idx="6">
                  <c:v>13.991507553738408</c:v>
                </c:pt>
                <c:pt idx="7">
                  <c:v>15.803938727166065</c:v>
                </c:pt>
                <c:pt idx="8">
                  <c:v>16.082743328464375</c:v>
                </c:pt>
                <c:pt idx="9">
                  <c:v>16.652321770229015</c:v>
                </c:pt>
                <c:pt idx="10">
                  <c:v>14.888729423095816</c:v>
                </c:pt>
                <c:pt idx="11">
                  <c:v>19.367250162514345</c:v>
                </c:pt>
                <c:pt idx="12">
                  <c:v>10.175214708850806</c:v>
                </c:pt>
                <c:pt idx="13">
                  <c:v>11.340849434562958</c:v>
                </c:pt>
                <c:pt idx="14">
                  <c:v>14.201417740744539</c:v>
                </c:pt>
                <c:pt idx="15">
                  <c:v>16.026715180982226</c:v>
                </c:pt>
                <c:pt idx="16">
                  <c:v>14.406621131716978</c:v>
                </c:pt>
                <c:pt idx="17">
                  <c:v>17.419465900153405</c:v>
                </c:pt>
                <c:pt idx="18">
                  <c:v>16.863034816371893</c:v>
                </c:pt>
                <c:pt idx="19">
                  <c:v>14.353658297719816</c:v>
                </c:pt>
                <c:pt idx="20">
                  <c:v>7.2322534217805119</c:v>
                </c:pt>
                <c:pt idx="21">
                  <c:v>15.664452063250913</c:v>
                </c:pt>
                <c:pt idx="22">
                  <c:v>5.0702927642137938</c:v>
                </c:pt>
                <c:pt idx="23">
                  <c:v>21.541974029160102</c:v>
                </c:pt>
                <c:pt idx="24">
                  <c:v>16.811406519729296</c:v>
                </c:pt>
                <c:pt idx="25">
                  <c:v>15.670723925386707</c:v>
                </c:pt>
                <c:pt idx="26">
                  <c:v>17.737557218458928</c:v>
                </c:pt>
                <c:pt idx="27">
                  <c:v>7.5825982901253637</c:v>
                </c:pt>
                <c:pt idx="28">
                  <c:v>20.599423603409818</c:v>
                </c:pt>
                <c:pt idx="29">
                  <c:v>15.207277518220382</c:v>
                </c:pt>
                <c:pt idx="30">
                  <c:v>12.190503595514663</c:v>
                </c:pt>
                <c:pt idx="31">
                  <c:v>15.598916233948174</c:v>
                </c:pt>
                <c:pt idx="32">
                  <c:v>15.913019759199667</c:v>
                </c:pt>
                <c:pt idx="33">
                  <c:v>17.228667803105125</c:v>
                </c:pt>
                <c:pt idx="34">
                  <c:v>16.701332681519787</c:v>
                </c:pt>
                <c:pt idx="35">
                  <c:v>13.781377681550579</c:v>
                </c:pt>
                <c:pt idx="36">
                  <c:v>5.811105379597703</c:v>
                </c:pt>
                <c:pt idx="37">
                  <c:v>1.848420027621513</c:v>
                </c:pt>
                <c:pt idx="38">
                  <c:v>26.195645666430639</c:v>
                </c:pt>
                <c:pt idx="39">
                  <c:v>18.314277919469312</c:v>
                </c:pt>
                <c:pt idx="40">
                  <c:v>15.715571409284863</c:v>
                </c:pt>
                <c:pt idx="41">
                  <c:v>19.263138326737174</c:v>
                </c:pt>
                <c:pt idx="42">
                  <c:v>20.709050736139307</c:v>
                </c:pt>
                <c:pt idx="43">
                  <c:v>10.148102795752378</c:v>
                </c:pt>
                <c:pt idx="44">
                  <c:v>11.265356199821589</c:v>
                </c:pt>
                <c:pt idx="45">
                  <c:v>24.330836937454894</c:v>
                </c:pt>
                <c:pt idx="46">
                  <c:v>17.525741525500948</c:v>
                </c:pt>
                <c:pt idx="47">
                  <c:v>12.862566461487662</c:v>
                </c:pt>
                <c:pt idx="48">
                  <c:v>16.459919226544336</c:v>
                </c:pt>
                <c:pt idx="49">
                  <c:v>18.039545204203449</c:v>
                </c:pt>
                <c:pt idx="50">
                  <c:v>19.004557952271526</c:v>
                </c:pt>
                <c:pt idx="51">
                  <c:v>14.468860744480603</c:v>
                </c:pt>
                <c:pt idx="52">
                  <c:v>16.085236532107874</c:v>
                </c:pt>
                <c:pt idx="53">
                  <c:v>16.136849808027929</c:v>
                </c:pt>
                <c:pt idx="54">
                  <c:v>16.740034756078138</c:v>
                </c:pt>
                <c:pt idx="55">
                  <c:v>9.3420939611027016</c:v>
                </c:pt>
                <c:pt idx="56">
                  <c:v>20.620072477098301</c:v>
                </c:pt>
                <c:pt idx="57">
                  <c:v>13.133411533033103</c:v>
                </c:pt>
                <c:pt idx="58">
                  <c:v>13.33420709437268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0-4C7D-9D4E-966E1C20ED35}"/>
            </c:ext>
          </c:extLst>
        </c:ser>
        <c:ser>
          <c:idx val="3"/>
          <c:order val="3"/>
          <c:tx>
            <c:strRef>
              <c:f>'Reg Predic Int (2)'!$G$1</c:f>
              <c:strCache>
                <c:ptCount val="1"/>
                <c:pt idx="0">
                  <c:v>Lower Limit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146328182006291E-2"/>
                  <c:y val="9.308528585482971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baseline="0">
                        <a:effectLst/>
                      </a:rPr>
                      <a:t>yhat </a:t>
                    </a:r>
                    <a:r>
                      <a:rPr lang="en-US" sz="800" b="0" i="0" u="none" strike="noStrike" baseline="0">
                        <a:effectLst/>
                        <a:sym typeface="Symbol" panose="05050102010706020507" pitchFamily="18" charset="2"/>
                      </a:rPr>
                      <a:t>- </a:t>
                    </a:r>
                    <a:r>
                      <a:rPr lang="en-US" sz="800" b="0" i="0" u="none" strike="noStrike" baseline="0">
                        <a:effectLst/>
                      </a:rPr>
                      <a:t>2 s</a:t>
                    </a:r>
                    <a:r>
                      <a:rPr lang="en-US" sz="800" b="0" i="0" u="none" strike="noStrike" baseline="-25000">
                        <a:effectLst/>
                      </a:rPr>
                      <a:t>y|x </a:t>
                    </a:r>
                    <a:r>
                      <a:rPr lang="en-US" sz="800" b="0" i="0" u="none" strike="noStrike" baseline="0">
                        <a:effectLst/>
                      </a:rPr>
                      <a:t> 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 (2)'!$C$2:$C$60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 (2)'!$G$2:$G$60</c:f>
              <c:numCache>
                <c:formatCode>0.00</c:formatCode>
                <c:ptCount val="59"/>
                <c:pt idx="0">
                  <c:v>-8.4868320838836802</c:v>
                </c:pt>
                <c:pt idx="1">
                  <c:v>-12.118911311367215</c:v>
                </c:pt>
                <c:pt idx="2">
                  <c:v>-11.202815710706304</c:v>
                </c:pt>
                <c:pt idx="3">
                  <c:v>-10.962690822917526</c:v>
                </c:pt>
                <c:pt idx="4">
                  <c:v>-11.616139414545167</c:v>
                </c:pt>
                <c:pt idx="5">
                  <c:v>-10.211628462785896</c:v>
                </c:pt>
                <c:pt idx="6">
                  <c:v>-12.028492446261591</c:v>
                </c:pt>
                <c:pt idx="7">
                  <c:v>-10.216061272833935</c:v>
                </c:pt>
                <c:pt idx="8">
                  <c:v>-9.937256671535625</c:v>
                </c:pt>
                <c:pt idx="9">
                  <c:v>-9.367678229770986</c:v>
                </c:pt>
                <c:pt idx="10">
                  <c:v>-11.131270576904184</c:v>
                </c:pt>
                <c:pt idx="11">
                  <c:v>-6.6527498374856524</c:v>
                </c:pt>
                <c:pt idx="12">
                  <c:v>-15.844785291149194</c:v>
                </c:pt>
                <c:pt idx="13">
                  <c:v>-14.679150565437041</c:v>
                </c:pt>
                <c:pt idx="14">
                  <c:v>-11.818582259255461</c:v>
                </c:pt>
                <c:pt idx="15">
                  <c:v>-9.9932848190177754</c:v>
                </c:pt>
                <c:pt idx="16">
                  <c:v>-11.613378868283021</c:v>
                </c:pt>
                <c:pt idx="17">
                  <c:v>-8.6005340998465964</c:v>
                </c:pt>
                <c:pt idx="18">
                  <c:v>-9.1569651836281061</c:v>
                </c:pt>
                <c:pt idx="19">
                  <c:v>-11.666341702280183</c:v>
                </c:pt>
                <c:pt idx="20">
                  <c:v>-18.787746578219487</c:v>
                </c:pt>
                <c:pt idx="21">
                  <c:v>-10.355547936749087</c:v>
                </c:pt>
                <c:pt idx="22">
                  <c:v>-20.949707235786207</c:v>
                </c:pt>
                <c:pt idx="23">
                  <c:v>-4.478025970839898</c:v>
                </c:pt>
                <c:pt idx="24">
                  <c:v>-9.2085934802707037</c:v>
                </c:pt>
                <c:pt idx="25">
                  <c:v>-10.349276074613293</c:v>
                </c:pt>
                <c:pt idx="26">
                  <c:v>-8.2824427815410715</c:v>
                </c:pt>
                <c:pt idx="27">
                  <c:v>-18.437401709874635</c:v>
                </c:pt>
                <c:pt idx="28">
                  <c:v>-5.4205763965901799</c:v>
                </c:pt>
                <c:pt idx="29">
                  <c:v>-10.812722481779618</c:v>
                </c:pt>
                <c:pt idx="30">
                  <c:v>-13.829496404485337</c:v>
                </c:pt>
                <c:pt idx="31">
                  <c:v>-10.421083766051826</c:v>
                </c:pt>
                <c:pt idx="32">
                  <c:v>-10.106980240800333</c:v>
                </c:pt>
                <c:pt idx="33">
                  <c:v>-8.7913321968948743</c:v>
                </c:pt>
                <c:pt idx="34">
                  <c:v>-9.3186673184802125</c:v>
                </c:pt>
                <c:pt idx="35">
                  <c:v>-12.238622318449421</c:v>
                </c:pt>
                <c:pt idx="36">
                  <c:v>-20.208894620402297</c:v>
                </c:pt>
                <c:pt idx="37">
                  <c:v>-24.171579972378488</c:v>
                </c:pt>
                <c:pt idx="38">
                  <c:v>0.17564566643063984</c:v>
                </c:pt>
                <c:pt idx="39">
                  <c:v>-7.7057220805306867</c:v>
                </c:pt>
                <c:pt idx="40">
                  <c:v>-10.304428590715137</c:v>
                </c:pt>
                <c:pt idx="41">
                  <c:v>-6.7568616732628248</c:v>
                </c:pt>
                <c:pt idx="42">
                  <c:v>-5.3109492638606932</c:v>
                </c:pt>
                <c:pt idx="43">
                  <c:v>-15.871897204247622</c:v>
                </c:pt>
                <c:pt idx="44">
                  <c:v>-14.75464380017841</c:v>
                </c:pt>
                <c:pt idx="45">
                  <c:v>-1.6891630625451057</c:v>
                </c:pt>
                <c:pt idx="46">
                  <c:v>-8.4942584744990501</c:v>
                </c:pt>
                <c:pt idx="47">
                  <c:v>-13.157433538512338</c:v>
                </c:pt>
                <c:pt idx="48">
                  <c:v>-9.560080773455665</c:v>
                </c:pt>
                <c:pt idx="49">
                  <c:v>-7.9804547957965495</c:v>
                </c:pt>
                <c:pt idx="50">
                  <c:v>-7.0154420477284738</c:v>
                </c:pt>
                <c:pt idx="51">
                  <c:v>-11.551139255519397</c:v>
                </c:pt>
                <c:pt idx="52">
                  <c:v>-9.9347634678921253</c:v>
                </c:pt>
                <c:pt idx="53">
                  <c:v>-9.8831501919720708</c:v>
                </c:pt>
                <c:pt idx="54">
                  <c:v>-9.2799652439218594</c:v>
                </c:pt>
                <c:pt idx="55">
                  <c:v>-16.677906038897298</c:v>
                </c:pt>
                <c:pt idx="56">
                  <c:v>-5.3999275229016988</c:v>
                </c:pt>
                <c:pt idx="57">
                  <c:v>-12.886588466966897</c:v>
                </c:pt>
                <c:pt idx="58">
                  <c:v>-12.68579290562732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D0-4C7D-9D4E-966E1C20ED35}"/>
            </c:ext>
          </c:extLst>
        </c:ser>
        <c:ser>
          <c:idx val="4"/>
          <c:order val="4"/>
          <c:tx>
            <c:strRef>
              <c:f>'Reg Predic Int (2)'!$H$1</c:f>
              <c:strCache>
                <c:ptCount val="1"/>
                <c:pt idx="0">
                  <c:v>AvegNVR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278694416309989E-2"/>
                  <c:y val="-5.18896572299233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ybar = 2.16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 (2)'!$C$2:$C$60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 (2)'!$H$2:$H$60</c:f>
              <c:numCache>
                <c:formatCode>0.00</c:formatCode>
                <c:ptCount val="59"/>
                <c:pt idx="0">
                  <c:v>2.159088271863391</c:v>
                </c:pt>
                <c:pt idx="1">
                  <c:v>2.159088271863391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2.16</c:v>
                </c:pt>
                <c:pt idx="20">
                  <c:v>2.16</c:v>
                </c:pt>
                <c:pt idx="21">
                  <c:v>2.16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2.16</c:v>
                </c:pt>
                <c:pt idx="27">
                  <c:v>2.16</c:v>
                </c:pt>
                <c:pt idx="28">
                  <c:v>2.16</c:v>
                </c:pt>
                <c:pt idx="29">
                  <c:v>2.16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2.16</c:v>
                </c:pt>
                <c:pt idx="35">
                  <c:v>2.16</c:v>
                </c:pt>
                <c:pt idx="36">
                  <c:v>2.16</c:v>
                </c:pt>
                <c:pt idx="37">
                  <c:v>2.16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2.16</c:v>
                </c:pt>
                <c:pt idx="44">
                  <c:v>2.16</c:v>
                </c:pt>
                <c:pt idx="45">
                  <c:v>2.16</c:v>
                </c:pt>
                <c:pt idx="46">
                  <c:v>2.16</c:v>
                </c:pt>
                <c:pt idx="47">
                  <c:v>2.16</c:v>
                </c:pt>
                <c:pt idx="48">
                  <c:v>2.16</c:v>
                </c:pt>
                <c:pt idx="49">
                  <c:v>2.16</c:v>
                </c:pt>
                <c:pt idx="50">
                  <c:v>2.16</c:v>
                </c:pt>
                <c:pt idx="51">
                  <c:v>2.16</c:v>
                </c:pt>
                <c:pt idx="52">
                  <c:v>2.16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2.16</c:v>
                </c:pt>
                <c:pt idx="57">
                  <c:v>2.16</c:v>
                </c:pt>
                <c:pt idx="5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D0-4C7D-9D4E-966E1C20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55664"/>
        <c:axId val="2086751088"/>
      </c:scatterChart>
      <c:valAx>
        <c:axId val="2086755664"/>
        <c:scaling>
          <c:orientation val="minMax"/>
          <c:max val="30"/>
          <c:min val="-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 </a:t>
                </a:r>
              </a:p>
            </c:rich>
          </c:tx>
          <c:layout>
            <c:manualLayout>
              <c:xMode val="edge"/>
              <c:yMode val="edge"/>
              <c:x val="0.54391812749070079"/>
              <c:y val="0.9252364513299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86751088"/>
        <c:crossesAt val="-40"/>
        <c:crossBetween val="midCat"/>
      </c:valAx>
      <c:valAx>
        <c:axId val="208675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NVR Inc.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86755664"/>
        <c:crossesAt val="-4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Returns of NVR Inc.</a:t>
            </a:r>
            <a:r>
              <a:rPr lang="en-US" baseline="0"/>
              <a:t> vs S&amp;P 500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>
        <c:manualLayout>
          <c:layoutTarget val="inner"/>
          <c:xMode val="edge"/>
          <c:yMode val="edge"/>
          <c:x val="4.2297845070768024E-2"/>
          <c:y val="8.2428990930589127E-2"/>
          <c:w val="0.93672608972943805"/>
          <c:h val="0.8675206611570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NVR 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9078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81861195921936"/>
                  <c:y val="-0.19396325459317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yhat = 0.9663x + 0.9287</a:t>
                    </a:r>
                  </a:p>
                  <a:p>
                    <a:pPr>
                      <a:defRPr/>
                    </a:pPr>
                    <a:r>
                      <a:rPr lang="en-US" i="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0.3096</a:t>
                    </a:r>
                    <a:endParaRPr lang="en-US" i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Regression!$B$2:$B$60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Regression!$C$2:$C$60</c:f>
              <c:numCache>
                <c:formatCode>General</c:formatCode>
                <c:ptCount val="59"/>
                <c:pt idx="0">
                  <c:v>4.1426249192680293</c:v>
                </c:pt>
                <c:pt idx="1">
                  <c:v>8.8843710536322362</c:v>
                </c:pt>
                <c:pt idx="2">
                  <c:v>0.20742126949246381</c:v>
                </c:pt>
                <c:pt idx="3">
                  <c:v>8.1056190882178818</c:v>
                </c:pt>
                <c:pt idx="4">
                  <c:v>5.618268236374913</c:v>
                </c:pt>
                <c:pt idx="5">
                  <c:v>8.2895957923568151</c:v>
                </c:pt>
                <c:pt idx="6">
                  <c:v>4.22956128068222</c:v>
                </c:pt>
                <c:pt idx="7">
                  <c:v>4.9304407508009698</c:v>
                </c:pt>
                <c:pt idx="8">
                  <c:v>14.934154711033273</c:v>
                </c:pt>
                <c:pt idx="9">
                  <c:v>5.900885181980831</c:v>
                </c:pt>
                <c:pt idx="10">
                  <c:v>0.95597038848920823</c:v>
                </c:pt>
                <c:pt idx="11">
                  <c:v>-9.4079063379232988</c:v>
                </c:pt>
                <c:pt idx="12">
                  <c:v>-10.540657303470635</c:v>
                </c:pt>
                <c:pt idx="13">
                  <c:v>-1.5183729141884206</c:v>
                </c:pt>
                <c:pt idx="14">
                  <c:v>10.714285714285714</c:v>
                </c:pt>
                <c:pt idx="15">
                  <c:v>-3.5309664838709685</c:v>
                </c:pt>
                <c:pt idx="16">
                  <c:v>-0.67512692479286651</c:v>
                </c:pt>
                <c:pt idx="17">
                  <c:v>-7.1008520558575547</c:v>
                </c:pt>
                <c:pt idx="18">
                  <c:v>-3.2970571183903483</c:v>
                </c:pt>
                <c:pt idx="19">
                  <c:v>-7.4069180846330251</c:v>
                </c:pt>
                <c:pt idx="20">
                  <c:v>-9.3803632590101156</c:v>
                </c:pt>
                <c:pt idx="21">
                  <c:v>9.42238238288496</c:v>
                </c:pt>
                <c:pt idx="22">
                  <c:v>-0.5310208163265292</c:v>
                </c:pt>
                <c:pt idx="23">
                  <c:v>9.151043332763134</c:v>
                </c:pt>
                <c:pt idx="24">
                  <c:v>-1.5037593984962405</c:v>
                </c:pt>
                <c:pt idx="25">
                  <c:v>5.6106870229007635</c:v>
                </c:pt>
                <c:pt idx="26">
                  <c:v>13.931332851463681</c:v>
                </c:pt>
                <c:pt idx="27">
                  <c:v>1.5571895241663016</c:v>
                </c:pt>
                <c:pt idx="28">
                  <c:v>5.2686628253422318</c:v>
                </c:pt>
                <c:pt idx="29">
                  <c:v>-0.77472315110154943</c:v>
                </c:pt>
                <c:pt idx="30">
                  <c:v>7.6210958618530489</c:v>
                </c:pt>
                <c:pt idx="31">
                  <c:v>3.2884161711586519</c:v>
                </c:pt>
                <c:pt idx="32">
                  <c:v>-2.1725155788649091</c:v>
                </c:pt>
                <c:pt idx="33">
                  <c:v>4.2704786968555393</c:v>
                </c:pt>
                <c:pt idx="34">
                  <c:v>0.43566715981117354</c:v>
                </c:pt>
                <c:pt idx="35">
                  <c:v>0.22476727027276758</c:v>
                </c:pt>
                <c:pt idx="36">
                  <c:v>-3.9243179835852047</c:v>
                </c:pt>
                <c:pt idx="37">
                  <c:v>-29.94316737551344</c:v>
                </c:pt>
                <c:pt idx="38">
                  <c:v>20.664349556427947</c:v>
                </c:pt>
                <c:pt idx="39">
                  <c:v>3.9229066774193537</c:v>
                </c:pt>
                <c:pt idx="40">
                  <c:v>1.1528363695936228</c:v>
                </c:pt>
                <c:pt idx="41">
                  <c:v>20.602988937476031</c:v>
                </c:pt>
                <c:pt idx="42">
                  <c:v>6.0605816047573233</c:v>
                </c:pt>
                <c:pt idx="43">
                  <c:v>-2.0444524724313755</c:v>
                </c:pt>
                <c:pt idx="44">
                  <c:v>-3.1845751600258398</c:v>
                </c:pt>
                <c:pt idx="45">
                  <c:v>1.1153260618532124</c:v>
                </c:pt>
                <c:pt idx="46">
                  <c:v>2.0684626763506917</c:v>
                </c:pt>
                <c:pt idx="47">
                  <c:v>8.986089311517663</c:v>
                </c:pt>
                <c:pt idx="48">
                  <c:v>1.2225370235446336</c:v>
                </c:pt>
                <c:pt idx="49">
                  <c:v>4.6678028830567682</c:v>
                </c:pt>
                <c:pt idx="50">
                  <c:v>6.5203666903170854</c:v>
                </c:pt>
                <c:pt idx="51">
                  <c:v>-2.6079614882963185</c:v>
                </c:pt>
                <c:pt idx="52">
                  <c:v>1.7611167338599356</c:v>
                </c:pt>
                <c:pt idx="53">
                  <c:v>5.0127742701005387</c:v>
                </c:pt>
                <c:pt idx="54">
                  <c:v>-0.81683751770190116</c:v>
                </c:pt>
                <c:pt idx="55">
                  <c:v>-7.4491184723178181</c:v>
                </c:pt>
                <c:pt idx="56">
                  <c:v>2.1009187448119988</c:v>
                </c:pt>
                <c:pt idx="57">
                  <c:v>6.7528816737786972</c:v>
                </c:pt>
                <c:pt idx="58">
                  <c:v>4.8900172357861207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4801-A46C-584DB99D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07744"/>
        <c:axId val="1040101504"/>
      </c:scatterChart>
      <c:valAx>
        <c:axId val="104010774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040101504"/>
        <c:crossesAt val="-30"/>
        <c:crossBetween val="midCat"/>
        <c:majorUnit val="5"/>
      </c:valAx>
      <c:valAx>
        <c:axId val="104010150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040107744"/>
        <c:crossesAt val="-30"/>
        <c:crossBetween val="midCat"/>
        <c:majorUnit val="5"/>
      </c:valAx>
      <c:spPr>
        <a:solidFill>
          <a:srgbClr val="FF0000">
            <a:alpha val="400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Monthly Returns of NVR Inc. vs S&amp;P 500 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with 95% Prediction Interval  </a:t>
            </a:r>
            <a:endParaRPr lang="en-VI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>
        <c:manualLayout>
          <c:layoutTarget val="inner"/>
          <c:xMode val="edge"/>
          <c:yMode val="edge"/>
          <c:x val="0.10988903087591378"/>
          <c:y val="0.1226668300427264"/>
          <c:w val="0.86682593879304914"/>
          <c:h val="0.761527078532659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 Predic Int'!$D$1</c:f>
              <c:strCache>
                <c:ptCount val="1"/>
                <c:pt idx="0">
                  <c:v>NVR 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 Predic Int'!$C$2:$C$60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Int'!$D$2:$D$60</c:f>
              <c:numCache>
                <c:formatCode>General</c:formatCode>
                <c:ptCount val="59"/>
                <c:pt idx="0">
                  <c:v>4.1426249192680293</c:v>
                </c:pt>
                <c:pt idx="1">
                  <c:v>8.8843710536322362</c:v>
                </c:pt>
                <c:pt idx="2">
                  <c:v>0.20742126949246381</c:v>
                </c:pt>
                <c:pt idx="3">
                  <c:v>8.1056190882178818</c:v>
                </c:pt>
                <c:pt idx="4">
                  <c:v>5.618268236374913</c:v>
                </c:pt>
                <c:pt idx="5">
                  <c:v>8.2895957923568151</c:v>
                </c:pt>
                <c:pt idx="6">
                  <c:v>4.22956128068222</c:v>
                </c:pt>
                <c:pt idx="7">
                  <c:v>4.9304407508009698</c:v>
                </c:pt>
                <c:pt idx="8">
                  <c:v>14.934154711033273</c:v>
                </c:pt>
                <c:pt idx="9">
                  <c:v>5.900885181980831</c:v>
                </c:pt>
                <c:pt idx="10">
                  <c:v>0.95597038848920823</c:v>
                </c:pt>
                <c:pt idx="11">
                  <c:v>-9.4079063379232988</c:v>
                </c:pt>
                <c:pt idx="12">
                  <c:v>-10.540657303470635</c:v>
                </c:pt>
                <c:pt idx="13">
                  <c:v>-1.5183729141884206</c:v>
                </c:pt>
                <c:pt idx="14">
                  <c:v>10.714285714285714</c:v>
                </c:pt>
                <c:pt idx="15">
                  <c:v>-3.5309664838709685</c:v>
                </c:pt>
                <c:pt idx="16">
                  <c:v>-0.67512692479286651</c:v>
                </c:pt>
                <c:pt idx="17">
                  <c:v>-7.1008520558575547</c:v>
                </c:pt>
                <c:pt idx="18">
                  <c:v>-3.2970571183903483</c:v>
                </c:pt>
                <c:pt idx="19">
                  <c:v>-7.4069180846330251</c:v>
                </c:pt>
                <c:pt idx="20">
                  <c:v>-9.3803632590101156</c:v>
                </c:pt>
                <c:pt idx="21">
                  <c:v>9.42238238288496</c:v>
                </c:pt>
                <c:pt idx="22">
                  <c:v>-0.5310208163265292</c:v>
                </c:pt>
                <c:pt idx="23">
                  <c:v>9.151043332763134</c:v>
                </c:pt>
                <c:pt idx="24">
                  <c:v>-1.5037593984962405</c:v>
                </c:pt>
                <c:pt idx="25">
                  <c:v>5.6106870229007635</c:v>
                </c:pt>
                <c:pt idx="26">
                  <c:v>13.931332851463681</c:v>
                </c:pt>
                <c:pt idx="27">
                  <c:v>1.5571895241663016</c:v>
                </c:pt>
                <c:pt idx="28">
                  <c:v>5.2686628253422318</c:v>
                </c:pt>
                <c:pt idx="29">
                  <c:v>-0.77472315110154943</c:v>
                </c:pt>
                <c:pt idx="30">
                  <c:v>7.6210958618530489</c:v>
                </c:pt>
                <c:pt idx="31">
                  <c:v>3.2884161711586519</c:v>
                </c:pt>
                <c:pt idx="32">
                  <c:v>-2.1725155788649091</c:v>
                </c:pt>
                <c:pt idx="33">
                  <c:v>4.2704786968555393</c:v>
                </c:pt>
                <c:pt idx="34">
                  <c:v>0.43566715981117354</c:v>
                </c:pt>
                <c:pt idx="35">
                  <c:v>0.22476727027276758</c:v>
                </c:pt>
                <c:pt idx="36">
                  <c:v>-3.9243179835852047</c:v>
                </c:pt>
                <c:pt idx="37">
                  <c:v>-29.94316737551344</c:v>
                </c:pt>
                <c:pt idx="38">
                  <c:v>20.664349556427947</c:v>
                </c:pt>
                <c:pt idx="39">
                  <c:v>3.9229066774193537</c:v>
                </c:pt>
                <c:pt idx="40">
                  <c:v>1.1528363695936228</c:v>
                </c:pt>
                <c:pt idx="41">
                  <c:v>20.602988937476031</c:v>
                </c:pt>
                <c:pt idx="42">
                  <c:v>6.0605816047573233</c:v>
                </c:pt>
                <c:pt idx="43">
                  <c:v>-2.0444524724313755</c:v>
                </c:pt>
                <c:pt idx="44">
                  <c:v>-3.1845751600258398</c:v>
                </c:pt>
                <c:pt idx="45">
                  <c:v>1.1153260618532124</c:v>
                </c:pt>
                <c:pt idx="46">
                  <c:v>2.0684626763506917</c:v>
                </c:pt>
                <c:pt idx="47">
                  <c:v>8.986089311517663</c:v>
                </c:pt>
                <c:pt idx="48">
                  <c:v>1.2225370235446336</c:v>
                </c:pt>
                <c:pt idx="49">
                  <c:v>4.6678028830567682</c:v>
                </c:pt>
                <c:pt idx="50">
                  <c:v>6.5203666903170854</c:v>
                </c:pt>
                <c:pt idx="51">
                  <c:v>-2.6079614882963185</c:v>
                </c:pt>
                <c:pt idx="52">
                  <c:v>1.7611167338599356</c:v>
                </c:pt>
                <c:pt idx="53">
                  <c:v>5.0127742701005387</c:v>
                </c:pt>
                <c:pt idx="54">
                  <c:v>-0.81683751770190116</c:v>
                </c:pt>
                <c:pt idx="55">
                  <c:v>-7.4491184723178181</c:v>
                </c:pt>
                <c:pt idx="56">
                  <c:v>2.1009187448119988</c:v>
                </c:pt>
                <c:pt idx="57">
                  <c:v>6.7528816737786972</c:v>
                </c:pt>
                <c:pt idx="58">
                  <c:v>4.8900172357861207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D-4270-A1C7-38F019817815}"/>
            </c:ext>
          </c:extLst>
        </c:ser>
        <c:ser>
          <c:idx val="1"/>
          <c:order val="1"/>
          <c:tx>
            <c:strRef>
              <c:f>'Reg Predic Int'!$E$1</c:f>
              <c:strCache>
                <c:ptCount val="1"/>
                <c:pt idx="0">
                  <c:v>yhat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438915797371826E-2"/>
                  <c:y val="-1.671253471956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yhat = 0.9663x + 0.9287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Int'!$E$2:$E$60</c:f>
              <c:numCache>
                <c:formatCode>0.00</c:formatCode>
                <c:ptCount val="59"/>
                <c:pt idx="0">
                  <c:v>4.5231679161163205</c:v>
                </c:pt>
                <c:pt idx="1">
                  <c:v>0.89108868863278368</c:v>
                </c:pt>
                <c:pt idx="2">
                  <c:v>1.8071842892936962</c:v>
                </c:pt>
                <c:pt idx="3">
                  <c:v>2.0473091770824743</c:v>
                </c:pt>
                <c:pt idx="4">
                  <c:v>1.3938605854548338</c:v>
                </c:pt>
                <c:pt idx="5">
                  <c:v>2.7983715372141043</c:v>
                </c:pt>
                <c:pt idx="6">
                  <c:v>0.98150755373840881</c:v>
                </c:pt>
                <c:pt idx="7">
                  <c:v>2.7939387271660645</c:v>
                </c:pt>
                <c:pt idx="8">
                  <c:v>3.0727433284643753</c:v>
                </c:pt>
                <c:pt idx="9">
                  <c:v>3.6423217702290143</c:v>
                </c:pt>
                <c:pt idx="10">
                  <c:v>1.8787294230958156</c:v>
                </c:pt>
                <c:pt idx="11">
                  <c:v>6.3572501625143474</c:v>
                </c:pt>
                <c:pt idx="12">
                  <c:v>-2.8347852911491929</c:v>
                </c:pt>
                <c:pt idx="13">
                  <c:v>-1.6691505654370404</c:v>
                </c:pt>
                <c:pt idx="14">
                  <c:v>1.1914177407445381</c:v>
                </c:pt>
                <c:pt idx="15">
                  <c:v>3.0167151809822248</c:v>
                </c:pt>
                <c:pt idx="16">
                  <c:v>1.3966211317169788</c:v>
                </c:pt>
                <c:pt idx="17">
                  <c:v>4.4094659001534033</c:v>
                </c:pt>
                <c:pt idx="18">
                  <c:v>3.8530348163718946</c:v>
                </c:pt>
                <c:pt idx="19">
                  <c:v>1.343658297719817</c:v>
                </c:pt>
                <c:pt idx="20">
                  <c:v>-5.7777465782194879</c:v>
                </c:pt>
                <c:pt idx="21">
                  <c:v>2.6544520632509121</c:v>
                </c:pt>
                <c:pt idx="22">
                  <c:v>-7.939707235786206</c:v>
                </c:pt>
                <c:pt idx="23">
                  <c:v>8.5319740291601018</c:v>
                </c:pt>
                <c:pt idx="24">
                  <c:v>3.8014065197292957</c:v>
                </c:pt>
                <c:pt idx="25">
                  <c:v>2.6607239253867063</c:v>
                </c:pt>
                <c:pt idx="26">
                  <c:v>4.7275572184589274</c:v>
                </c:pt>
                <c:pt idx="27">
                  <c:v>-5.4274017098746361</c:v>
                </c:pt>
                <c:pt idx="28">
                  <c:v>7.5894236034098199</c:v>
                </c:pt>
                <c:pt idx="29">
                  <c:v>2.1972775182203814</c:v>
                </c:pt>
                <c:pt idx="30">
                  <c:v>-0.81949640448533645</c:v>
                </c:pt>
                <c:pt idx="31">
                  <c:v>2.5889162339481748</c:v>
                </c:pt>
                <c:pt idx="32">
                  <c:v>2.9030197591996667</c:v>
                </c:pt>
                <c:pt idx="33">
                  <c:v>4.2186678031051263</c:v>
                </c:pt>
                <c:pt idx="34">
                  <c:v>3.6913326815197864</c:v>
                </c:pt>
                <c:pt idx="35">
                  <c:v>0.77137768155057873</c:v>
                </c:pt>
                <c:pt idx="36">
                  <c:v>-7.1988946204022968</c:v>
                </c:pt>
                <c:pt idx="37">
                  <c:v>-11.161579972378487</c:v>
                </c:pt>
                <c:pt idx="38">
                  <c:v>13.18564566643064</c:v>
                </c:pt>
                <c:pt idx="39">
                  <c:v>5.304277919469313</c:v>
                </c:pt>
                <c:pt idx="40">
                  <c:v>2.7055714092848633</c:v>
                </c:pt>
                <c:pt idx="41">
                  <c:v>6.253138326737175</c:v>
                </c:pt>
                <c:pt idx="42">
                  <c:v>7.6990507361393066</c:v>
                </c:pt>
                <c:pt idx="43">
                  <c:v>-2.8618972042476227</c:v>
                </c:pt>
                <c:pt idx="44">
                  <c:v>-1.744643800178411</c:v>
                </c:pt>
                <c:pt idx="45">
                  <c:v>11.320836937454894</c:v>
                </c:pt>
                <c:pt idx="46">
                  <c:v>4.5157415255009496</c:v>
                </c:pt>
                <c:pt idx="47">
                  <c:v>-0.14743353851233787</c:v>
                </c:pt>
                <c:pt idx="48">
                  <c:v>3.4499192265443352</c:v>
                </c:pt>
                <c:pt idx="49">
                  <c:v>5.0295452042034503</c:v>
                </c:pt>
                <c:pt idx="50">
                  <c:v>5.994557952271526</c:v>
                </c:pt>
                <c:pt idx="51">
                  <c:v>1.4588607444806025</c:v>
                </c:pt>
                <c:pt idx="52">
                  <c:v>3.0752365321078736</c:v>
                </c:pt>
                <c:pt idx="53">
                  <c:v>3.1268498080279286</c:v>
                </c:pt>
                <c:pt idx="54">
                  <c:v>3.7300347560781404</c:v>
                </c:pt>
                <c:pt idx="55">
                  <c:v>-3.6679060388972982</c:v>
                </c:pt>
                <c:pt idx="56">
                  <c:v>7.610072477098301</c:v>
                </c:pt>
                <c:pt idx="57">
                  <c:v>0.12341153303310237</c:v>
                </c:pt>
                <c:pt idx="58">
                  <c:v>0.32420709437267958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D-4270-A1C7-38F019817815}"/>
            </c:ext>
          </c:extLst>
        </c:ser>
        <c:ser>
          <c:idx val="2"/>
          <c:order val="2"/>
          <c:tx>
            <c:strRef>
              <c:f>'Reg Predic Int'!$F$1</c:f>
              <c:strCache>
                <c:ptCount val="1"/>
                <c:pt idx="0">
                  <c:v>Upper Limit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89015791824687E-2"/>
                  <c:y val="-7.210385109628287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baseline="0">
                        <a:effectLst/>
                        <a:latin typeface="+mn-lt"/>
                        <a:cs typeface="Times New Roman" panose="02020603050405020304" pitchFamily="18" charset="0"/>
                      </a:rPr>
                      <a:t>yhat + 2 s</a:t>
                    </a:r>
                    <a:r>
                      <a:rPr lang="en-US" sz="800" b="0" i="0" baseline="-25000">
                        <a:effectLst/>
                        <a:latin typeface="+mn-lt"/>
                        <a:cs typeface="Times New Roman" panose="02020603050405020304" pitchFamily="18" charset="0"/>
                      </a:rPr>
                      <a:t>y|x </a:t>
                    </a:r>
                    <a:r>
                      <a:rPr lang="en-US" sz="800" b="0" i="0" baseline="0">
                        <a:effectLst/>
                        <a:latin typeface="+mn-lt"/>
                        <a:cs typeface="Times New Roman" panose="02020603050405020304" pitchFamily="18" charset="0"/>
                      </a:rPr>
                      <a:t> </a:t>
                    </a:r>
                    <a:endParaRPr lang="en-VI" sz="800">
                      <a:effectLst/>
                      <a:latin typeface="+mn-lt"/>
                      <a:cs typeface="Times New Roman" panose="02020603050405020304" pitchFamily="18" charset="0"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Int'!$F$2:$F$60</c:f>
              <c:numCache>
                <c:formatCode>0.00</c:formatCode>
                <c:ptCount val="59"/>
                <c:pt idx="0">
                  <c:v>17.533167916116319</c:v>
                </c:pt>
                <c:pt idx="1">
                  <c:v>13.901088688632784</c:v>
                </c:pt>
                <c:pt idx="2">
                  <c:v>14.817184289293696</c:v>
                </c:pt>
                <c:pt idx="3">
                  <c:v>15.057309177082473</c:v>
                </c:pt>
                <c:pt idx="4">
                  <c:v>14.403860585454833</c:v>
                </c:pt>
                <c:pt idx="5">
                  <c:v>15.808371537214104</c:v>
                </c:pt>
                <c:pt idx="6">
                  <c:v>13.991507553738408</c:v>
                </c:pt>
                <c:pt idx="7">
                  <c:v>15.803938727166065</c:v>
                </c:pt>
                <c:pt idx="8">
                  <c:v>16.082743328464375</c:v>
                </c:pt>
                <c:pt idx="9">
                  <c:v>16.652321770229015</c:v>
                </c:pt>
                <c:pt idx="10">
                  <c:v>14.888729423095816</c:v>
                </c:pt>
                <c:pt idx="11">
                  <c:v>19.367250162514345</c:v>
                </c:pt>
                <c:pt idx="12">
                  <c:v>10.175214708850806</c:v>
                </c:pt>
                <c:pt idx="13">
                  <c:v>11.340849434562958</c:v>
                </c:pt>
                <c:pt idx="14">
                  <c:v>14.201417740744539</c:v>
                </c:pt>
                <c:pt idx="15">
                  <c:v>16.026715180982226</c:v>
                </c:pt>
                <c:pt idx="16">
                  <c:v>14.406621131716978</c:v>
                </c:pt>
                <c:pt idx="17">
                  <c:v>17.419465900153405</c:v>
                </c:pt>
                <c:pt idx="18">
                  <c:v>16.863034816371893</c:v>
                </c:pt>
                <c:pt idx="19">
                  <c:v>14.353658297719816</c:v>
                </c:pt>
                <c:pt idx="20">
                  <c:v>7.2322534217805119</c:v>
                </c:pt>
                <c:pt idx="21">
                  <c:v>15.664452063250913</c:v>
                </c:pt>
                <c:pt idx="22">
                  <c:v>5.0702927642137938</c:v>
                </c:pt>
                <c:pt idx="23">
                  <c:v>21.541974029160102</c:v>
                </c:pt>
                <c:pt idx="24">
                  <c:v>16.811406519729296</c:v>
                </c:pt>
                <c:pt idx="25">
                  <c:v>15.670723925386707</c:v>
                </c:pt>
                <c:pt idx="26">
                  <c:v>17.737557218458928</c:v>
                </c:pt>
                <c:pt idx="27">
                  <c:v>7.5825982901253637</c:v>
                </c:pt>
                <c:pt idx="28">
                  <c:v>20.599423603409818</c:v>
                </c:pt>
                <c:pt idx="29">
                  <c:v>15.207277518220382</c:v>
                </c:pt>
                <c:pt idx="30">
                  <c:v>12.190503595514663</c:v>
                </c:pt>
                <c:pt idx="31">
                  <c:v>15.598916233948174</c:v>
                </c:pt>
                <c:pt idx="32">
                  <c:v>15.913019759199667</c:v>
                </c:pt>
                <c:pt idx="33">
                  <c:v>17.228667803105125</c:v>
                </c:pt>
                <c:pt idx="34">
                  <c:v>16.701332681519787</c:v>
                </c:pt>
                <c:pt idx="35">
                  <c:v>13.781377681550579</c:v>
                </c:pt>
                <c:pt idx="36">
                  <c:v>5.811105379597703</c:v>
                </c:pt>
                <c:pt idx="37">
                  <c:v>1.848420027621513</c:v>
                </c:pt>
                <c:pt idx="38">
                  <c:v>26.195645666430639</c:v>
                </c:pt>
                <c:pt idx="39">
                  <c:v>18.314277919469312</c:v>
                </c:pt>
                <c:pt idx="40">
                  <c:v>15.715571409284863</c:v>
                </c:pt>
                <c:pt idx="41">
                  <c:v>19.263138326737174</c:v>
                </c:pt>
                <c:pt idx="42">
                  <c:v>20.709050736139307</c:v>
                </c:pt>
                <c:pt idx="43">
                  <c:v>10.148102795752378</c:v>
                </c:pt>
                <c:pt idx="44">
                  <c:v>11.265356199821589</c:v>
                </c:pt>
                <c:pt idx="45">
                  <c:v>24.330836937454894</c:v>
                </c:pt>
                <c:pt idx="46">
                  <c:v>17.525741525500948</c:v>
                </c:pt>
                <c:pt idx="47">
                  <c:v>12.862566461487662</c:v>
                </c:pt>
                <c:pt idx="48">
                  <c:v>16.459919226544336</c:v>
                </c:pt>
                <c:pt idx="49">
                  <c:v>18.039545204203449</c:v>
                </c:pt>
                <c:pt idx="50">
                  <c:v>19.004557952271526</c:v>
                </c:pt>
                <c:pt idx="51">
                  <c:v>14.468860744480603</c:v>
                </c:pt>
                <c:pt idx="52">
                  <c:v>16.085236532107874</c:v>
                </c:pt>
                <c:pt idx="53">
                  <c:v>16.136849808027929</c:v>
                </c:pt>
                <c:pt idx="54">
                  <c:v>16.740034756078138</c:v>
                </c:pt>
                <c:pt idx="55">
                  <c:v>9.3420939611027016</c:v>
                </c:pt>
                <c:pt idx="56">
                  <c:v>20.620072477098301</c:v>
                </c:pt>
                <c:pt idx="57">
                  <c:v>13.133411533033103</c:v>
                </c:pt>
                <c:pt idx="58">
                  <c:v>13.33420709437268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D-4270-A1C7-38F019817815}"/>
            </c:ext>
          </c:extLst>
        </c:ser>
        <c:ser>
          <c:idx val="3"/>
          <c:order val="3"/>
          <c:tx>
            <c:strRef>
              <c:f>'Reg Predic Int'!$G$1</c:f>
              <c:strCache>
                <c:ptCount val="1"/>
                <c:pt idx="0">
                  <c:v>Lower Limit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451893179648429E-2"/>
                  <c:y val="4.37634009341065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baseline="0">
                        <a:effectLst/>
                      </a:rPr>
                      <a:t>yhat </a:t>
                    </a:r>
                    <a:r>
                      <a:rPr lang="en-US" sz="800" b="0" i="0" u="none" strike="noStrike" baseline="0">
                        <a:effectLst/>
                        <a:sym typeface="Symbol" panose="05050102010706020507" pitchFamily="18" charset="2"/>
                      </a:rPr>
                      <a:t>- </a:t>
                    </a:r>
                    <a:r>
                      <a:rPr lang="en-US" sz="800" b="0" i="0" u="none" strike="noStrike" baseline="0">
                        <a:effectLst/>
                      </a:rPr>
                      <a:t>2 s</a:t>
                    </a:r>
                    <a:r>
                      <a:rPr lang="en-US" sz="800" b="0" i="0" u="none" strike="noStrike" baseline="-25000">
                        <a:effectLst/>
                      </a:rPr>
                      <a:t>y|x </a:t>
                    </a:r>
                    <a:r>
                      <a:rPr lang="en-US" sz="800" b="0" i="0" u="none" strike="noStrike" baseline="0">
                        <a:effectLst/>
                      </a:rPr>
                      <a:t> 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Int'!$G$2:$G$60</c:f>
              <c:numCache>
                <c:formatCode>0.00</c:formatCode>
                <c:ptCount val="59"/>
                <c:pt idx="0">
                  <c:v>-8.4868320838836802</c:v>
                </c:pt>
                <c:pt idx="1">
                  <c:v>-12.118911311367215</c:v>
                </c:pt>
                <c:pt idx="2">
                  <c:v>-11.202815710706304</c:v>
                </c:pt>
                <c:pt idx="3">
                  <c:v>-10.962690822917526</c:v>
                </c:pt>
                <c:pt idx="4">
                  <c:v>-11.616139414545167</c:v>
                </c:pt>
                <c:pt idx="5">
                  <c:v>-10.211628462785896</c:v>
                </c:pt>
                <c:pt idx="6">
                  <c:v>-12.028492446261591</c:v>
                </c:pt>
                <c:pt idx="7">
                  <c:v>-10.216061272833935</c:v>
                </c:pt>
                <c:pt idx="8">
                  <c:v>-9.937256671535625</c:v>
                </c:pt>
                <c:pt idx="9">
                  <c:v>-9.367678229770986</c:v>
                </c:pt>
                <c:pt idx="10">
                  <c:v>-11.131270576904184</c:v>
                </c:pt>
                <c:pt idx="11">
                  <c:v>-6.6527498374856524</c:v>
                </c:pt>
                <c:pt idx="12">
                  <c:v>-15.844785291149194</c:v>
                </c:pt>
                <c:pt idx="13">
                  <c:v>-14.679150565437041</c:v>
                </c:pt>
                <c:pt idx="14">
                  <c:v>-11.818582259255461</c:v>
                </c:pt>
                <c:pt idx="15">
                  <c:v>-9.9932848190177754</c:v>
                </c:pt>
                <c:pt idx="16">
                  <c:v>-11.613378868283021</c:v>
                </c:pt>
                <c:pt idx="17">
                  <c:v>-8.6005340998465964</c:v>
                </c:pt>
                <c:pt idx="18">
                  <c:v>-9.1569651836281061</c:v>
                </c:pt>
                <c:pt idx="19">
                  <c:v>-11.666341702280183</c:v>
                </c:pt>
                <c:pt idx="20">
                  <c:v>-18.787746578219487</c:v>
                </c:pt>
                <c:pt idx="21">
                  <c:v>-10.355547936749087</c:v>
                </c:pt>
                <c:pt idx="22">
                  <c:v>-20.949707235786207</c:v>
                </c:pt>
                <c:pt idx="23">
                  <c:v>-4.478025970839898</c:v>
                </c:pt>
                <c:pt idx="24">
                  <c:v>-9.2085934802707037</c:v>
                </c:pt>
                <c:pt idx="25">
                  <c:v>-10.349276074613293</c:v>
                </c:pt>
                <c:pt idx="26">
                  <c:v>-8.2824427815410715</c:v>
                </c:pt>
                <c:pt idx="27">
                  <c:v>-18.437401709874635</c:v>
                </c:pt>
                <c:pt idx="28">
                  <c:v>-5.4205763965901799</c:v>
                </c:pt>
                <c:pt idx="29">
                  <c:v>-10.812722481779618</c:v>
                </c:pt>
                <c:pt idx="30">
                  <c:v>-13.829496404485337</c:v>
                </c:pt>
                <c:pt idx="31">
                  <c:v>-10.421083766051826</c:v>
                </c:pt>
                <c:pt idx="32">
                  <c:v>-10.106980240800333</c:v>
                </c:pt>
                <c:pt idx="33">
                  <c:v>-8.7913321968948743</c:v>
                </c:pt>
                <c:pt idx="34">
                  <c:v>-9.3186673184802125</c:v>
                </c:pt>
                <c:pt idx="35">
                  <c:v>-12.238622318449421</c:v>
                </c:pt>
                <c:pt idx="36">
                  <c:v>-20.208894620402297</c:v>
                </c:pt>
                <c:pt idx="37">
                  <c:v>-24.171579972378488</c:v>
                </c:pt>
                <c:pt idx="38">
                  <c:v>0.17564566643063984</c:v>
                </c:pt>
                <c:pt idx="39">
                  <c:v>-7.7057220805306867</c:v>
                </c:pt>
                <c:pt idx="40">
                  <c:v>-10.304428590715137</c:v>
                </c:pt>
                <c:pt idx="41">
                  <c:v>-6.7568616732628248</c:v>
                </c:pt>
                <c:pt idx="42">
                  <c:v>-5.3109492638606932</c:v>
                </c:pt>
                <c:pt idx="43">
                  <c:v>-15.871897204247622</c:v>
                </c:pt>
                <c:pt idx="44">
                  <c:v>-14.75464380017841</c:v>
                </c:pt>
                <c:pt idx="45">
                  <c:v>-1.6891630625451057</c:v>
                </c:pt>
                <c:pt idx="46">
                  <c:v>-8.4942584744990501</c:v>
                </c:pt>
                <c:pt idx="47">
                  <c:v>-13.157433538512338</c:v>
                </c:pt>
                <c:pt idx="48">
                  <c:v>-9.560080773455665</c:v>
                </c:pt>
                <c:pt idx="49">
                  <c:v>-7.9804547957965495</c:v>
                </c:pt>
                <c:pt idx="50">
                  <c:v>-7.0154420477284738</c:v>
                </c:pt>
                <c:pt idx="51">
                  <c:v>-11.551139255519397</c:v>
                </c:pt>
                <c:pt idx="52">
                  <c:v>-9.9347634678921253</c:v>
                </c:pt>
                <c:pt idx="53">
                  <c:v>-9.8831501919720708</c:v>
                </c:pt>
                <c:pt idx="54">
                  <c:v>-9.2799652439218594</c:v>
                </c:pt>
                <c:pt idx="55">
                  <c:v>-16.677906038897298</c:v>
                </c:pt>
                <c:pt idx="56">
                  <c:v>-5.3999275229016988</c:v>
                </c:pt>
                <c:pt idx="57">
                  <c:v>-12.886588466966897</c:v>
                </c:pt>
                <c:pt idx="58">
                  <c:v>-12.68579290562732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CD-4270-A1C7-38F019817815}"/>
            </c:ext>
          </c:extLst>
        </c:ser>
        <c:ser>
          <c:idx val="4"/>
          <c:order val="4"/>
          <c:tx>
            <c:strRef>
              <c:f>'Reg Predic Int'!$H$1</c:f>
              <c:strCache>
                <c:ptCount val="1"/>
                <c:pt idx="0">
                  <c:v>AvegNVR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799687024661407E-2"/>
                  <c:y val="-2.10801926458221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ybar = 2.16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'Reg Predic Int'!$C$2:$C$60</c:f>
              <c:numCache>
                <c:formatCode>General</c:formatCode>
                <c:ptCount val="59"/>
                <c:pt idx="0">
                  <c:v>3.7198260541408676</c:v>
                </c:pt>
                <c:pt idx="1">
                  <c:v>-3.8923017041515323E-2</c:v>
                </c:pt>
                <c:pt idx="2">
                  <c:v>0.90912169025529987</c:v>
                </c:pt>
                <c:pt idx="3">
                  <c:v>1.1576210049492646</c:v>
                </c:pt>
                <c:pt idx="4">
                  <c:v>0.48138319927024098</c:v>
                </c:pt>
                <c:pt idx="5">
                  <c:v>1.9348768883515512</c:v>
                </c:pt>
                <c:pt idx="6">
                  <c:v>5.4649232886690241E-2</c:v>
                </c:pt>
                <c:pt idx="7">
                  <c:v>1.9302894827342072</c:v>
                </c:pt>
                <c:pt idx="8">
                  <c:v>2.218817477454595</c:v>
                </c:pt>
                <c:pt idx="9">
                  <c:v>2.8082601368405404</c:v>
                </c:pt>
                <c:pt idx="10">
                  <c:v>0.98316198188535198</c:v>
                </c:pt>
                <c:pt idx="11">
                  <c:v>5.6178724645703682</c:v>
                </c:pt>
                <c:pt idx="12">
                  <c:v>-3.8947379604151844</c:v>
                </c:pt>
                <c:pt idx="13">
                  <c:v>-2.688451376836428</c:v>
                </c:pt>
                <c:pt idx="14">
                  <c:v>0.27188010011853259</c:v>
                </c:pt>
                <c:pt idx="15">
                  <c:v>2.1608353316591375</c:v>
                </c:pt>
                <c:pt idx="16">
                  <c:v>0.48424002040461428</c:v>
                </c:pt>
                <c:pt idx="17">
                  <c:v>3.6021586465418642</c:v>
                </c:pt>
                <c:pt idx="18">
                  <c:v>3.0263218631603999</c:v>
                </c:pt>
                <c:pt idx="19">
                  <c:v>0.42943009181394703</c:v>
                </c:pt>
                <c:pt idx="20">
                  <c:v>-6.9403358979814627</c:v>
                </c:pt>
                <c:pt idx="21">
                  <c:v>1.7859381799140144</c:v>
                </c:pt>
                <c:pt idx="22">
                  <c:v>-9.1776955767217281</c:v>
                </c:pt>
                <c:pt idx="23">
                  <c:v>7.8684404731036963</c:v>
                </c:pt>
                <c:pt idx="24">
                  <c:v>2.9728930143115964</c:v>
                </c:pt>
                <c:pt idx="25">
                  <c:v>1.7924287751078407</c:v>
                </c:pt>
                <c:pt idx="26">
                  <c:v>3.9313434942139369</c:v>
                </c:pt>
                <c:pt idx="27">
                  <c:v>-6.5777726481161505</c:v>
                </c:pt>
                <c:pt idx="28">
                  <c:v>6.8930183208215041</c:v>
                </c:pt>
                <c:pt idx="29">
                  <c:v>1.3128195366039339</c:v>
                </c:pt>
                <c:pt idx="30">
                  <c:v>-1.8091652742267788</c:v>
                </c:pt>
                <c:pt idx="31">
                  <c:v>1.7181167690656884</c:v>
                </c:pt>
                <c:pt idx="32">
                  <c:v>2.0431747482144953</c:v>
                </c:pt>
                <c:pt idx="33">
                  <c:v>3.40470640909151</c:v>
                </c:pt>
                <c:pt idx="34">
                  <c:v>2.8589803182446301</c:v>
                </c:pt>
                <c:pt idx="35">
                  <c:v>-0.16280898111292685</c:v>
                </c:pt>
                <c:pt idx="36">
                  <c:v>-8.411046900964811</c:v>
                </c:pt>
                <c:pt idx="37">
                  <c:v>-12.511932083595658</c:v>
                </c:pt>
                <c:pt idx="38">
                  <c:v>12.684410293315368</c:v>
                </c:pt>
                <c:pt idx="39">
                  <c:v>4.5281775012618368</c:v>
                </c:pt>
                <c:pt idx="40">
                  <c:v>1.8388403283502672</c:v>
                </c:pt>
                <c:pt idx="41">
                  <c:v>5.5101296975444214</c:v>
                </c:pt>
                <c:pt idx="42">
                  <c:v>7.0064687324219248</c:v>
                </c:pt>
                <c:pt idx="43">
                  <c:v>-3.9227954095494386</c:v>
                </c:pt>
                <c:pt idx="44">
                  <c:v>-2.766577460600653</c:v>
                </c:pt>
                <c:pt idx="45">
                  <c:v>10.754565805086303</c:v>
                </c:pt>
                <c:pt idx="46">
                  <c:v>3.7121406659432368</c:v>
                </c:pt>
                <c:pt idx="47">
                  <c:v>-1.1136640158463602</c:v>
                </c:pt>
                <c:pt idx="48">
                  <c:v>2.6091474971999742</c:v>
                </c:pt>
                <c:pt idx="49">
                  <c:v>4.2438634008107732</c:v>
                </c:pt>
                <c:pt idx="50">
                  <c:v>5.2425312555847308</c:v>
                </c:pt>
                <c:pt idx="51">
                  <c:v>0.54865025818131286</c:v>
                </c:pt>
                <c:pt idx="52">
                  <c:v>2.2213976323169549</c:v>
                </c:pt>
                <c:pt idx="53">
                  <c:v>2.2748109365910465</c:v>
                </c:pt>
                <c:pt idx="54">
                  <c:v>2.8990321391681055</c:v>
                </c:pt>
                <c:pt idx="55">
                  <c:v>-4.7569140421166285</c:v>
                </c:pt>
                <c:pt idx="56">
                  <c:v>6.9143873301234615</c:v>
                </c:pt>
                <c:pt idx="57">
                  <c:v>-0.83337314184714639</c:v>
                </c:pt>
                <c:pt idx="58">
                  <c:v>-0.62557477556382113</c:v>
                </c:pt>
              </c:numCache>
            </c:numRef>
          </c:xVal>
          <c:yVal>
            <c:numRef>
              <c:f>'Reg Predic Int'!$H$2:$H$60</c:f>
              <c:numCache>
                <c:formatCode>0.00</c:formatCode>
                <c:ptCount val="59"/>
                <c:pt idx="0">
                  <c:v>2.159088271863391</c:v>
                </c:pt>
                <c:pt idx="1">
                  <c:v>2.159088271863391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2.16</c:v>
                </c:pt>
                <c:pt idx="20">
                  <c:v>2.16</c:v>
                </c:pt>
                <c:pt idx="21">
                  <c:v>2.16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2.16</c:v>
                </c:pt>
                <c:pt idx="27">
                  <c:v>2.16</c:v>
                </c:pt>
                <c:pt idx="28">
                  <c:v>2.16</c:v>
                </c:pt>
                <c:pt idx="29">
                  <c:v>2.16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2.16</c:v>
                </c:pt>
                <c:pt idx="35">
                  <c:v>2.16</c:v>
                </c:pt>
                <c:pt idx="36">
                  <c:v>2.16</c:v>
                </c:pt>
                <c:pt idx="37">
                  <c:v>2.16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2.16</c:v>
                </c:pt>
                <c:pt idx="44">
                  <c:v>2.16</c:v>
                </c:pt>
                <c:pt idx="45">
                  <c:v>2.16</c:v>
                </c:pt>
                <c:pt idx="46">
                  <c:v>2.16</c:v>
                </c:pt>
                <c:pt idx="47">
                  <c:v>2.16</c:v>
                </c:pt>
                <c:pt idx="48">
                  <c:v>2.16</c:v>
                </c:pt>
                <c:pt idx="49">
                  <c:v>2.16</c:v>
                </c:pt>
                <c:pt idx="50">
                  <c:v>2.16</c:v>
                </c:pt>
                <c:pt idx="51">
                  <c:v>2.16</c:v>
                </c:pt>
                <c:pt idx="52">
                  <c:v>2.16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2.16</c:v>
                </c:pt>
                <c:pt idx="57">
                  <c:v>2.16</c:v>
                </c:pt>
                <c:pt idx="5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CD-4270-A1C7-38F01981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55664"/>
        <c:axId val="2086751088"/>
      </c:scatterChart>
      <c:valAx>
        <c:axId val="20867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 </a:t>
                </a:r>
              </a:p>
            </c:rich>
          </c:tx>
          <c:layout>
            <c:manualLayout>
              <c:xMode val="edge"/>
              <c:yMode val="edge"/>
              <c:x val="0.54391812749070079"/>
              <c:y val="0.9252364513299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86751088"/>
        <c:crossesAt val="-40"/>
        <c:crossBetween val="midCat"/>
      </c:valAx>
      <c:valAx>
        <c:axId val="208675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NVR Inc.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2086755664"/>
        <c:crossesAt val="-1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21</xdr:row>
      <xdr:rowOff>22860</xdr:rowOff>
    </xdr:from>
    <xdr:to>
      <xdr:col>24</xdr:col>
      <xdr:colOff>274320</xdr:colOff>
      <xdr:row>51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D1668-EAE8-4C18-9F83-E4DCD0EA5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0.60869</cdr:x>
      <cdr:y>0.23545</cdr:y>
    </cdr:from>
    <cdr:to>
      <cdr:x>0.60869</cdr:x>
      <cdr:y>0.88498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DFA70C-D95B-41E2-AF0A-21EDDE9110E5}"/>
            </a:ext>
          </a:extLst>
        </cdr:cNvPr>
        <cdr:cNvCxnSpPr/>
      </cdr:nvCxnSpPr>
      <cdr:spPr>
        <a:xfrm xmlns:a="http://schemas.openxmlformats.org/drawingml/2006/main" flipV="1">
          <a:off x="4471208" y="1325879"/>
          <a:ext cx="0" cy="36576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</cdr:x>
      <cdr:y>0.29364</cdr:y>
    </cdr:from>
    <cdr:to>
      <cdr:x>0.60685</cdr:x>
      <cdr:y>0.29364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BEACA80-9496-4D99-A28E-2895D152DD7A}"/>
            </a:ext>
          </a:extLst>
        </cdr:cNvPr>
        <cdr:cNvCxnSpPr/>
      </cdr:nvCxnSpPr>
      <cdr:spPr>
        <a:xfrm xmlns:a="http://schemas.openxmlformats.org/drawingml/2006/main" flipH="1">
          <a:off x="815342" y="1653540"/>
          <a:ext cx="3642358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0.10892</cdr:x>
      <cdr:y>0.57781</cdr:y>
    </cdr:from>
    <cdr:to>
      <cdr:x>0.60892</cdr:x>
      <cdr:y>0.57781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B3FF6F1-883E-438D-BEE4-F5BFD9DE049A}"/>
            </a:ext>
          </a:extLst>
        </cdr:cNvPr>
        <cdr:cNvCxnSpPr/>
      </cdr:nvCxnSpPr>
      <cdr:spPr>
        <a:xfrm xmlns:a="http://schemas.openxmlformats.org/drawingml/2006/main" flipH="1">
          <a:off x="800100" y="3253740"/>
          <a:ext cx="3672841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0.15125</cdr:x>
      <cdr:y>0.53812</cdr:y>
    </cdr:from>
    <cdr:to>
      <cdr:x>0.28779</cdr:x>
      <cdr:y>0.57736</cdr:y>
    </cdr:to>
    <cdr:sp macro="" textlink="">
      <cdr:nvSpPr>
        <cdr:cNvPr id="22" name="TextBox 10">
          <a:extLst xmlns:a="http://schemas.openxmlformats.org/drawingml/2006/main">
            <a:ext uri="{FF2B5EF4-FFF2-40B4-BE49-F238E27FC236}">
              <a16:creationId xmlns:a16="http://schemas.microsoft.com/office/drawing/2014/main" id="{E00319DA-D6B3-44F7-A112-2F16542A6A9E}"/>
            </a:ext>
          </a:extLst>
        </cdr:cNvPr>
        <cdr:cNvSpPr txBox="1"/>
      </cdr:nvSpPr>
      <cdr:spPr>
        <a:xfrm xmlns:a="http://schemas.openxmlformats.org/drawingml/2006/main">
          <a:off x="1111054" y="3030225"/>
          <a:ext cx="1002979" cy="22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(c) = -12.08</a:t>
          </a:r>
          <a:endParaRPr lang="en-VI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0.11203</cdr:x>
      <cdr:y>0.43437</cdr:y>
    </cdr:from>
    <cdr:to>
      <cdr:x>0.60796</cdr:x>
      <cdr:y>0.43572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2C9226CA-E067-4030-8C0B-A55B96B59A20}"/>
            </a:ext>
          </a:extLst>
        </cdr:cNvPr>
        <cdr:cNvCxnSpPr/>
      </cdr:nvCxnSpPr>
      <cdr:spPr>
        <a:xfrm xmlns:a="http://schemas.openxmlformats.org/drawingml/2006/main" flipH="1">
          <a:off x="822960" y="2446021"/>
          <a:ext cx="3642944" cy="7619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0.15975</cdr:x>
      <cdr:y>0.39783</cdr:y>
    </cdr:from>
    <cdr:to>
      <cdr:x>0.30008</cdr:x>
      <cdr:y>0.43707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A8D61DD6-46E2-4A88-A23C-36A61BEB3EB7}"/>
            </a:ext>
          </a:extLst>
        </cdr:cNvPr>
        <cdr:cNvSpPr txBox="1"/>
      </cdr:nvSpPr>
      <cdr:spPr>
        <a:xfrm xmlns:a="http://schemas.openxmlformats.org/drawingml/2006/main">
          <a:off x="1173438" y="2240265"/>
          <a:ext cx="1030819" cy="22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(b) = 0.93</a:t>
          </a:r>
          <a:endParaRPr lang="en-VI" sz="900"/>
        </a:p>
      </cdr:txBody>
    </cdr:sp>
  </cdr:relSizeAnchor>
  <cdr:relSizeAnchor xmlns:cdr="http://schemas.openxmlformats.org/drawingml/2006/chartDrawing">
    <cdr:from>
      <cdr:x>0.15951</cdr:x>
      <cdr:y>0.22824</cdr:y>
    </cdr:from>
    <cdr:to>
      <cdr:x>0.28839</cdr:x>
      <cdr:y>0.26748</cdr:y>
    </cdr:to>
    <cdr:sp macro="" textlink="">
      <cdr:nvSpPr>
        <cdr:cNvPr id="54" name="TextBox 10">
          <a:extLst xmlns:a="http://schemas.openxmlformats.org/drawingml/2006/main">
            <a:ext uri="{FF2B5EF4-FFF2-40B4-BE49-F238E27FC236}">
              <a16:creationId xmlns:a16="http://schemas.microsoft.com/office/drawing/2014/main" id="{E00319DA-D6B3-44F7-A112-2F16542A6A9E}"/>
            </a:ext>
          </a:extLst>
        </cdr:cNvPr>
        <cdr:cNvSpPr txBox="1"/>
      </cdr:nvSpPr>
      <cdr:spPr>
        <a:xfrm xmlns:a="http://schemas.openxmlformats.org/drawingml/2006/main">
          <a:off x="1018540" y="1285240"/>
          <a:ext cx="822960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(a) = 13.94</a:t>
          </a:r>
          <a:endParaRPr lang="en-VI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2</xdr:row>
      <xdr:rowOff>91440</xdr:rowOff>
    </xdr:from>
    <xdr:to>
      <xdr:col>22</xdr:col>
      <xdr:colOff>541020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FA9EE-882D-4D5F-905E-764742D97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777240</xdr:colOff>
      <xdr:row>25</xdr:row>
      <xdr:rowOff>15240</xdr:rowOff>
    </xdr:from>
    <xdr:to>
      <xdr:col>18</xdr:col>
      <xdr:colOff>144780</xdr:colOff>
      <xdr:row>55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12B366-BB00-4CB8-80EC-4EEC4B168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0.61076</cdr:x>
      <cdr:y>0.2341</cdr:y>
    </cdr:from>
    <cdr:to>
      <cdr:x>0.61076</cdr:x>
      <cdr:y>0.88363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DFA70C-D95B-41E2-AF0A-21EDDE9110E5}"/>
            </a:ext>
          </a:extLst>
        </cdr:cNvPr>
        <cdr:cNvCxnSpPr/>
      </cdr:nvCxnSpPr>
      <cdr:spPr>
        <a:xfrm xmlns:a="http://schemas.openxmlformats.org/drawingml/2006/main" flipV="1">
          <a:off x="3900053" y="1318260"/>
          <a:ext cx="0" cy="3657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0.09362</cdr:x>
      <cdr:y>0.27064</cdr:y>
    </cdr:from>
    <cdr:to>
      <cdr:x>0.61322</cdr:x>
      <cdr:y>0.2747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BEACA80-9496-4D99-A28E-2895D152DD7A}"/>
            </a:ext>
          </a:extLst>
        </cdr:cNvPr>
        <cdr:cNvCxnSpPr/>
      </cdr:nvCxnSpPr>
      <cdr:spPr>
        <a:xfrm xmlns:a="http://schemas.openxmlformats.org/drawingml/2006/main" flipH="1">
          <a:off x="597838" y="1524000"/>
          <a:ext cx="3317908" cy="2286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0.10114</cdr:x>
      <cdr:y>0.5548</cdr:y>
    </cdr:from>
    <cdr:to>
      <cdr:x>0.61062</cdr:x>
      <cdr:y>0.55751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B3FF6F1-883E-438D-BEE4-F5BFD9DE049A}"/>
            </a:ext>
          </a:extLst>
        </cdr:cNvPr>
        <cdr:cNvCxnSpPr/>
      </cdr:nvCxnSpPr>
      <cdr:spPr>
        <a:xfrm xmlns:a="http://schemas.openxmlformats.org/drawingml/2006/main" flipH="1">
          <a:off x="645821" y="3124200"/>
          <a:ext cx="3253326" cy="1524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0.15229</cdr:x>
      <cdr:y>0.55706</cdr:y>
    </cdr:from>
    <cdr:to>
      <cdr:x>0.28883</cdr:x>
      <cdr:y>0.5963</cdr:y>
    </cdr:to>
    <cdr:sp macro="" textlink="">
      <cdr:nvSpPr>
        <cdr:cNvPr id="22" name="TextBox 10">
          <a:extLst xmlns:a="http://schemas.openxmlformats.org/drawingml/2006/main">
            <a:ext uri="{FF2B5EF4-FFF2-40B4-BE49-F238E27FC236}">
              <a16:creationId xmlns:a16="http://schemas.microsoft.com/office/drawing/2014/main" id="{E00319DA-D6B3-44F7-A112-2F16542A6A9E}"/>
            </a:ext>
          </a:extLst>
        </cdr:cNvPr>
        <cdr:cNvSpPr txBox="1"/>
      </cdr:nvSpPr>
      <cdr:spPr>
        <a:xfrm xmlns:a="http://schemas.openxmlformats.org/drawingml/2006/main">
          <a:off x="972457" y="3136900"/>
          <a:ext cx="871859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(c) = -9.76</a:t>
          </a:r>
          <a:endParaRPr lang="en-VI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0.1024</cdr:x>
      <cdr:y>0.41272</cdr:y>
    </cdr:from>
    <cdr:to>
      <cdr:x>0.61315</cdr:x>
      <cdr:y>0.41272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2C9226CA-E067-4030-8C0B-A55B96B59A20}"/>
            </a:ext>
          </a:extLst>
        </cdr:cNvPr>
        <cdr:cNvCxnSpPr/>
      </cdr:nvCxnSpPr>
      <cdr:spPr>
        <a:xfrm xmlns:a="http://schemas.openxmlformats.org/drawingml/2006/main" flipH="1">
          <a:off x="653894" y="2324100"/>
          <a:ext cx="3261399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0.16182</cdr:x>
      <cdr:y>0.35859</cdr:y>
    </cdr:from>
    <cdr:to>
      <cdr:x>0.30215</cdr:x>
      <cdr:y>0.39783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A8D61DD6-46E2-4A88-A23C-36A61BEB3EB7}"/>
            </a:ext>
          </a:extLst>
        </cdr:cNvPr>
        <cdr:cNvSpPr txBox="1"/>
      </cdr:nvSpPr>
      <cdr:spPr>
        <a:xfrm xmlns:a="http://schemas.openxmlformats.org/drawingml/2006/main">
          <a:off x="975360" y="2019300"/>
          <a:ext cx="8458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(b) = 3.25</a:t>
          </a:r>
          <a:endParaRPr lang="en-VI" sz="900"/>
        </a:p>
      </cdr:txBody>
    </cdr:sp>
  </cdr:relSizeAnchor>
  <cdr:relSizeAnchor xmlns:cdr="http://schemas.openxmlformats.org/drawingml/2006/chartDrawing">
    <cdr:from>
      <cdr:x>0.15951</cdr:x>
      <cdr:y>0.22824</cdr:y>
    </cdr:from>
    <cdr:to>
      <cdr:x>0.28839</cdr:x>
      <cdr:y>0.26748</cdr:y>
    </cdr:to>
    <cdr:sp macro="" textlink="">
      <cdr:nvSpPr>
        <cdr:cNvPr id="54" name="TextBox 10">
          <a:extLst xmlns:a="http://schemas.openxmlformats.org/drawingml/2006/main">
            <a:ext uri="{FF2B5EF4-FFF2-40B4-BE49-F238E27FC236}">
              <a16:creationId xmlns:a16="http://schemas.microsoft.com/office/drawing/2014/main" id="{E00319DA-D6B3-44F7-A112-2F16542A6A9E}"/>
            </a:ext>
          </a:extLst>
        </cdr:cNvPr>
        <cdr:cNvSpPr txBox="1"/>
      </cdr:nvSpPr>
      <cdr:spPr>
        <a:xfrm xmlns:a="http://schemas.openxmlformats.org/drawingml/2006/main">
          <a:off x="1018540" y="1285240"/>
          <a:ext cx="822960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(a) =16.26</a:t>
          </a:r>
          <a:endParaRPr lang="en-VI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B725-7D2E-49DD-83FB-350DA4DDA745}">
  <dimension ref="A1:AC112"/>
  <sheetViews>
    <sheetView tabSelected="1" topLeftCell="A10" workbookViewId="0">
      <selection activeCell="U13" sqref="U13"/>
    </sheetView>
  </sheetViews>
  <sheetFormatPr defaultRowHeight="14.4" x14ac:dyDescent="0.3"/>
  <cols>
    <col min="1" max="1" width="9.88671875" style="8" bestFit="1" customWidth="1"/>
    <col min="2" max="2" width="9.88671875" style="8" customWidth="1"/>
    <col min="7" max="8" width="14.88671875" customWidth="1"/>
    <col min="9" max="9" width="12" bestFit="1" customWidth="1"/>
    <col min="10" max="10" width="14.88671875" customWidth="1"/>
    <col min="11" max="11" width="17.44140625" bestFit="1" customWidth="1"/>
    <col min="12" max="12" width="16.109375" bestFit="1" customWidth="1"/>
    <col min="13" max="13" width="13.44140625" bestFit="1" customWidth="1"/>
    <col min="15" max="15" width="12" bestFit="1" customWidth="1"/>
    <col min="16" max="16" width="12.6640625" bestFit="1" customWidth="1"/>
    <col min="17" max="17" width="12" bestFit="1" customWidth="1"/>
    <col min="20" max="20" width="6" customWidth="1"/>
    <col min="21" max="21" width="12.88671875" bestFit="1" customWidth="1"/>
    <col min="22" max="22" width="12.109375" bestFit="1" customWidth="1"/>
    <col min="23" max="23" width="11.77734375" bestFit="1" customWidth="1"/>
    <col min="26" max="26" width="21" bestFit="1" customWidth="1"/>
    <col min="27" max="27" width="9.21875" customWidth="1"/>
    <col min="28" max="28" width="9.5546875" bestFit="1" customWidth="1"/>
    <col min="29" max="29" width="10.109375" bestFit="1" customWidth="1"/>
  </cols>
  <sheetData>
    <row r="1" spans="1:16" x14ac:dyDescent="0.3">
      <c r="A1" s="8" t="s">
        <v>6</v>
      </c>
      <c r="B1" t="s">
        <v>39</v>
      </c>
      <c r="C1" t="s">
        <v>9</v>
      </c>
      <c r="D1" t="s">
        <v>10</v>
      </c>
      <c r="E1" t="s">
        <v>45</v>
      </c>
      <c r="F1" t="s">
        <v>46</v>
      </c>
      <c r="G1" t="s">
        <v>47</v>
      </c>
      <c r="H1" t="s">
        <v>48</v>
      </c>
      <c r="I1" t="s">
        <v>53</v>
      </c>
    </row>
    <row r="2" spans="1:16" x14ac:dyDescent="0.3">
      <c r="A2" s="8">
        <v>42767</v>
      </c>
      <c r="B2">
        <v>-30</v>
      </c>
      <c r="C2">
        <v>3.7198260541408676</v>
      </c>
      <c r="D2">
        <v>4.1426249192680293</v>
      </c>
      <c r="E2" s="13">
        <f>0.9663*C2+0.9287</f>
        <v>4.5231679161163205</v>
      </c>
      <c r="F2" s="13">
        <f>E2+2*6.505</f>
        <v>17.533167916116319</v>
      </c>
      <c r="G2" s="13">
        <f>E2-2*6.505</f>
        <v>-8.4868320838836802</v>
      </c>
      <c r="H2" s="13">
        <f>AVERAGE(D2:D60)</f>
        <v>2.159088271863391</v>
      </c>
      <c r="I2" s="13">
        <f>(C2-C$62)^2</f>
        <v>5.9851007325571288</v>
      </c>
      <c r="J2" s="13"/>
    </row>
    <row r="3" spans="1:16" x14ac:dyDescent="0.3">
      <c r="A3" s="8">
        <v>42795</v>
      </c>
      <c r="B3">
        <v>-29</v>
      </c>
      <c r="C3">
        <v>-3.8923017041515323E-2</v>
      </c>
      <c r="D3">
        <v>8.8843710536322362</v>
      </c>
      <c r="E3" s="13">
        <f t="shared" ref="E3:E60" si="0">0.9663*C3+0.9287</f>
        <v>0.89108868863278368</v>
      </c>
      <c r="F3" s="13">
        <f t="shared" ref="F3:F60" si="1">E3+2*6.505</f>
        <v>13.901088688632784</v>
      </c>
      <c r="G3" s="13">
        <f t="shared" ref="G3:G60" si="2">E3-2*6.505</f>
        <v>-12.118911311367215</v>
      </c>
      <c r="H3" s="13">
        <f>H2</f>
        <v>2.159088271863391</v>
      </c>
      <c r="I3" s="13">
        <f t="shared" ref="I3:I60" si="3">(C3-C$62)^2</f>
        <v>1.7221379014423739</v>
      </c>
      <c r="J3" s="13"/>
      <c r="K3" t="s">
        <v>11</v>
      </c>
    </row>
    <row r="4" spans="1:16" ht="15" thickBot="1" x14ac:dyDescent="0.35">
      <c r="A4" s="8">
        <v>42825</v>
      </c>
      <c r="B4">
        <v>-28</v>
      </c>
      <c r="C4">
        <v>0.90912169025529987</v>
      </c>
      <c r="D4">
        <v>0.20742126949246381</v>
      </c>
      <c r="E4" s="13">
        <f t="shared" si="0"/>
        <v>1.8071842892936962</v>
      </c>
      <c r="F4" s="13">
        <f t="shared" si="1"/>
        <v>14.817184289293696</v>
      </c>
      <c r="G4" s="13">
        <f t="shared" si="2"/>
        <v>-11.202815710706304</v>
      </c>
      <c r="H4" s="13">
        <f>2.16</f>
        <v>2.16</v>
      </c>
      <c r="I4" s="13">
        <f t="shared" si="3"/>
        <v>0.13268375340584215</v>
      </c>
      <c r="J4" s="13"/>
    </row>
    <row r="5" spans="1:16" x14ac:dyDescent="0.3">
      <c r="A5" s="8">
        <v>42855</v>
      </c>
      <c r="B5">
        <v>-27</v>
      </c>
      <c r="C5">
        <v>1.1576210049492646</v>
      </c>
      <c r="D5">
        <v>8.1056190882178818</v>
      </c>
      <c r="E5" s="13">
        <f t="shared" si="0"/>
        <v>2.0473091770824743</v>
      </c>
      <c r="F5" s="13">
        <f t="shared" si="1"/>
        <v>15.057309177082473</v>
      </c>
      <c r="G5" s="13">
        <f t="shared" si="2"/>
        <v>-10.962690822917526</v>
      </c>
      <c r="H5" s="13">
        <f t="shared" ref="H5:H60" si="4">2.16</f>
        <v>2.16</v>
      </c>
      <c r="I5" s="13">
        <f t="shared" si="3"/>
        <v>1.3400029635887354E-2</v>
      </c>
      <c r="J5" s="13"/>
      <c r="K5" s="12" t="s">
        <v>12</v>
      </c>
      <c r="L5" s="12"/>
    </row>
    <row r="6" spans="1:16" x14ac:dyDescent="0.3">
      <c r="A6" s="8">
        <v>42886</v>
      </c>
      <c r="B6">
        <v>-26</v>
      </c>
      <c r="C6">
        <v>0.48138319927024098</v>
      </c>
      <c r="D6">
        <v>5.618268236374913</v>
      </c>
      <c r="E6" s="13">
        <f t="shared" si="0"/>
        <v>1.3938605854548338</v>
      </c>
      <c r="F6" s="13">
        <f t="shared" si="1"/>
        <v>14.403860585454833</v>
      </c>
      <c r="G6" s="13">
        <f t="shared" si="2"/>
        <v>-11.616139414545167</v>
      </c>
      <c r="H6" s="13">
        <f t="shared" si="4"/>
        <v>2.16</v>
      </c>
      <c r="I6" s="13">
        <f t="shared" si="3"/>
        <v>0.62725814351326659</v>
      </c>
      <c r="J6" s="13"/>
      <c r="K6" s="9" t="s">
        <v>13</v>
      </c>
      <c r="L6" s="9">
        <v>0.55644843172475911</v>
      </c>
    </row>
    <row r="7" spans="1:16" x14ac:dyDescent="0.3">
      <c r="A7" s="8">
        <v>42916</v>
      </c>
      <c r="B7">
        <v>-25</v>
      </c>
      <c r="C7">
        <v>1.9348768883515512</v>
      </c>
      <c r="D7">
        <v>8.2895957923568151</v>
      </c>
      <c r="E7" s="13">
        <f t="shared" si="0"/>
        <v>2.7983715372141043</v>
      </c>
      <c r="F7" s="13">
        <f t="shared" si="1"/>
        <v>15.808371537214104</v>
      </c>
      <c r="G7" s="13">
        <f t="shared" si="2"/>
        <v>-10.211628462785896</v>
      </c>
      <c r="H7" s="13">
        <f t="shared" si="4"/>
        <v>2.16</v>
      </c>
      <c r="I7" s="13">
        <f t="shared" si="3"/>
        <v>0.43757879217026419</v>
      </c>
      <c r="J7" s="13"/>
      <c r="K7" s="9" t="s">
        <v>14</v>
      </c>
      <c r="L7" s="9">
        <v>0.3096348571689439</v>
      </c>
    </row>
    <row r="8" spans="1:16" x14ac:dyDescent="0.3">
      <c r="A8" s="8">
        <v>42947</v>
      </c>
      <c r="B8">
        <v>-24</v>
      </c>
      <c r="C8">
        <v>5.4649232886690241E-2</v>
      </c>
      <c r="D8">
        <v>4.22956128068222</v>
      </c>
      <c r="E8" s="13">
        <f t="shared" si="0"/>
        <v>0.98150755373840881</v>
      </c>
      <c r="F8" s="13">
        <f t="shared" si="1"/>
        <v>13.991507553738408</v>
      </c>
      <c r="G8" s="13">
        <f t="shared" si="2"/>
        <v>-12.028492446261591</v>
      </c>
      <c r="H8" s="13">
        <f t="shared" si="4"/>
        <v>2.16</v>
      </c>
      <c r="I8" s="13">
        <f t="shared" si="3"/>
        <v>1.4853034688155433</v>
      </c>
      <c r="J8" s="13"/>
      <c r="K8" s="9" t="s">
        <v>15</v>
      </c>
      <c r="L8" s="9">
        <v>0.29752318799646921</v>
      </c>
    </row>
    <row r="9" spans="1:16" x14ac:dyDescent="0.3">
      <c r="A9" s="8">
        <v>42978</v>
      </c>
      <c r="B9">
        <v>-23</v>
      </c>
      <c r="C9">
        <v>1.9302894827342072</v>
      </c>
      <c r="D9">
        <v>4.9304407508009698</v>
      </c>
      <c r="E9" s="13">
        <f t="shared" si="0"/>
        <v>2.7939387271660645</v>
      </c>
      <c r="F9" s="13">
        <f t="shared" si="1"/>
        <v>15.803938727166065</v>
      </c>
      <c r="G9" s="13">
        <f t="shared" si="2"/>
        <v>-10.216061272833935</v>
      </c>
      <c r="H9" s="13">
        <f t="shared" si="4"/>
        <v>2.16</v>
      </c>
      <c r="I9" s="13">
        <f t="shared" si="3"/>
        <v>0.43153072280840621</v>
      </c>
      <c r="J9" s="13"/>
      <c r="K9" s="9" t="s">
        <v>16</v>
      </c>
      <c r="L9" s="9">
        <v>6.505037407788393</v>
      </c>
    </row>
    <row r="10" spans="1:16" ht="15" thickBot="1" x14ac:dyDescent="0.35">
      <c r="A10" s="8">
        <v>43008</v>
      </c>
      <c r="B10">
        <v>-22</v>
      </c>
      <c r="C10">
        <v>2.218817477454595</v>
      </c>
      <c r="D10">
        <v>14.934154711033273</v>
      </c>
      <c r="E10" s="13">
        <f t="shared" si="0"/>
        <v>3.0727433284643753</v>
      </c>
      <c r="F10" s="13">
        <f t="shared" si="1"/>
        <v>16.082743328464375</v>
      </c>
      <c r="G10" s="13">
        <f t="shared" si="2"/>
        <v>-9.937256671535625</v>
      </c>
      <c r="H10" s="13">
        <f t="shared" si="4"/>
        <v>2.16</v>
      </c>
      <c r="I10" s="13">
        <f t="shared" si="3"/>
        <v>0.89385296546074089</v>
      </c>
      <c r="J10" s="13"/>
      <c r="K10" s="10" t="s">
        <v>17</v>
      </c>
      <c r="L10" s="10">
        <v>59</v>
      </c>
    </row>
    <row r="11" spans="1:16" x14ac:dyDescent="0.3">
      <c r="A11" s="8">
        <v>43039</v>
      </c>
      <c r="B11">
        <v>-21</v>
      </c>
      <c r="C11">
        <v>2.8082601368405404</v>
      </c>
      <c r="D11">
        <v>5.900885181980831</v>
      </c>
      <c r="E11" s="13">
        <f t="shared" si="0"/>
        <v>3.6423217702290143</v>
      </c>
      <c r="F11" s="13">
        <f t="shared" si="1"/>
        <v>16.652321770229015</v>
      </c>
      <c r="G11" s="13">
        <f t="shared" si="2"/>
        <v>-9.367678229770986</v>
      </c>
      <c r="H11" s="13">
        <f t="shared" si="4"/>
        <v>2.16</v>
      </c>
      <c r="I11" s="13">
        <f t="shared" si="3"/>
        <v>2.3558585632556741</v>
      </c>
      <c r="J11" s="13"/>
    </row>
    <row r="12" spans="1:16" ht="15" thickBot="1" x14ac:dyDescent="0.35">
      <c r="A12" s="8">
        <v>43070</v>
      </c>
      <c r="B12">
        <v>-20</v>
      </c>
      <c r="C12">
        <v>0.98316198188535198</v>
      </c>
      <c r="D12">
        <v>0.95597038848920823</v>
      </c>
      <c r="E12" s="13">
        <f t="shared" si="0"/>
        <v>1.8787294230958156</v>
      </c>
      <c r="F12" s="13">
        <f t="shared" si="1"/>
        <v>14.888729423095816</v>
      </c>
      <c r="G12" s="13">
        <f t="shared" si="2"/>
        <v>-11.131270576904184</v>
      </c>
      <c r="H12" s="13">
        <f t="shared" si="4"/>
        <v>2.16</v>
      </c>
      <c r="I12" s="13">
        <f t="shared" si="3"/>
        <v>8.4226208972576461E-2</v>
      </c>
      <c r="J12" s="13"/>
      <c r="K12" t="s">
        <v>18</v>
      </c>
    </row>
    <row r="13" spans="1:16" x14ac:dyDescent="0.3">
      <c r="A13" s="8">
        <v>43101</v>
      </c>
      <c r="B13">
        <v>-19</v>
      </c>
      <c r="C13">
        <v>5.6178724645703682</v>
      </c>
      <c r="D13">
        <v>-9.4079063379232988</v>
      </c>
      <c r="E13" s="13">
        <f t="shared" si="0"/>
        <v>6.3572501625143474</v>
      </c>
      <c r="F13" s="13">
        <f t="shared" si="1"/>
        <v>19.367250162514345</v>
      </c>
      <c r="G13" s="13">
        <f t="shared" si="2"/>
        <v>-6.6527498374856524</v>
      </c>
      <c r="H13" s="13">
        <f t="shared" si="4"/>
        <v>2.16</v>
      </c>
      <c r="I13" s="13">
        <f t="shared" si="3"/>
        <v>18.874619101956981</v>
      </c>
      <c r="J13" s="13"/>
      <c r="K13" s="11"/>
      <c r="L13" s="11" t="s">
        <v>23</v>
      </c>
      <c r="M13" s="11" t="s">
        <v>24</v>
      </c>
      <c r="N13" s="11" t="s">
        <v>25</v>
      </c>
      <c r="O13" s="11" t="s">
        <v>26</v>
      </c>
      <c r="P13" s="11" t="s">
        <v>27</v>
      </c>
    </row>
    <row r="14" spans="1:16" x14ac:dyDescent="0.3">
      <c r="A14" s="8">
        <v>43132</v>
      </c>
      <c r="B14">
        <v>-18</v>
      </c>
      <c r="C14">
        <v>-3.8947379604151844</v>
      </c>
      <c r="D14">
        <v>-10.540657303470635</v>
      </c>
      <c r="E14" s="13">
        <f t="shared" si="0"/>
        <v>-2.8347852911491929</v>
      </c>
      <c r="F14" s="13">
        <f t="shared" si="1"/>
        <v>10.175214708850806</v>
      </c>
      <c r="G14" s="13">
        <f t="shared" si="2"/>
        <v>-15.844785291149194</v>
      </c>
      <c r="H14" s="13">
        <f t="shared" si="4"/>
        <v>2.16</v>
      </c>
      <c r="I14" s="13">
        <f t="shared" si="3"/>
        <v>26.709438105161922</v>
      </c>
      <c r="J14" s="13"/>
      <c r="K14" s="9" t="s">
        <v>19</v>
      </c>
      <c r="L14" s="9">
        <v>1</v>
      </c>
      <c r="M14" s="9">
        <v>1081.7961775104241</v>
      </c>
      <c r="N14" s="9">
        <v>1081.7961775104241</v>
      </c>
      <c r="O14" s="9">
        <v>25.565002871167344</v>
      </c>
      <c r="P14" s="9">
        <v>4.7346554870262476E-6</v>
      </c>
    </row>
    <row r="15" spans="1:16" x14ac:dyDescent="0.3">
      <c r="A15" s="8">
        <v>43160</v>
      </c>
      <c r="B15">
        <v>-17</v>
      </c>
      <c r="C15">
        <v>-2.688451376836428</v>
      </c>
      <c r="D15">
        <v>-1.5183729141884206</v>
      </c>
      <c r="E15" s="13">
        <f t="shared" si="0"/>
        <v>-1.6691505654370404</v>
      </c>
      <c r="F15" s="13">
        <f t="shared" si="1"/>
        <v>11.340849434562958</v>
      </c>
      <c r="G15" s="13">
        <f t="shared" si="2"/>
        <v>-14.679150565437041</v>
      </c>
      <c r="H15" s="13">
        <f t="shared" si="4"/>
        <v>2.16</v>
      </c>
      <c r="I15" s="13">
        <f t="shared" si="3"/>
        <v>15.696103912380059</v>
      </c>
      <c r="J15" s="13"/>
      <c r="K15" s="9" t="s">
        <v>20</v>
      </c>
      <c r="L15" s="9">
        <v>57</v>
      </c>
      <c r="M15" s="9">
        <v>2411.9841655734012</v>
      </c>
      <c r="N15" s="9">
        <v>42.315511676726338</v>
      </c>
      <c r="O15" s="9"/>
      <c r="P15" s="9"/>
    </row>
    <row r="16" spans="1:16" ht="15" thickBot="1" x14ac:dyDescent="0.35">
      <c r="A16" s="8">
        <v>43190</v>
      </c>
      <c r="B16">
        <v>-16</v>
      </c>
      <c r="C16">
        <v>0.27188010011853259</v>
      </c>
      <c r="D16">
        <v>10.714285714285714</v>
      </c>
      <c r="E16" s="13">
        <f t="shared" si="0"/>
        <v>1.1914177407445381</v>
      </c>
      <c r="F16" s="13">
        <f t="shared" si="1"/>
        <v>14.201417740744539</v>
      </c>
      <c r="G16" s="13">
        <f t="shared" si="2"/>
        <v>-11.818582259255461</v>
      </c>
      <c r="H16" s="13">
        <f t="shared" si="4"/>
        <v>2.16</v>
      </c>
      <c r="I16" s="13">
        <f t="shared" si="3"/>
        <v>1.0030010519381567</v>
      </c>
      <c r="J16" s="13"/>
      <c r="K16" s="10" t="s">
        <v>21</v>
      </c>
      <c r="L16" s="10">
        <v>58</v>
      </c>
      <c r="M16" s="10">
        <v>3493.7803430838253</v>
      </c>
      <c r="N16" s="10"/>
      <c r="O16" s="10"/>
      <c r="P16" s="10"/>
    </row>
    <row r="17" spans="1:29" ht="15" thickBot="1" x14ac:dyDescent="0.35">
      <c r="A17" s="8">
        <v>43220</v>
      </c>
      <c r="B17">
        <v>-15</v>
      </c>
      <c r="C17">
        <v>2.1608353316591375</v>
      </c>
      <c r="D17">
        <v>-3.5309664838709685</v>
      </c>
      <c r="E17" s="13">
        <f t="shared" si="0"/>
        <v>3.0167151809822248</v>
      </c>
      <c r="F17" s="13">
        <f t="shared" si="1"/>
        <v>16.026715180982226</v>
      </c>
      <c r="G17" s="13">
        <f t="shared" si="2"/>
        <v>-9.9932848190177754</v>
      </c>
      <c r="H17" s="13">
        <f t="shared" si="4"/>
        <v>2.16</v>
      </c>
      <c r="I17" s="13">
        <f t="shared" si="3"/>
        <v>0.7875778496232636</v>
      </c>
      <c r="J17" s="13"/>
      <c r="V17" s="13"/>
      <c r="W17" s="13"/>
      <c r="X17" s="13"/>
    </row>
    <row r="18" spans="1:29" x14ac:dyDescent="0.3">
      <c r="A18" s="8">
        <v>43251</v>
      </c>
      <c r="B18">
        <v>-14</v>
      </c>
      <c r="C18">
        <v>0.48424002040461428</v>
      </c>
      <c r="D18">
        <v>-0.67512692479286651</v>
      </c>
      <c r="E18" s="13">
        <f t="shared" si="0"/>
        <v>1.3966211317169788</v>
      </c>
      <c r="F18" s="13">
        <f t="shared" si="1"/>
        <v>14.406621131716978</v>
      </c>
      <c r="G18" s="13">
        <f t="shared" si="2"/>
        <v>-11.613378868283021</v>
      </c>
      <c r="H18" s="13">
        <f t="shared" si="4"/>
        <v>2.16</v>
      </c>
      <c r="I18" s="13">
        <f t="shared" si="3"/>
        <v>0.62274112138838045</v>
      </c>
      <c r="J18" s="13"/>
      <c r="K18" s="11"/>
      <c r="L18" s="11" t="s">
        <v>28</v>
      </c>
      <c r="M18" s="11" t="s">
        <v>16</v>
      </c>
      <c r="N18" s="11" t="s">
        <v>29</v>
      </c>
      <c r="O18" s="11" t="s">
        <v>30</v>
      </c>
      <c r="P18" s="11" t="s">
        <v>31</v>
      </c>
      <c r="Q18" s="11" t="s">
        <v>32</v>
      </c>
      <c r="R18" s="11" t="s">
        <v>33</v>
      </c>
      <c r="S18" s="11" t="s">
        <v>34</v>
      </c>
      <c r="U18" s="15"/>
      <c r="V18" s="13"/>
    </row>
    <row r="19" spans="1:29" x14ac:dyDescent="0.3">
      <c r="A19" s="8">
        <v>43281</v>
      </c>
      <c r="B19">
        <v>-13</v>
      </c>
      <c r="C19">
        <v>3.6021586465418642</v>
      </c>
      <c r="D19">
        <v>-7.1008520558575547</v>
      </c>
      <c r="E19" s="13">
        <f t="shared" si="0"/>
        <v>4.4094659001534033</v>
      </c>
      <c r="F19" s="13">
        <f t="shared" si="1"/>
        <v>17.419465900153405</v>
      </c>
      <c r="G19" s="13">
        <f t="shared" si="2"/>
        <v>-8.6005340998465964</v>
      </c>
      <c r="H19" s="13">
        <f t="shared" si="4"/>
        <v>2.16</v>
      </c>
      <c r="I19" s="13">
        <f t="shared" si="3"/>
        <v>5.4232123041247107</v>
      </c>
      <c r="J19" s="13"/>
      <c r="K19" s="9" t="s">
        <v>22</v>
      </c>
      <c r="L19" s="9">
        <v>0.92867219198977291</v>
      </c>
      <c r="M19" s="9">
        <v>0.88115303114503296</v>
      </c>
      <c r="N19" s="9">
        <v>1.0539283860636446</v>
      </c>
      <c r="O19" s="9">
        <v>0.29636284312104555</v>
      </c>
      <c r="P19" s="9">
        <v>-0.83580631722772813</v>
      </c>
      <c r="Q19" s="9">
        <v>2.6931507012072737</v>
      </c>
      <c r="R19" s="9">
        <v>-0.83580631722772813</v>
      </c>
      <c r="S19" s="9">
        <v>2.6931507012072737</v>
      </c>
      <c r="V19" s="13"/>
    </row>
    <row r="20" spans="1:29" ht="15" thickBot="1" x14ac:dyDescent="0.35">
      <c r="A20" s="8">
        <v>43312</v>
      </c>
      <c r="B20">
        <v>-12</v>
      </c>
      <c r="C20">
        <v>3.0263218631603999</v>
      </c>
      <c r="D20">
        <v>-3.2970571183903483</v>
      </c>
      <c r="E20" s="13">
        <f t="shared" si="0"/>
        <v>3.8530348163718946</v>
      </c>
      <c r="F20" s="13">
        <f t="shared" si="1"/>
        <v>16.863034816371893</v>
      </c>
      <c r="G20" s="13">
        <f t="shared" si="2"/>
        <v>-9.1569651836281061</v>
      </c>
      <c r="H20" s="13">
        <f t="shared" si="4"/>
        <v>2.16</v>
      </c>
      <c r="I20" s="13">
        <f t="shared" si="3"/>
        <v>3.0728069216044736</v>
      </c>
      <c r="J20" s="13"/>
      <c r="K20" s="10" t="s">
        <v>9</v>
      </c>
      <c r="L20" s="10">
        <v>0.96626031591991712</v>
      </c>
      <c r="M20" s="10">
        <v>0.19110463507612033</v>
      </c>
      <c r="N20" s="10">
        <v>5.0561846160091237</v>
      </c>
      <c r="O20" s="10">
        <v>4.7346554870262476E-6</v>
      </c>
      <c r="P20" s="10">
        <v>0.5835798850695737</v>
      </c>
      <c r="Q20" s="10">
        <v>1.3489407467702605</v>
      </c>
      <c r="R20" s="10">
        <v>0.5835798850695737</v>
      </c>
      <c r="S20" s="10">
        <v>1.3489407467702605</v>
      </c>
      <c r="V20" s="13"/>
    </row>
    <row r="21" spans="1:29" x14ac:dyDescent="0.3">
      <c r="A21" s="8">
        <v>43343</v>
      </c>
      <c r="B21">
        <v>-11</v>
      </c>
      <c r="C21">
        <v>0.42943009181394703</v>
      </c>
      <c r="D21">
        <v>-7.4069180846330251</v>
      </c>
      <c r="E21" s="13">
        <f t="shared" si="0"/>
        <v>1.343658297719817</v>
      </c>
      <c r="F21" s="13">
        <f t="shared" si="1"/>
        <v>14.353658297719816</v>
      </c>
      <c r="G21" s="13">
        <f t="shared" si="2"/>
        <v>-11.666341702280183</v>
      </c>
      <c r="H21" s="13">
        <f t="shared" si="4"/>
        <v>2.16</v>
      </c>
      <c r="I21" s="13">
        <f t="shared" si="3"/>
        <v>0.71225060692744824</v>
      </c>
      <c r="J21" s="13"/>
      <c r="M21">
        <f>L9/I63</f>
        <v>0.19110463507612033</v>
      </c>
    </row>
    <row r="22" spans="1:29" x14ac:dyDescent="0.3">
      <c r="A22" s="8">
        <v>43373</v>
      </c>
      <c r="B22">
        <v>-10</v>
      </c>
      <c r="C22">
        <v>-6.9403358979814627</v>
      </c>
      <c r="D22">
        <v>-9.3803632590101156</v>
      </c>
      <c r="E22" s="13">
        <f t="shared" si="0"/>
        <v>-5.7777465782194879</v>
      </c>
      <c r="F22" s="13">
        <f t="shared" si="1"/>
        <v>7.2322534217805119</v>
      </c>
      <c r="G22" s="13">
        <f t="shared" si="2"/>
        <v>-18.787746578219487</v>
      </c>
      <c r="H22" s="13">
        <f t="shared" si="4"/>
        <v>2.16</v>
      </c>
      <c r="I22" s="13">
        <f t="shared" si="3"/>
        <v>67.465120671640179</v>
      </c>
      <c r="J22" s="13"/>
      <c r="V22" s="14"/>
    </row>
    <row r="23" spans="1:29" x14ac:dyDescent="0.3">
      <c r="A23" s="8">
        <v>43404</v>
      </c>
      <c r="B23">
        <v>-9</v>
      </c>
      <c r="C23">
        <v>1.7859381799140144</v>
      </c>
      <c r="D23">
        <v>9.42238238288496</v>
      </c>
      <c r="E23" s="13">
        <f t="shared" si="0"/>
        <v>2.6544520632509121</v>
      </c>
      <c r="F23" s="13">
        <f t="shared" si="1"/>
        <v>15.664452063250913</v>
      </c>
      <c r="G23" s="13">
        <f t="shared" si="2"/>
        <v>-10.355547936749087</v>
      </c>
      <c r="H23" s="13">
        <f t="shared" si="4"/>
        <v>2.16</v>
      </c>
      <c r="I23" s="13">
        <f t="shared" si="3"/>
        <v>0.26271639832071553</v>
      </c>
      <c r="J23" s="13"/>
      <c r="Z23" t="s">
        <v>39</v>
      </c>
      <c r="AA23" t="s">
        <v>50</v>
      </c>
      <c r="AB23" t="s">
        <v>41</v>
      </c>
      <c r="AC23" t="s">
        <v>51</v>
      </c>
    </row>
    <row r="24" spans="1:29" x14ac:dyDescent="0.3">
      <c r="A24" s="8">
        <v>43435</v>
      </c>
      <c r="B24">
        <v>-8</v>
      </c>
      <c r="C24">
        <v>-9.1776955767217281</v>
      </c>
      <c r="D24">
        <v>-0.5310208163265292</v>
      </c>
      <c r="E24" s="13">
        <f t="shared" si="0"/>
        <v>-7.939707235786206</v>
      </c>
      <c r="F24" s="13">
        <f t="shared" si="1"/>
        <v>5.0702927642137938</v>
      </c>
      <c r="G24" s="13">
        <f t="shared" si="2"/>
        <v>-20.949707235786207</v>
      </c>
      <c r="H24" s="13">
        <f t="shared" si="4"/>
        <v>2.16</v>
      </c>
      <c r="I24" s="13">
        <f t="shared" si="3"/>
        <v>109.22497030075715</v>
      </c>
      <c r="J24" s="13"/>
      <c r="K24" t="s">
        <v>35</v>
      </c>
      <c r="Y24" t="s">
        <v>52</v>
      </c>
      <c r="Z24">
        <v>1.4</v>
      </c>
      <c r="AA24" s="13">
        <f>0.9663*Z24+0.9287</f>
        <v>2.28152</v>
      </c>
      <c r="AB24" s="13">
        <f>AA24+2*L9</f>
        <v>15.291594815576786</v>
      </c>
      <c r="AC24" s="13">
        <f>AA24-2*L9</f>
        <v>-10.728554815576786</v>
      </c>
    </row>
    <row r="25" spans="1:29" ht="15" thickBot="1" x14ac:dyDescent="0.35">
      <c r="A25" s="8">
        <v>43466</v>
      </c>
      <c r="B25">
        <v>-7</v>
      </c>
      <c r="C25">
        <v>7.8684404731036963</v>
      </c>
      <c r="D25">
        <v>9.151043332763134</v>
      </c>
      <c r="E25" s="13">
        <f t="shared" si="0"/>
        <v>8.5319740291601018</v>
      </c>
      <c r="F25" s="13">
        <f t="shared" si="1"/>
        <v>21.541974029160102</v>
      </c>
      <c r="G25" s="13">
        <f t="shared" si="2"/>
        <v>-4.478025970839898</v>
      </c>
      <c r="H25" s="13">
        <f t="shared" si="4"/>
        <v>2.16</v>
      </c>
      <c r="I25" s="13">
        <f t="shared" si="3"/>
        <v>43.494829212777923</v>
      </c>
      <c r="J25" s="13"/>
      <c r="Y25" t="s">
        <v>49</v>
      </c>
      <c r="Z25">
        <v>2.4</v>
      </c>
      <c r="AA25" s="13">
        <f>0.9663*Z25+0.9287</f>
        <v>3.2478199999999999</v>
      </c>
      <c r="AB25" s="13">
        <f>AA25+2*L9</f>
        <v>16.257894815576787</v>
      </c>
      <c r="AC25" s="13">
        <f>AA25-2*L9</f>
        <v>-9.7622548155767852</v>
      </c>
    </row>
    <row r="26" spans="1:29" x14ac:dyDescent="0.3">
      <c r="A26" s="8">
        <v>43497</v>
      </c>
      <c r="B26">
        <v>-6</v>
      </c>
      <c r="C26">
        <v>2.9728930143115964</v>
      </c>
      <c r="D26">
        <v>-1.5037593984962405</v>
      </c>
      <c r="E26" s="13">
        <f t="shared" si="0"/>
        <v>3.8014065197292957</v>
      </c>
      <c r="F26" s="13">
        <f t="shared" si="1"/>
        <v>16.811406519729296</v>
      </c>
      <c r="G26" s="13">
        <f t="shared" si="2"/>
        <v>-9.2085934802707037</v>
      </c>
      <c r="H26" s="13">
        <f t="shared" si="4"/>
        <v>2.16</v>
      </c>
      <c r="I26" s="13">
        <f t="shared" si="3"/>
        <v>2.8883461785819322</v>
      </c>
      <c r="J26" s="13"/>
      <c r="K26" s="11" t="s">
        <v>36</v>
      </c>
      <c r="L26" s="11" t="s">
        <v>37</v>
      </c>
      <c r="M26" s="11" t="s">
        <v>38</v>
      </c>
      <c r="Z26">
        <v>3.4</v>
      </c>
      <c r="AA26" s="13">
        <f>0.9663*Z$26+0.9287</f>
        <v>4.2141200000000003</v>
      </c>
      <c r="AB26" s="13">
        <f>AA26+2*L$9</f>
        <v>17.224194815576787</v>
      </c>
      <c r="AC26" s="13">
        <f>AA26-2*L9</f>
        <v>-8.7959548155767848</v>
      </c>
    </row>
    <row r="27" spans="1:29" x14ac:dyDescent="0.3">
      <c r="A27" s="8">
        <v>43525</v>
      </c>
      <c r="B27">
        <v>-5</v>
      </c>
      <c r="C27">
        <v>1.7924287751078407</v>
      </c>
      <c r="D27">
        <v>5.6106870229007635</v>
      </c>
      <c r="E27" s="13">
        <f t="shared" si="0"/>
        <v>2.6607239253867063</v>
      </c>
      <c r="F27" s="13">
        <f t="shared" si="1"/>
        <v>15.670723925386707</v>
      </c>
      <c r="G27" s="13">
        <f t="shared" si="2"/>
        <v>-10.349276074613293</v>
      </c>
      <c r="H27" s="13">
        <f t="shared" si="4"/>
        <v>2.16</v>
      </c>
      <c r="I27" s="13">
        <f t="shared" si="3"/>
        <v>0.26941214792973051</v>
      </c>
      <c r="J27" s="13"/>
      <c r="K27" s="9">
        <v>1</v>
      </c>
      <c r="L27" s="9">
        <v>4.5229924902310668</v>
      </c>
      <c r="M27" s="9">
        <v>-0.38036757096303742</v>
      </c>
      <c r="Z27">
        <v>0</v>
      </c>
      <c r="AA27" s="13">
        <f>0.9663*Z27+0.9287</f>
        <v>0.92869999999999997</v>
      </c>
      <c r="AB27" s="13">
        <f>AA27+2*L9</f>
        <v>13.938774815576785</v>
      </c>
      <c r="AC27" s="13">
        <f>AA27-2*L9</f>
        <v>-12.081374815576787</v>
      </c>
    </row>
    <row r="28" spans="1:29" x14ac:dyDescent="0.3">
      <c r="A28" s="8">
        <v>43555</v>
      </c>
      <c r="B28">
        <v>-4</v>
      </c>
      <c r="C28">
        <v>3.9313434942139369</v>
      </c>
      <c r="D28">
        <v>13.931332851463681</v>
      </c>
      <c r="E28" s="13">
        <f t="shared" si="0"/>
        <v>4.7275572184589274</v>
      </c>
      <c r="F28" s="13">
        <f t="shared" si="1"/>
        <v>17.737557218458928</v>
      </c>
      <c r="G28" s="13">
        <f t="shared" si="2"/>
        <v>-8.2824427815410715</v>
      </c>
      <c r="H28" s="13">
        <f t="shared" si="4"/>
        <v>2.16</v>
      </c>
      <c r="I28" s="13">
        <f t="shared" si="3"/>
        <v>7.0647725839875406</v>
      </c>
      <c r="J28" s="13"/>
      <c r="K28" s="9">
        <v>2</v>
      </c>
      <c r="L28" s="9">
        <v>0.891062425246682</v>
      </c>
      <c r="M28" s="9">
        <v>7.9933086283855541</v>
      </c>
    </row>
    <row r="29" spans="1:29" x14ac:dyDescent="0.3">
      <c r="A29" s="8">
        <v>43585</v>
      </c>
      <c r="B29">
        <v>-3</v>
      </c>
      <c r="C29">
        <v>-6.5777726481161505</v>
      </c>
      <c r="D29">
        <v>1.5571895241663016</v>
      </c>
      <c r="E29" s="13">
        <f t="shared" si="0"/>
        <v>-5.4274017098746361</v>
      </c>
      <c r="F29" s="13">
        <f t="shared" si="1"/>
        <v>7.5825982901253637</v>
      </c>
      <c r="G29" s="13">
        <f t="shared" si="2"/>
        <v>-18.437401709874635</v>
      </c>
      <c r="H29" s="13">
        <f t="shared" si="4"/>
        <v>2.16</v>
      </c>
      <c r="I29" s="13">
        <f t="shared" si="3"/>
        <v>61.640590084032155</v>
      </c>
      <c r="J29" s="13"/>
      <c r="K29" s="9">
        <v>3</v>
      </c>
      <c r="L29" s="9">
        <v>1.807120403625508</v>
      </c>
      <c r="M29" s="9">
        <v>-1.5996991341330442</v>
      </c>
    </row>
    <row r="30" spans="1:29" x14ac:dyDescent="0.3">
      <c r="A30" s="8">
        <v>43616</v>
      </c>
      <c r="B30">
        <v>-2</v>
      </c>
      <c r="C30">
        <v>6.8930183208215041</v>
      </c>
      <c r="D30">
        <v>5.2686628253422318</v>
      </c>
      <c r="E30" s="13">
        <f t="shared" si="0"/>
        <v>7.5894236034098199</v>
      </c>
      <c r="F30" s="13">
        <f t="shared" si="1"/>
        <v>20.599423603409818</v>
      </c>
      <c r="G30" s="13">
        <f t="shared" si="2"/>
        <v>-5.4205763965901799</v>
      </c>
      <c r="H30" s="13">
        <f t="shared" si="4"/>
        <v>2.16</v>
      </c>
      <c r="I30" s="13">
        <f t="shared" si="3"/>
        <v>31.580340454178266</v>
      </c>
      <c r="J30" s="13"/>
      <c r="K30" s="9">
        <v>4</v>
      </c>
      <c r="L30" s="9">
        <v>2.0472354299475812</v>
      </c>
      <c r="M30" s="9">
        <v>6.0583836582703006</v>
      </c>
    </row>
    <row r="31" spans="1:29" x14ac:dyDescent="0.3">
      <c r="A31" s="8">
        <v>43646</v>
      </c>
      <c r="B31">
        <v>-1</v>
      </c>
      <c r="C31">
        <v>1.3128195366039339</v>
      </c>
      <c r="D31">
        <v>-0.77472315110154943</v>
      </c>
      <c r="E31" s="13">
        <f t="shared" si="0"/>
        <v>2.1972775182203814</v>
      </c>
      <c r="F31" s="13">
        <f t="shared" si="1"/>
        <v>15.207277518220382</v>
      </c>
      <c r="G31" s="13">
        <f t="shared" si="2"/>
        <v>-10.812722481779618</v>
      </c>
      <c r="H31" s="13">
        <f t="shared" si="4"/>
        <v>2.16</v>
      </c>
      <c r="I31" s="13">
        <f t="shared" si="3"/>
        <v>1.5555163307716712E-3</v>
      </c>
      <c r="J31" s="13"/>
      <c r="K31" s="9">
        <v>5</v>
      </c>
      <c r="L31" s="9">
        <v>1.3938136741951763</v>
      </c>
      <c r="M31" s="9">
        <v>4.2244545621797371</v>
      </c>
    </row>
    <row r="32" spans="1:29" x14ac:dyDescent="0.3">
      <c r="A32" s="8">
        <v>43677</v>
      </c>
      <c r="B32">
        <v>0</v>
      </c>
      <c r="C32">
        <v>-1.8091652742267788</v>
      </c>
      <c r="D32">
        <v>7.6210958618530489</v>
      </c>
      <c r="E32" s="13">
        <f t="shared" si="0"/>
        <v>-0.81949640448533645</v>
      </c>
      <c r="F32" s="13">
        <f t="shared" si="1"/>
        <v>12.190503595514663</v>
      </c>
      <c r="G32" s="13">
        <f t="shared" si="2"/>
        <v>-13.829496404485337</v>
      </c>
      <c r="H32" s="13">
        <f t="shared" si="4"/>
        <v>2.16</v>
      </c>
      <c r="I32" s="13">
        <f t="shared" si="3"/>
        <v>9.5020822973482613</v>
      </c>
      <c r="J32" s="13"/>
      <c r="K32" s="9">
        <v>6</v>
      </c>
      <c r="L32" s="9">
        <v>2.7982669453944888</v>
      </c>
      <c r="M32" s="9">
        <v>5.4913288469623263</v>
      </c>
    </row>
    <row r="33" spans="1:13" x14ac:dyDescent="0.3">
      <c r="A33" s="8">
        <v>43708</v>
      </c>
      <c r="B33">
        <v>1</v>
      </c>
      <c r="C33">
        <v>1.7181167690656884</v>
      </c>
      <c r="D33">
        <v>3.2884161711586519</v>
      </c>
      <c r="E33" s="13">
        <f t="shared" si="0"/>
        <v>2.5889162339481748</v>
      </c>
      <c r="F33" s="13">
        <f t="shared" si="1"/>
        <v>15.598916233948174</v>
      </c>
      <c r="G33" s="13">
        <f t="shared" si="2"/>
        <v>-10.421083766051826</v>
      </c>
      <c r="H33" s="13">
        <f t="shared" si="4"/>
        <v>2.16</v>
      </c>
      <c r="I33" s="13">
        <f t="shared" si="3"/>
        <v>0.19779123673072624</v>
      </c>
      <c r="J33" s="13"/>
      <c r="K33" s="9">
        <v>7</v>
      </c>
      <c r="L33" s="9">
        <v>0.98147757702364735</v>
      </c>
      <c r="M33" s="9">
        <v>3.2480837036585726</v>
      </c>
    </row>
    <row r="34" spans="1:13" x14ac:dyDescent="0.3">
      <c r="A34" s="8">
        <v>43738</v>
      </c>
      <c r="B34">
        <v>2</v>
      </c>
      <c r="C34">
        <v>2.0431747482144953</v>
      </c>
      <c r="D34">
        <v>-2.1725155788649091</v>
      </c>
      <c r="E34" s="13">
        <f t="shared" si="0"/>
        <v>2.9030197591996667</v>
      </c>
      <c r="F34" s="13">
        <f t="shared" si="1"/>
        <v>15.913019759199667</v>
      </c>
      <c r="G34" s="13">
        <f t="shared" si="2"/>
        <v>-10.106980240800333</v>
      </c>
      <c r="H34" s="13">
        <f t="shared" si="4"/>
        <v>2.16</v>
      </c>
      <c r="I34" s="13">
        <f t="shared" si="3"/>
        <v>0.59258472111809468</v>
      </c>
      <c r="J34" s="13"/>
      <c r="K34" s="9">
        <v>8</v>
      </c>
      <c r="L34" s="9">
        <v>2.7938343173934213</v>
      </c>
      <c r="M34" s="9">
        <v>2.1366064334075485</v>
      </c>
    </row>
    <row r="35" spans="1:13" x14ac:dyDescent="0.3">
      <c r="A35" s="8">
        <v>43769</v>
      </c>
      <c r="B35">
        <v>3</v>
      </c>
      <c r="C35">
        <v>3.40470640909151</v>
      </c>
      <c r="D35">
        <v>4.2704786968555393</v>
      </c>
      <c r="E35" s="13">
        <f t="shared" si="0"/>
        <v>4.2186678031051263</v>
      </c>
      <c r="F35" s="13">
        <f t="shared" si="1"/>
        <v>17.228667803105125</v>
      </c>
      <c r="G35" s="13">
        <f t="shared" si="2"/>
        <v>-8.7913321968948743</v>
      </c>
      <c r="H35" s="13">
        <f t="shared" si="4"/>
        <v>2.16</v>
      </c>
      <c r="I35" s="13">
        <f t="shared" si="3"/>
        <v>4.542554384957767</v>
      </c>
      <c r="J35" s="13"/>
      <c r="K35" s="9">
        <v>9</v>
      </c>
      <c r="L35" s="9">
        <v>3.0726274687236836</v>
      </c>
      <c r="M35" s="9">
        <v>11.861527242309588</v>
      </c>
    </row>
    <row r="36" spans="1:13" x14ac:dyDescent="0.3">
      <c r="A36" s="8">
        <v>43800</v>
      </c>
      <c r="B36">
        <v>4</v>
      </c>
      <c r="C36">
        <v>2.8589803182446301</v>
      </c>
      <c r="D36">
        <v>0.43566715981117354</v>
      </c>
      <c r="E36" s="13">
        <f t="shared" si="0"/>
        <v>3.6913326815197864</v>
      </c>
      <c r="F36" s="13">
        <f t="shared" si="1"/>
        <v>16.701332681519787</v>
      </c>
      <c r="G36" s="13">
        <f t="shared" si="2"/>
        <v>-9.3186673184802125</v>
      </c>
      <c r="H36" s="13">
        <f t="shared" si="4"/>
        <v>2.16</v>
      </c>
      <c r="I36" s="13">
        <f t="shared" si="3"/>
        <v>2.5141299485243698</v>
      </c>
      <c r="J36" s="13"/>
      <c r="K36" s="9">
        <v>10</v>
      </c>
      <c r="L36" s="9">
        <v>3.6421825189986228</v>
      </c>
      <c r="M36" s="9">
        <v>2.2587026629822082</v>
      </c>
    </row>
    <row r="37" spans="1:13" x14ac:dyDescent="0.3">
      <c r="A37" s="8">
        <v>43831</v>
      </c>
      <c r="B37">
        <v>5</v>
      </c>
      <c r="C37">
        <v>-0.16280898111292685</v>
      </c>
      <c r="D37">
        <v>0.22476727027276758</v>
      </c>
      <c r="E37" s="13">
        <f t="shared" si="0"/>
        <v>0.77137768155057873</v>
      </c>
      <c r="F37" s="13">
        <f t="shared" si="1"/>
        <v>13.781377681550579</v>
      </c>
      <c r="G37" s="13">
        <f t="shared" si="2"/>
        <v>-12.238622318449421</v>
      </c>
      <c r="H37" s="13">
        <f t="shared" si="4"/>
        <v>2.16</v>
      </c>
      <c r="I37" s="13">
        <f t="shared" si="3"/>
        <v>2.0626373589820695</v>
      </c>
      <c r="J37" s="13"/>
      <c r="K37" s="9">
        <v>11</v>
      </c>
      <c r="L37" s="9">
        <v>1.8786625992067649</v>
      </c>
      <c r="M37" s="9">
        <v>-0.92269221071755669</v>
      </c>
    </row>
    <row r="38" spans="1:13" x14ac:dyDescent="0.3">
      <c r="A38" s="8">
        <v>43862</v>
      </c>
      <c r="B38">
        <v>6</v>
      </c>
      <c r="C38">
        <v>-8.411046900964811</v>
      </c>
      <c r="D38">
        <v>-3.9243179835852047</v>
      </c>
      <c r="E38" s="13">
        <f t="shared" si="0"/>
        <v>-7.1988946204022968</v>
      </c>
      <c r="F38" s="13">
        <f t="shared" si="1"/>
        <v>5.811105379597703</v>
      </c>
      <c r="G38" s="13">
        <f t="shared" si="2"/>
        <v>-20.208894620402297</v>
      </c>
      <c r="H38" s="13">
        <f t="shared" si="4"/>
        <v>2.16</v>
      </c>
      <c r="I38" s="13">
        <f t="shared" si="3"/>
        <v>93.788114754144317</v>
      </c>
      <c r="J38" s="13"/>
      <c r="K38" s="9">
        <v>12</v>
      </c>
      <c r="L38" s="9">
        <v>6.3569994144033402</v>
      </c>
      <c r="M38" s="9">
        <v>-15.764905752326639</v>
      </c>
    </row>
    <row r="39" spans="1:13" x14ac:dyDescent="0.3">
      <c r="A39" s="8">
        <v>43891</v>
      </c>
      <c r="B39">
        <v>7</v>
      </c>
      <c r="C39">
        <v>-12.511932083595658</v>
      </c>
      <c r="D39">
        <v>-29.94316737551344</v>
      </c>
      <c r="E39" s="13">
        <f t="shared" si="0"/>
        <v>-11.161579972378487</v>
      </c>
      <c r="F39" s="13">
        <f t="shared" si="1"/>
        <v>1.848420027621513</v>
      </c>
      <c r="G39" s="13">
        <f t="shared" si="2"/>
        <v>-24.171579972378488</v>
      </c>
      <c r="H39" s="13">
        <f t="shared" si="4"/>
        <v>2.16</v>
      </c>
      <c r="I39" s="13">
        <f>(C39-C$62)^2</f>
        <v>190.03481551153422</v>
      </c>
      <c r="J39" s="13"/>
      <c r="K39" s="9">
        <v>13</v>
      </c>
      <c r="L39" s="9">
        <v>-2.8346585400662967</v>
      </c>
      <c r="M39" s="9">
        <v>-7.7059987634043381</v>
      </c>
    </row>
    <row r="40" spans="1:13" x14ac:dyDescent="0.3">
      <c r="A40" s="8">
        <v>43921</v>
      </c>
      <c r="B40">
        <v>8</v>
      </c>
      <c r="C40">
        <v>12.684410293315368</v>
      </c>
      <c r="D40">
        <v>20.664349556427947</v>
      </c>
      <c r="E40" s="13">
        <f t="shared" si="0"/>
        <v>13.18564566643064</v>
      </c>
      <c r="F40" s="13">
        <f t="shared" si="1"/>
        <v>26.195645666430639</v>
      </c>
      <c r="G40" s="13">
        <f t="shared" si="2"/>
        <v>0.17564566643063984</v>
      </c>
      <c r="H40" s="13">
        <f t="shared" si="4"/>
        <v>2.16</v>
      </c>
      <c r="I40" s="13">
        <f t="shared" si="3"/>
        <v>130.21162372069813</v>
      </c>
      <c r="J40" s="13"/>
      <c r="K40" s="9">
        <v>14</v>
      </c>
      <c r="L40" s="9">
        <v>-1.6690716847275302</v>
      </c>
      <c r="M40" s="9">
        <v>0.15069877053910963</v>
      </c>
    </row>
    <row r="41" spans="1:13" x14ac:dyDescent="0.3">
      <c r="A41" s="8">
        <v>43951</v>
      </c>
      <c r="B41">
        <v>9</v>
      </c>
      <c r="C41">
        <v>4.5281775012618368</v>
      </c>
      <c r="D41">
        <v>3.9229066774193537</v>
      </c>
      <c r="E41" s="13">
        <f t="shared" si="0"/>
        <v>5.304277919469313</v>
      </c>
      <c r="F41" s="13">
        <f t="shared" si="1"/>
        <v>18.314277919469312</v>
      </c>
      <c r="G41" s="13">
        <f t="shared" si="2"/>
        <v>-7.7057220805306867</v>
      </c>
      <c r="H41" s="13">
        <f t="shared" si="4"/>
        <v>2.16</v>
      </c>
      <c r="I41" s="13">
        <f t="shared" si="3"/>
        <v>10.593710016098891</v>
      </c>
      <c r="J41" s="13"/>
      <c r="K41" s="9">
        <v>15</v>
      </c>
      <c r="L41" s="9">
        <v>1.1913791434226448</v>
      </c>
      <c r="M41" s="9">
        <v>9.5229065708630678</v>
      </c>
    </row>
    <row r="42" spans="1:13" x14ac:dyDescent="0.3">
      <c r="A42" s="8">
        <v>43982</v>
      </c>
      <c r="B42">
        <v>10</v>
      </c>
      <c r="C42">
        <v>1.8388403283502672</v>
      </c>
      <c r="D42">
        <v>1.1528363695936228</v>
      </c>
      <c r="E42" s="13">
        <f t="shared" si="0"/>
        <v>2.7055714092848633</v>
      </c>
      <c r="F42" s="13">
        <f t="shared" si="1"/>
        <v>15.715571409284863</v>
      </c>
      <c r="G42" s="13">
        <f t="shared" si="2"/>
        <v>-10.304428590715137</v>
      </c>
      <c r="H42" s="13">
        <f t="shared" si="4"/>
        <v>2.16</v>
      </c>
      <c r="I42" s="13">
        <f t="shared" si="3"/>
        <v>0.31974594615410618</v>
      </c>
      <c r="J42" s="13"/>
      <c r="K42" s="9">
        <v>16</v>
      </c>
      <c r="L42" s="9">
        <v>3.0166016222096497</v>
      </c>
      <c r="M42" s="9">
        <v>-6.5475681060806181</v>
      </c>
    </row>
    <row r="43" spans="1:13" x14ac:dyDescent="0.3">
      <c r="A43" s="8">
        <v>44012</v>
      </c>
      <c r="B43">
        <v>11</v>
      </c>
      <c r="C43">
        <v>5.5101296975444214</v>
      </c>
      <c r="D43">
        <v>20.602988937476031</v>
      </c>
      <c r="E43" s="13">
        <f t="shared" si="0"/>
        <v>6.253138326737175</v>
      </c>
      <c r="F43" s="13">
        <f t="shared" si="1"/>
        <v>19.263138326737174</v>
      </c>
      <c r="G43" s="13">
        <f t="shared" si="2"/>
        <v>-6.7568616732628248</v>
      </c>
      <c r="H43" s="13">
        <f t="shared" si="4"/>
        <v>2.16</v>
      </c>
      <c r="I43" s="13">
        <f t="shared" si="3"/>
        <v>17.950052219575905</v>
      </c>
      <c r="J43" s="13"/>
      <c r="K43" s="9">
        <v>17</v>
      </c>
      <c r="L43" s="9">
        <v>1.3965741070870026</v>
      </c>
      <c r="M43" s="9">
        <v>-2.071701031879869</v>
      </c>
    </row>
    <row r="44" spans="1:13" x14ac:dyDescent="0.3">
      <c r="A44" s="8">
        <v>44043</v>
      </c>
      <c r="B44">
        <v>12</v>
      </c>
      <c r="C44">
        <v>7.0064687324219248</v>
      </c>
      <c r="D44">
        <v>6.0605816047573233</v>
      </c>
      <c r="E44" s="13">
        <f t="shared" si="0"/>
        <v>7.6990507361393066</v>
      </c>
      <c r="F44" s="13">
        <f t="shared" si="1"/>
        <v>20.709050736139307</v>
      </c>
      <c r="G44" s="13">
        <f t="shared" si="2"/>
        <v>-5.3109492638606932</v>
      </c>
      <c r="H44" s="13">
        <f t="shared" si="4"/>
        <v>2.16</v>
      </c>
      <c r="I44" s="13">
        <f t="shared" si="3"/>
        <v>32.868312124156063</v>
      </c>
      <c r="J44" s="13"/>
      <c r="K44" s="9">
        <v>18</v>
      </c>
      <c r="L44" s="9">
        <v>4.4092951437909758</v>
      </c>
      <c r="M44" s="9">
        <v>-11.510147199648531</v>
      </c>
    </row>
    <row r="45" spans="1:13" x14ac:dyDescent="0.3">
      <c r="A45" s="8">
        <v>44074</v>
      </c>
      <c r="B45">
        <v>13</v>
      </c>
      <c r="C45">
        <v>-3.9227954095494386</v>
      </c>
      <c r="D45">
        <v>-2.0444524724313755</v>
      </c>
      <c r="E45" s="13">
        <f t="shared" si="0"/>
        <v>-2.8618972042476227</v>
      </c>
      <c r="F45" s="13">
        <f t="shared" si="1"/>
        <v>10.148102795752378</v>
      </c>
      <c r="G45" s="13">
        <f t="shared" si="2"/>
        <v>-15.871897204247622</v>
      </c>
      <c r="H45" s="13">
        <f t="shared" si="4"/>
        <v>2.16</v>
      </c>
      <c r="I45" s="13">
        <f t="shared" si="3"/>
        <v>27.000233711256115</v>
      </c>
      <c r="J45" s="13"/>
      <c r="K45" s="9">
        <v>19</v>
      </c>
      <c r="L45" s="9">
        <v>3.8528869115624929</v>
      </c>
      <c r="M45" s="9">
        <v>-7.1499440299528416</v>
      </c>
    </row>
    <row r="46" spans="1:13" x14ac:dyDescent="0.3">
      <c r="A46" s="8">
        <v>44104</v>
      </c>
      <c r="B46">
        <v>14</v>
      </c>
      <c r="C46">
        <v>-2.766577460600653</v>
      </c>
      <c r="D46">
        <v>-3.1845751600258398</v>
      </c>
      <c r="E46" s="13">
        <f t="shared" si="0"/>
        <v>-1.744643800178411</v>
      </c>
      <c r="F46" s="13">
        <f t="shared" si="1"/>
        <v>11.265356199821589</v>
      </c>
      <c r="G46" s="13">
        <f t="shared" si="2"/>
        <v>-14.75464380017841</v>
      </c>
      <c r="H46" s="13">
        <f t="shared" si="4"/>
        <v>2.16</v>
      </c>
      <c r="I46" s="13">
        <f t="shared" si="3"/>
        <v>16.321252259541332</v>
      </c>
      <c r="J46" s="13"/>
      <c r="K46" s="9">
        <v>20</v>
      </c>
      <c r="L46" s="9">
        <v>1.3436134481714364</v>
      </c>
      <c r="M46" s="9">
        <v>-8.7505315328044624</v>
      </c>
    </row>
    <row r="47" spans="1:13" x14ac:dyDescent="0.3">
      <c r="A47" s="8">
        <v>44135</v>
      </c>
      <c r="B47">
        <v>15</v>
      </c>
      <c r="C47">
        <v>10.754565805086303</v>
      </c>
      <c r="D47">
        <v>1.1153260618532124</v>
      </c>
      <c r="E47" s="13">
        <f t="shared" si="0"/>
        <v>11.320836937454894</v>
      </c>
      <c r="F47" s="13">
        <f t="shared" si="1"/>
        <v>24.330836937454894</v>
      </c>
      <c r="G47" s="13">
        <f t="shared" si="2"/>
        <v>-1.6891630625451057</v>
      </c>
      <c r="H47" s="13">
        <f t="shared" si="4"/>
        <v>2.16</v>
      </c>
      <c r="I47" s="13">
        <f t="shared" si="3"/>
        <v>89.892893714122692</v>
      </c>
      <c r="J47" s="13"/>
      <c r="K47" s="9">
        <v>21</v>
      </c>
      <c r="L47" s="9">
        <v>-5.7774989653841367</v>
      </c>
      <c r="M47" s="9">
        <v>-3.6028642936259789</v>
      </c>
    </row>
    <row r="48" spans="1:13" x14ac:dyDescent="0.3">
      <c r="A48" s="8">
        <v>44166</v>
      </c>
      <c r="B48">
        <v>16</v>
      </c>
      <c r="C48">
        <v>3.7121406659432368</v>
      </c>
      <c r="D48">
        <v>2.0684626763506917</v>
      </c>
      <c r="E48" s="13">
        <f t="shared" si="0"/>
        <v>4.5157415255009496</v>
      </c>
      <c r="F48" s="13">
        <f t="shared" si="1"/>
        <v>17.525741525500948</v>
      </c>
      <c r="G48" s="13">
        <f t="shared" si="2"/>
        <v>-8.4942584744990501</v>
      </c>
      <c r="H48" s="13">
        <f t="shared" si="4"/>
        <v>2.16</v>
      </c>
      <c r="I48" s="13">
        <f t="shared" si="3"/>
        <v>5.9475560148327249</v>
      </c>
      <c r="J48" s="13"/>
      <c r="K48" s="9">
        <v>22</v>
      </c>
      <c r="L48" s="9">
        <v>2.6543533819269305</v>
      </c>
      <c r="M48" s="9">
        <v>6.7680290009580295</v>
      </c>
    </row>
    <row r="49" spans="1:23" x14ac:dyDescent="0.3">
      <c r="A49" s="8">
        <v>44197</v>
      </c>
      <c r="B49">
        <v>17</v>
      </c>
      <c r="C49">
        <v>-1.1136640158463602</v>
      </c>
      <c r="D49">
        <v>8.986089311517663</v>
      </c>
      <c r="E49" s="13">
        <f t="shared" si="0"/>
        <v>-0.14743353851233787</v>
      </c>
      <c r="F49" s="13">
        <f t="shared" si="1"/>
        <v>12.862566461487662</v>
      </c>
      <c r="G49" s="13">
        <f t="shared" si="2"/>
        <v>-13.157433538512338</v>
      </c>
      <c r="H49" s="13">
        <f t="shared" si="4"/>
        <v>2.16</v>
      </c>
      <c r="I49" s="13">
        <f t="shared" si="3"/>
        <v>5.6979767560189618</v>
      </c>
      <c r="J49" s="13"/>
      <c r="K49" s="9">
        <v>23</v>
      </c>
      <c r="L49" s="9">
        <v>-7.9393708353901902</v>
      </c>
      <c r="M49" s="9">
        <v>7.4083500190636613</v>
      </c>
    </row>
    <row r="50" spans="1:23" x14ac:dyDescent="0.3">
      <c r="A50" s="8">
        <v>44228</v>
      </c>
      <c r="B50">
        <v>18</v>
      </c>
      <c r="C50">
        <v>2.6091474971999742</v>
      </c>
      <c r="D50">
        <v>1.2225370235446336</v>
      </c>
      <c r="E50" s="13">
        <f t="shared" si="0"/>
        <v>3.4499192265443352</v>
      </c>
      <c r="F50" s="13">
        <f t="shared" si="1"/>
        <v>16.459919226544336</v>
      </c>
      <c r="G50" s="13">
        <f t="shared" si="2"/>
        <v>-9.560080773455665</v>
      </c>
      <c r="H50" s="13">
        <f t="shared" si="4"/>
        <v>2.16</v>
      </c>
      <c r="I50" s="13">
        <f t="shared" si="3"/>
        <v>1.7842761370416123</v>
      </c>
      <c r="J50" s="13"/>
      <c r="K50" s="9">
        <v>24</v>
      </c>
      <c r="L50" s="9">
        <v>8.5316339693280128</v>
      </c>
      <c r="M50" s="9">
        <v>0.61940936343512121</v>
      </c>
      <c r="V50" t="s">
        <v>41</v>
      </c>
      <c r="W50" t="s">
        <v>42</v>
      </c>
    </row>
    <row r="51" spans="1:23" x14ac:dyDescent="0.3">
      <c r="A51" s="8">
        <v>44256</v>
      </c>
      <c r="B51">
        <v>19</v>
      </c>
      <c r="C51">
        <v>4.2438634008107732</v>
      </c>
      <c r="D51">
        <v>4.6678028830567682</v>
      </c>
      <c r="E51" s="13">
        <f t="shared" si="0"/>
        <v>5.0295452042034503</v>
      </c>
      <c r="F51" s="13">
        <f t="shared" si="1"/>
        <v>18.039545204203449</v>
      </c>
      <c r="G51" s="13">
        <f t="shared" si="2"/>
        <v>-7.9804547957965495</v>
      </c>
      <c r="H51" s="13">
        <f t="shared" si="4"/>
        <v>2.16</v>
      </c>
      <c r="I51" s="13">
        <f t="shared" si="3"/>
        <v>8.8237745931853482</v>
      </c>
      <c r="J51" s="13"/>
      <c r="K51" s="9">
        <v>25</v>
      </c>
      <c r="L51" s="9">
        <v>3.8012607351946111</v>
      </c>
      <c r="M51" s="9">
        <v>-5.3050201336908511</v>
      </c>
      <c r="T51" t="s">
        <v>39</v>
      </c>
      <c r="U51" t="s">
        <v>40</v>
      </c>
      <c r="V51" t="s">
        <v>43</v>
      </c>
      <c r="W51" t="s">
        <v>44</v>
      </c>
    </row>
    <row r="52" spans="1:23" x14ac:dyDescent="0.3">
      <c r="A52" s="8">
        <v>44286</v>
      </c>
      <c r="B52">
        <v>20</v>
      </c>
      <c r="C52">
        <v>5.2425312555847308</v>
      </c>
      <c r="D52">
        <v>6.5203666903170854</v>
      </c>
      <c r="E52" s="13">
        <f t="shared" si="0"/>
        <v>5.994557952271526</v>
      </c>
      <c r="F52" s="13">
        <f t="shared" si="1"/>
        <v>19.004557952271526</v>
      </c>
      <c r="G52" s="13">
        <f t="shared" si="2"/>
        <v>-7.0154420477284738</v>
      </c>
      <c r="H52" s="13">
        <f t="shared" si="4"/>
        <v>2.16</v>
      </c>
      <c r="I52" s="13">
        <f>(C52-C$62)^2</f>
        <v>15.754165643106733</v>
      </c>
      <c r="J52" s="13"/>
      <c r="K52" s="9">
        <v>26</v>
      </c>
      <c r="L52" s="9">
        <v>2.6606249864894251</v>
      </c>
      <c r="M52" s="9">
        <v>2.9500620364113384</v>
      </c>
      <c r="T52">
        <v>-30</v>
      </c>
      <c r="U52">
        <f>0.9663*T52+0.9287</f>
        <v>-28.060300000000002</v>
      </c>
      <c r="V52">
        <f>U52+2*6.505</f>
        <v>-15.050300000000002</v>
      </c>
      <c r="W52">
        <f>U52-2*6.505</f>
        <v>-41.070300000000003</v>
      </c>
    </row>
    <row r="53" spans="1:23" x14ac:dyDescent="0.3">
      <c r="A53" s="8">
        <v>44316</v>
      </c>
      <c r="B53">
        <v>21</v>
      </c>
      <c r="C53">
        <v>0.54865025818131286</v>
      </c>
      <c r="D53">
        <v>-2.6079614882963185</v>
      </c>
      <c r="E53" s="13">
        <f t="shared" si="0"/>
        <v>1.4588607444806025</v>
      </c>
      <c r="F53" s="13">
        <f t="shared" si="1"/>
        <v>14.468860744480603</v>
      </c>
      <c r="G53" s="13">
        <f t="shared" si="2"/>
        <v>-11.551139255519397</v>
      </c>
      <c r="H53" s="13">
        <f t="shared" si="4"/>
        <v>2.16</v>
      </c>
      <c r="I53" s="13">
        <f t="shared" si="3"/>
        <v>0.52523247682373198</v>
      </c>
      <c r="J53" s="13"/>
      <c r="K53" s="9">
        <v>27</v>
      </c>
      <c r="L53" s="9">
        <v>4.7273733986986421</v>
      </c>
      <c r="M53" s="9">
        <v>9.203959452765039</v>
      </c>
      <c r="T53">
        <v>-29</v>
      </c>
      <c r="U53">
        <f t="shared" ref="U53:U112" si="5">0.9663*T53+0.9287</f>
        <v>-27.094000000000001</v>
      </c>
      <c r="V53">
        <f t="shared" ref="V53:V112" si="6">U53+2*6.505</f>
        <v>-14.084000000000001</v>
      </c>
      <c r="W53">
        <f t="shared" ref="W53:W112" si="7">U53-2*6.505</f>
        <v>-40.103999999999999</v>
      </c>
    </row>
    <row r="54" spans="1:23" x14ac:dyDescent="0.3">
      <c r="A54" s="8">
        <v>44347</v>
      </c>
      <c r="B54">
        <v>22</v>
      </c>
      <c r="C54">
        <v>2.2213976323169549</v>
      </c>
      <c r="D54">
        <v>1.7611167338599356</v>
      </c>
      <c r="E54" s="13">
        <f t="shared" si="0"/>
        <v>3.0752365321078736</v>
      </c>
      <c r="F54" s="13">
        <f t="shared" si="1"/>
        <v>16.085236532107874</v>
      </c>
      <c r="G54" s="13">
        <f t="shared" si="2"/>
        <v>-9.9347634678921253</v>
      </c>
      <c r="H54" s="13">
        <f t="shared" si="4"/>
        <v>2.16</v>
      </c>
      <c r="I54" s="13">
        <f t="shared" si="3"/>
        <v>0.89873837543879165</v>
      </c>
      <c r="J54" s="13"/>
      <c r="K54" s="9">
        <v>28</v>
      </c>
      <c r="L54" s="9">
        <v>-5.4271684850283286</v>
      </c>
      <c r="M54" s="9">
        <v>6.9843580091946302</v>
      </c>
      <c r="T54">
        <v>-28</v>
      </c>
      <c r="U54">
        <f t="shared" si="5"/>
        <v>-26.127700000000001</v>
      </c>
      <c r="V54">
        <f t="shared" si="6"/>
        <v>-13.117700000000001</v>
      </c>
      <c r="W54">
        <f t="shared" si="7"/>
        <v>-39.137700000000002</v>
      </c>
    </row>
    <row r="55" spans="1:23" x14ac:dyDescent="0.3">
      <c r="A55" s="8">
        <v>44377</v>
      </c>
      <c r="B55">
        <v>23</v>
      </c>
      <c r="C55">
        <v>2.2748109365910465</v>
      </c>
      <c r="D55">
        <v>5.0127742701005387</v>
      </c>
      <c r="E55" s="13">
        <f t="shared" si="0"/>
        <v>3.1268498080279286</v>
      </c>
      <c r="F55" s="13">
        <f t="shared" si="1"/>
        <v>16.136849808027929</v>
      </c>
      <c r="G55" s="13">
        <f t="shared" si="2"/>
        <v>-9.8831501919720708</v>
      </c>
      <c r="H55" s="13">
        <f t="shared" si="4"/>
        <v>2.16</v>
      </c>
      <c r="I55" s="13">
        <f t="shared" si="3"/>
        <v>1.0028649182178599</v>
      </c>
      <c r="J55" s="13"/>
      <c r="K55" s="9">
        <v>29</v>
      </c>
      <c r="L55" s="9">
        <v>7.5891222523085364</v>
      </c>
      <c r="M55" s="9">
        <v>-2.3204594269663046</v>
      </c>
      <c r="T55">
        <v>-27</v>
      </c>
      <c r="U55">
        <f t="shared" si="5"/>
        <v>-25.1614</v>
      </c>
      <c r="V55">
        <f t="shared" si="6"/>
        <v>-12.151400000000001</v>
      </c>
      <c r="W55">
        <f t="shared" si="7"/>
        <v>-38.171399999999998</v>
      </c>
    </row>
    <row r="56" spans="1:23" x14ac:dyDescent="0.3">
      <c r="A56" s="8">
        <v>44408</v>
      </c>
      <c r="B56">
        <v>24</v>
      </c>
      <c r="C56">
        <v>2.8990321391681055</v>
      </c>
      <c r="D56">
        <v>-0.81683751770190116</v>
      </c>
      <c r="E56" s="13">
        <f t="shared" si="0"/>
        <v>3.7300347560781404</v>
      </c>
      <c r="F56" s="13">
        <f t="shared" si="1"/>
        <v>16.740034756078138</v>
      </c>
      <c r="G56" s="13">
        <f t="shared" si="2"/>
        <v>-9.2799652439218594</v>
      </c>
      <c r="H56" s="13">
        <f t="shared" si="4"/>
        <v>2.16</v>
      </c>
      <c r="I56" s="13">
        <f t="shared" si="3"/>
        <v>2.6427464967815797</v>
      </c>
      <c r="J56" s="13"/>
      <c r="K56" s="9">
        <v>30</v>
      </c>
      <c r="L56" s="9">
        <v>2.1971976121745294</v>
      </c>
      <c r="M56" s="9">
        <v>-2.9719207632760787</v>
      </c>
      <c r="T56">
        <v>-26</v>
      </c>
      <c r="U56">
        <f t="shared" si="5"/>
        <v>-24.195100000000004</v>
      </c>
      <c r="V56">
        <f t="shared" si="6"/>
        <v>-11.185100000000004</v>
      </c>
      <c r="W56">
        <f t="shared" si="7"/>
        <v>-37.205100000000002</v>
      </c>
    </row>
    <row r="57" spans="1:23" x14ac:dyDescent="0.3">
      <c r="A57" s="8">
        <v>44439</v>
      </c>
      <c r="B57">
        <v>25</v>
      </c>
      <c r="C57">
        <v>-4.7569140421166285</v>
      </c>
      <c r="D57">
        <v>-7.4491184723178181</v>
      </c>
      <c r="E57" s="13">
        <f t="shared" si="0"/>
        <v>-3.6679060388972982</v>
      </c>
      <c r="F57" s="13">
        <f t="shared" si="1"/>
        <v>9.3420939611027016</v>
      </c>
      <c r="G57" s="13">
        <f t="shared" si="2"/>
        <v>-16.677906038897298</v>
      </c>
      <c r="H57" s="13">
        <f t="shared" si="4"/>
        <v>2.16</v>
      </c>
      <c r="I57" s="13">
        <f t="shared" si="3"/>
        <v>36.364440228029352</v>
      </c>
      <c r="J57" s="13"/>
      <c r="K57" s="9">
        <v>31</v>
      </c>
      <c r="L57" s="9">
        <v>-0.81945241743593789</v>
      </c>
      <c r="M57" s="9">
        <v>8.4405482792889863</v>
      </c>
      <c r="T57">
        <v>-25</v>
      </c>
      <c r="U57">
        <f t="shared" si="5"/>
        <v>-23.228800000000003</v>
      </c>
      <c r="V57">
        <f t="shared" si="6"/>
        <v>-10.218800000000003</v>
      </c>
      <c r="W57">
        <f t="shared" si="7"/>
        <v>-36.238800000000005</v>
      </c>
    </row>
    <row r="58" spans="1:23" x14ac:dyDescent="0.3">
      <c r="A58" s="8">
        <v>44469</v>
      </c>
      <c r="B58">
        <v>26</v>
      </c>
      <c r="C58">
        <v>6.9143873301234615</v>
      </c>
      <c r="D58">
        <v>2.1009187448119988</v>
      </c>
      <c r="E58" s="13">
        <f t="shared" si="0"/>
        <v>7.610072477098301</v>
      </c>
      <c r="F58" s="13">
        <f t="shared" si="1"/>
        <v>20.620072477098301</v>
      </c>
      <c r="G58" s="13">
        <f t="shared" si="2"/>
        <v>-5.3999275229016988</v>
      </c>
      <c r="H58" s="13">
        <f t="shared" si="4"/>
        <v>2.16</v>
      </c>
      <c r="I58" s="13">
        <f t="shared" si="3"/>
        <v>31.820969317123545</v>
      </c>
      <c r="J58" s="13"/>
      <c r="K58" s="9">
        <v>32</v>
      </c>
      <c r="L58" s="9">
        <v>2.5888202440544923</v>
      </c>
      <c r="M58" s="9">
        <v>0.69959592710415963</v>
      </c>
      <c r="T58">
        <v>-24</v>
      </c>
      <c r="U58">
        <f t="shared" si="5"/>
        <v>-22.262500000000003</v>
      </c>
      <c r="V58">
        <f t="shared" si="6"/>
        <v>-9.2525000000000031</v>
      </c>
      <c r="W58">
        <f t="shared" si="7"/>
        <v>-35.272500000000001</v>
      </c>
    </row>
    <row r="59" spans="1:23" x14ac:dyDescent="0.3">
      <c r="A59" s="8">
        <v>44500</v>
      </c>
      <c r="B59">
        <v>27</v>
      </c>
      <c r="C59">
        <v>-0.83337314184714639</v>
      </c>
      <c r="D59">
        <v>6.7528816737786972</v>
      </c>
      <c r="E59" s="13">
        <f t="shared" si="0"/>
        <v>0.12341153303310237</v>
      </c>
      <c r="F59" s="13">
        <f t="shared" si="1"/>
        <v>13.133411533033103</v>
      </c>
      <c r="G59" s="13">
        <f t="shared" si="2"/>
        <v>-12.886588466966897</v>
      </c>
      <c r="H59" s="13">
        <f t="shared" si="4"/>
        <v>2.16</v>
      </c>
      <c r="I59" s="13">
        <f t="shared" si="3"/>
        <v>4.4384067022921911</v>
      </c>
      <c r="J59" s="13"/>
      <c r="K59" s="9">
        <v>33</v>
      </c>
      <c r="L59" s="9">
        <v>2.9029108696791082</v>
      </c>
      <c r="M59" s="9">
        <v>-5.0754264485440173</v>
      </c>
      <c r="T59">
        <v>-23</v>
      </c>
      <c r="U59">
        <f t="shared" si="5"/>
        <v>-21.296200000000002</v>
      </c>
      <c r="V59">
        <f t="shared" si="6"/>
        <v>-8.2862000000000027</v>
      </c>
      <c r="W59">
        <f t="shared" si="7"/>
        <v>-34.306200000000004</v>
      </c>
    </row>
    <row r="60" spans="1:23" x14ac:dyDescent="0.3">
      <c r="A60" s="8">
        <v>44531</v>
      </c>
      <c r="B60">
        <v>28</v>
      </c>
      <c r="C60">
        <v>-0.62557477556382113</v>
      </c>
      <c r="D60">
        <v>4.8900172357861207</v>
      </c>
      <c r="E60" s="13">
        <f t="shared" si="0"/>
        <v>0.32420709437267958</v>
      </c>
      <c r="F60" s="13">
        <f t="shared" si="1"/>
        <v>13.33420709437268</v>
      </c>
      <c r="G60" s="13">
        <f t="shared" si="2"/>
        <v>-12.68579290562732</v>
      </c>
      <c r="H60" s="13">
        <f t="shared" si="4"/>
        <v>2.16</v>
      </c>
      <c r="I60" s="13">
        <f t="shared" si="3"/>
        <v>3.6060273482195702</v>
      </c>
      <c r="J60" s="13"/>
      <c r="K60" s="9">
        <v>34</v>
      </c>
      <c r="L60" s="9">
        <v>4.218504882453102</v>
      </c>
      <c r="M60" s="9">
        <v>5.1973814402437313E-2</v>
      </c>
      <c r="T60">
        <v>-22</v>
      </c>
      <c r="U60">
        <f t="shared" si="5"/>
        <v>-20.329900000000002</v>
      </c>
      <c r="V60">
        <f t="shared" si="6"/>
        <v>-7.3199000000000023</v>
      </c>
      <c r="W60">
        <f t="shared" si="7"/>
        <v>-33.3399</v>
      </c>
    </row>
    <row r="61" spans="1:23" x14ac:dyDescent="0.3">
      <c r="B61">
        <v>29</v>
      </c>
      <c r="C61" s="18" t="s">
        <v>54</v>
      </c>
      <c r="H61" s="17" t="s">
        <v>55</v>
      </c>
      <c r="I61" s="20">
        <f>SUM(I2:I60)</f>
        <v>1158.6630447377349</v>
      </c>
      <c r="K61" s="9">
        <v>35</v>
      </c>
      <c r="L61" s="9">
        <v>3.6911914175056539</v>
      </c>
      <c r="M61" s="9">
        <v>-3.2555242576944803</v>
      </c>
      <c r="T61">
        <v>-21</v>
      </c>
      <c r="U61">
        <f t="shared" si="5"/>
        <v>-19.363600000000002</v>
      </c>
      <c r="V61">
        <f t="shared" si="6"/>
        <v>-6.3536000000000019</v>
      </c>
      <c r="W61">
        <f t="shared" si="7"/>
        <v>-32.373600000000003</v>
      </c>
    </row>
    <row r="62" spans="1:23" x14ac:dyDescent="0.3">
      <c r="B62">
        <v>30</v>
      </c>
      <c r="C62" s="18">
        <f>AVERAGE(C2:C60)</f>
        <v>1.2733795019846328</v>
      </c>
      <c r="K62" s="9">
        <v>36</v>
      </c>
      <c r="L62" s="9">
        <v>0.77135633446499641</v>
      </c>
      <c r="M62" s="9">
        <v>-0.54658906419222886</v>
      </c>
      <c r="T62">
        <v>-20</v>
      </c>
      <c r="U62">
        <f t="shared" si="5"/>
        <v>-18.397300000000001</v>
      </c>
      <c r="V62">
        <f t="shared" si="6"/>
        <v>-5.3873000000000015</v>
      </c>
      <c r="W62">
        <f t="shared" si="7"/>
        <v>-31.407299999999999</v>
      </c>
    </row>
    <row r="63" spans="1:23" x14ac:dyDescent="0.3">
      <c r="H63" s="16" t="s">
        <v>56</v>
      </c>
      <c r="I63" s="19">
        <f>SQRT(I61)</f>
        <v>34.039139894211999</v>
      </c>
      <c r="K63" s="9">
        <v>37</v>
      </c>
      <c r="L63" s="9">
        <v>-7.1985886437537259</v>
      </c>
      <c r="M63" s="9">
        <v>3.2742706601685212</v>
      </c>
      <c r="T63">
        <v>-19</v>
      </c>
      <c r="U63">
        <f t="shared" si="5"/>
        <v>-17.431000000000001</v>
      </c>
      <c r="V63">
        <f t="shared" si="6"/>
        <v>-4.4210000000000012</v>
      </c>
      <c r="W63">
        <f t="shared" si="7"/>
        <v>-30.441000000000003</v>
      </c>
    </row>
    <row r="64" spans="1:23" x14ac:dyDescent="0.3">
      <c r="K64" s="9">
        <v>38</v>
      </c>
      <c r="L64" s="9">
        <v>-11.161111255873916</v>
      </c>
      <c r="M64" s="9">
        <v>-18.782056119639524</v>
      </c>
      <c r="T64">
        <v>-18</v>
      </c>
      <c r="U64">
        <f t="shared" si="5"/>
        <v>-16.464700000000001</v>
      </c>
      <c r="V64">
        <f t="shared" si="6"/>
        <v>-3.4547000000000008</v>
      </c>
      <c r="W64">
        <f t="shared" si="7"/>
        <v>-29.474699999999999</v>
      </c>
    </row>
    <row r="65" spans="11:23" x14ac:dyDescent="0.3">
      <c r="K65" s="9">
        <v>39</v>
      </c>
      <c r="L65" s="9">
        <v>13.185114489266528</v>
      </c>
      <c r="M65" s="9">
        <v>7.4792350671614187</v>
      </c>
      <c r="T65">
        <v>-17</v>
      </c>
      <c r="U65">
        <f t="shared" si="5"/>
        <v>-15.4984</v>
      </c>
      <c r="V65">
        <f t="shared" si="6"/>
        <v>-2.4884000000000004</v>
      </c>
      <c r="W65">
        <f t="shared" si="7"/>
        <v>-28.508400000000002</v>
      </c>
    </row>
    <row r="66" spans="11:23" x14ac:dyDescent="0.3">
      <c r="K66" s="9">
        <v>40</v>
      </c>
      <c r="L66" s="9">
        <v>5.3040704149004965</v>
      </c>
      <c r="M66" s="9">
        <v>-1.3811637374811427</v>
      </c>
      <c r="T66">
        <v>-16</v>
      </c>
      <c r="U66">
        <f t="shared" si="5"/>
        <v>-14.532100000000002</v>
      </c>
      <c r="V66">
        <f t="shared" si="6"/>
        <v>-1.5221000000000018</v>
      </c>
      <c r="W66">
        <f t="shared" si="7"/>
        <v>-27.542100000000001</v>
      </c>
    </row>
    <row r="67" spans="11:23" x14ac:dyDescent="0.3">
      <c r="K67" s="9">
        <v>41</v>
      </c>
      <c r="L67" s="9">
        <v>2.7054706285877863</v>
      </c>
      <c r="M67" s="9">
        <v>-1.5526342589941635</v>
      </c>
      <c r="T67">
        <v>-15</v>
      </c>
      <c r="U67">
        <f t="shared" si="5"/>
        <v>-13.565800000000001</v>
      </c>
      <c r="V67">
        <f t="shared" si="6"/>
        <v>-0.5558000000000014</v>
      </c>
      <c r="W67">
        <f t="shared" si="7"/>
        <v>-26.575800000000001</v>
      </c>
    </row>
    <row r="68" spans="11:23" x14ac:dyDescent="0.3">
      <c r="K68" s="9">
        <v>42</v>
      </c>
      <c r="L68" s="9">
        <v>6.2528918542987633</v>
      </c>
      <c r="M68" s="9">
        <v>14.350097083177268</v>
      </c>
      <c r="T68">
        <v>-14</v>
      </c>
      <c r="U68">
        <f t="shared" si="5"/>
        <v>-12.599500000000001</v>
      </c>
      <c r="V68">
        <f t="shared" si="6"/>
        <v>0.41049999999999898</v>
      </c>
      <c r="W68">
        <f t="shared" si="7"/>
        <v>-25.609500000000001</v>
      </c>
    </row>
    <row r="69" spans="11:23" x14ac:dyDescent="0.3">
      <c r="K69" s="9">
        <v>43</v>
      </c>
      <c r="L69" s="9">
        <v>7.6987448828628038</v>
      </c>
      <c r="M69" s="9">
        <v>-1.6381632781054805</v>
      </c>
      <c r="T69">
        <v>-13</v>
      </c>
      <c r="U69">
        <f t="shared" si="5"/>
        <v>-11.633200000000002</v>
      </c>
      <c r="V69">
        <f t="shared" si="6"/>
        <v>1.3767999999999976</v>
      </c>
      <c r="W69">
        <f t="shared" si="7"/>
        <v>-24.6432</v>
      </c>
    </row>
    <row r="70" spans="11:23" x14ac:dyDescent="0.3">
      <c r="K70" s="9">
        <v>44</v>
      </c>
      <c r="L70" s="9">
        <v>-2.8617693397306683</v>
      </c>
      <c r="M70" s="9">
        <v>0.81731686729929276</v>
      </c>
      <c r="T70">
        <v>-12</v>
      </c>
      <c r="U70">
        <f t="shared" si="5"/>
        <v>-10.666900000000002</v>
      </c>
      <c r="V70">
        <f t="shared" si="6"/>
        <v>2.343099999999998</v>
      </c>
      <c r="W70">
        <f t="shared" si="7"/>
        <v>-23.676900000000003</v>
      </c>
    </row>
    <row r="71" spans="11:23" x14ac:dyDescent="0.3">
      <c r="K71" s="9">
        <v>45</v>
      </c>
      <c r="L71" s="9">
        <v>-1.7445618191071361</v>
      </c>
      <c r="M71" s="9">
        <v>-1.4400133409187037</v>
      </c>
      <c r="T71">
        <v>-11</v>
      </c>
      <c r="U71">
        <f t="shared" si="5"/>
        <v>-9.7006000000000014</v>
      </c>
      <c r="V71">
        <f t="shared" si="6"/>
        <v>3.3093999999999983</v>
      </c>
      <c r="W71">
        <f t="shared" si="7"/>
        <v>-22.710599999999999</v>
      </c>
    </row>
    <row r="72" spans="11:23" x14ac:dyDescent="0.3">
      <c r="K72" s="9">
        <v>46</v>
      </c>
      <c r="L72" s="9">
        <v>11.320382344394002</v>
      </c>
      <c r="M72" s="9">
        <v>-10.20505628254079</v>
      </c>
      <c r="T72">
        <v>-10</v>
      </c>
      <c r="U72">
        <f t="shared" si="5"/>
        <v>-8.7343000000000011</v>
      </c>
      <c r="V72">
        <f t="shared" si="6"/>
        <v>4.2756999999999987</v>
      </c>
      <c r="W72">
        <f t="shared" si="7"/>
        <v>-21.744300000000003</v>
      </c>
    </row>
    <row r="73" spans="11:23" x14ac:dyDescent="0.3">
      <c r="K73" s="9">
        <v>47</v>
      </c>
      <c r="L73" s="9">
        <v>4.5155664046032564</v>
      </c>
      <c r="M73" s="9">
        <v>-2.4471037282525647</v>
      </c>
      <c r="T73">
        <v>-9</v>
      </c>
      <c r="U73">
        <f t="shared" si="5"/>
        <v>-7.7679999999999998</v>
      </c>
      <c r="V73">
        <f t="shared" si="6"/>
        <v>5.242</v>
      </c>
      <c r="W73">
        <f t="shared" si="7"/>
        <v>-20.777999999999999</v>
      </c>
    </row>
    <row r="74" spans="11:23" x14ac:dyDescent="0.3">
      <c r="K74" s="9">
        <v>48</v>
      </c>
      <c r="L74" s="9">
        <v>-0.14741715179057469</v>
      </c>
      <c r="M74" s="9">
        <v>9.1335064633082368</v>
      </c>
      <c r="T74">
        <v>-8</v>
      </c>
      <c r="U74">
        <f t="shared" si="5"/>
        <v>-6.8017000000000003</v>
      </c>
      <c r="V74">
        <f t="shared" si="6"/>
        <v>6.2082999999999995</v>
      </c>
      <c r="W74">
        <f t="shared" si="7"/>
        <v>-19.811700000000002</v>
      </c>
    </row>
    <row r="75" spans="11:23" x14ac:dyDescent="0.3">
      <c r="K75" s="9">
        <v>49</v>
      </c>
      <c r="L75" s="9">
        <v>3.449787876915881</v>
      </c>
      <c r="M75" s="9">
        <v>-2.2272508533712472</v>
      </c>
      <c r="T75">
        <v>-7</v>
      </c>
      <c r="U75">
        <f t="shared" si="5"/>
        <v>-5.8353999999999999</v>
      </c>
      <c r="V75">
        <f t="shared" si="6"/>
        <v>7.1745999999999999</v>
      </c>
      <c r="W75">
        <f t="shared" si="7"/>
        <v>-18.845399999999998</v>
      </c>
    </row>
    <row r="76" spans="11:23" x14ac:dyDescent="0.3">
      <c r="K76" s="9">
        <v>50</v>
      </c>
      <c r="L76" s="9">
        <v>5.0293489823781643</v>
      </c>
      <c r="M76" s="9">
        <v>-0.36154609932139614</v>
      </c>
      <c r="T76">
        <v>-6</v>
      </c>
      <c r="U76">
        <f t="shared" si="5"/>
        <v>-4.8691000000000004</v>
      </c>
      <c r="V76">
        <f t="shared" si="6"/>
        <v>8.1408999999999985</v>
      </c>
      <c r="W76">
        <f t="shared" si="7"/>
        <v>-17.879100000000001</v>
      </c>
    </row>
    <row r="77" spans="11:23" x14ac:dyDescent="0.3">
      <c r="K77" s="9">
        <v>51</v>
      </c>
      <c r="L77" s="9">
        <v>5.9943220992311153</v>
      </c>
      <c r="M77" s="9">
        <v>0.52604459108597013</v>
      </c>
      <c r="T77">
        <v>-5</v>
      </c>
      <c r="U77">
        <f t="shared" si="5"/>
        <v>-3.9028</v>
      </c>
      <c r="V77">
        <f t="shared" si="6"/>
        <v>9.1071999999999989</v>
      </c>
      <c r="W77">
        <f t="shared" si="7"/>
        <v>-16.912800000000001</v>
      </c>
    </row>
    <row r="78" spans="11:23" x14ac:dyDescent="0.3">
      <c r="K78" s="9">
        <v>52</v>
      </c>
      <c r="L78" s="9">
        <v>1.4588111637895924</v>
      </c>
      <c r="M78" s="9">
        <v>-4.0667726520859109</v>
      </c>
      <c r="T78">
        <v>-4</v>
      </c>
      <c r="U78">
        <f t="shared" si="5"/>
        <v>-2.9365000000000001</v>
      </c>
      <c r="V78">
        <f t="shared" si="6"/>
        <v>10.073499999999999</v>
      </c>
      <c r="W78">
        <f t="shared" si="7"/>
        <v>-15.9465</v>
      </c>
    </row>
    <row r="79" spans="11:23" x14ac:dyDescent="0.3">
      <c r="K79" s="9">
        <v>53</v>
      </c>
      <c r="L79" s="9">
        <v>3.0751205699761099</v>
      </c>
      <c r="M79" s="9">
        <v>-1.3140038361161743</v>
      </c>
      <c r="T79">
        <v>-3</v>
      </c>
      <c r="U79">
        <f t="shared" si="5"/>
        <v>-1.9702000000000002</v>
      </c>
      <c r="V79">
        <f t="shared" si="6"/>
        <v>11.0398</v>
      </c>
      <c r="W79">
        <f t="shared" si="7"/>
        <v>-14.9802</v>
      </c>
    </row>
    <row r="80" spans="11:23" x14ac:dyDescent="0.3">
      <c r="K80" s="9">
        <v>54</v>
      </c>
      <c r="L80" s="9">
        <v>3.1267317262383196</v>
      </c>
      <c r="M80" s="9">
        <v>1.886042543862219</v>
      </c>
      <c r="T80">
        <v>-2</v>
      </c>
      <c r="U80">
        <f t="shared" si="5"/>
        <v>-1.0039000000000002</v>
      </c>
      <c r="V80">
        <f t="shared" si="6"/>
        <v>12.0061</v>
      </c>
      <c r="W80">
        <f t="shared" si="7"/>
        <v>-14.0139</v>
      </c>
    </row>
    <row r="81" spans="11:23" x14ac:dyDescent="0.3">
      <c r="K81" s="9">
        <v>55</v>
      </c>
      <c r="L81" s="9">
        <v>3.72989190264434</v>
      </c>
      <c r="M81" s="9">
        <v>-4.5467294203462414</v>
      </c>
      <c r="T81">
        <v>-1</v>
      </c>
      <c r="U81">
        <f t="shared" si="5"/>
        <v>-3.7600000000000078E-2</v>
      </c>
      <c r="V81">
        <f t="shared" si="6"/>
        <v>12.9724</v>
      </c>
      <c r="W81">
        <f t="shared" si="7"/>
        <v>-13.047599999999999</v>
      </c>
    </row>
    <row r="82" spans="11:23" x14ac:dyDescent="0.3">
      <c r="K82" s="9">
        <v>56</v>
      </c>
      <c r="L82" s="9">
        <v>-3.6677450731497299</v>
      </c>
      <c r="M82" s="9">
        <v>-3.7813733991680882</v>
      </c>
      <c r="T82">
        <v>0</v>
      </c>
      <c r="U82">
        <f t="shared" si="5"/>
        <v>0.92869999999999997</v>
      </c>
      <c r="V82">
        <f t="shared" si="6"/>
        <v>13.938699999999999</v>
      </c>
      <c r="W82">
        <f t="shared" si="7"/>
        <v>-12.081300000000001</v>
      </c>
    </row>
    <row r="83" spans="11:23" x14ac:dyDescent="0.3">
      <c r="K83" s="9">
        <v>57</v>
      </c>
      <c r="L83" s="9">
        <v>7.6097702779875416</v>
      </c>
      <c r="M83" s="9">
        <v>-5.5088515331755428</v>
      </c>
      <c r="T83">
        <v>1</v>
      </c>
      <c r="U83">
        <f t="shared" si="5"/>
        <v>1.895</v>
      </c>
      <c r="V83">
        <f t="shared" si="6"/>
        <v>14.904999999999999</v>
      </c>
      <c r="W83">
        <f t="shared" si="7"/>
        <v>-11.115</v>
      </c>
    </row>
    <row r="84" spans="11:23" x14ac:dyDescent="0.3">
      <c r="K84" s="9">
        <v>58</v>
      </c>
      <c r="L84" s="9">
        <v>0.12341679666937533</v>
      </c>
      <c r="M84" s="9">
        <v>6.6294648771093216</v>
      </c>
      <c r="T84">
        <v>2</v>
      </c>
      <c r="U84">
        <f t="shared" si="5"/>
        <v>2.8613</v>
      </c>
      <c r="V84">
        <f t="shared" si="6"/>
        <v>15.8713</v>
      </c>
      <c r="W84">
        <f t="shared" si="7"/>
        <v>-10.1487</v>
      </c>
    </row>
    <row r="85" spans="11:23" ht="15" thickBot="1" x14ac:dyDescent="0.35">
      <c r="K85" s="10">
        <v>59</v>
      </c>
      <c r="L85" s="10">
        <v>0.32420411172194386</v>
      </c>
      <c r="M85" s="10">
        <v>4.5658131240641771</v>
      </c>
      <c r="T85">
        <v>3</v>
      </c>
      <c r="U85">
        <f t="shared" si="5"/>
        <v>3.8276000000000003</v>
      </c>
      <c r="V85">
        <f t="shared" si="6"/>
        <v>16.837600000000002</v>
      </c>
      <c r="W85">
        <f t="shared" si="7"/>
        <v>-9.1823999999999995</v>
      </c>
    </row>
    <row r="86" spans="11:23" x14ac:dyDescent="0.3">
      <c r="T86">
        <v>4</v>
      </c>
      <c r="U86">
        <f t="shared" si="5"/>
        <v>4.7938999999999998</v>
      </c>
      <c r="V86">
        <f t="shared" si="6"/>
        <v>17.803899999999999</v>
      </c>
      <c r="W86">
        <f t="shared" si="7"/>
        <v>-8.2161000000000008</v>
      </c>
    </row>
    <row r="87" spans="11:23" x14ac:dyDescent="0.3">
      <c r="T87">
        <v>5</v>
      </c>
      <c r="U87">
        <f t="shared" si="5"/>
        <v>5.7602000000000002</v>
      </c>
      <c r="V87">
        <f t="shared" si="6"/>
        <v>18.770199999999999</v>
      </c>
      <c r="W87">
        <f t="shared" si="7"/>
        <v>-7.2497999999999996</v>
      </c>
    </row>
    <row r="88" spans="11:23" x14ac:dyDescent="0.3">
      <c r="T88">
        <v>6</v>
      </c>
      <c r="U88">
        <f t="shared" si="5"/>
        <v>6.7265000000000006</v>
      </c>
      <c r="V88">
        <f t="shared" si="6"/>
        <v>19.736499999999999</v>
      </c>
      <c r="W88">
        <f t="shared" si="7"/>
        <v>-6.2834999999999992</v>
      </c>
    </row>
    <row r="89" spans="11:23" x14ac:dyDescent="0.3">
      <c r="T89">
        <v>7</v>
      </c>
      <c r="U89">
        <f t="shared" si="5"/>
        <v>7.6928000000000001</v>
      </c>
      <c r="V89">
        <f t="shared" si="6"/>
        <v>20.7028</v>
      </c>
      <c r="W89">
        <f t="shared" si="7"/>
        <v>-5.3171999999999997</v>
      </c>
    </row>
    <row r="90" spans="11:23" x14ac:dyDescent="0.3">
      <c r="T90">
        <v>8</v>
      </c>
      <c r="U90">
        <f t="shared" si="5"/>
        <v>8.6591000000000005</v>
      </c>
      <c r="V90">
        <f t="shared" si="6"/>
        <v>21.6691</v>
      </c>
      <c r="W90">
        <f t="shared" si="7"/>
        <v>-4.3508999999999993</v>
      </c>
    </row>
    <row r="91" spans="11:23" x14ac:dyDescent="0.3">
      <c r="T91">
        <v>9</v>
      </c>
      <c r="U91">
        <f t="shared" si="5"/>
        <v>9.6253999999999991</v>
      </c>
      <c r="V91">
        <f t="shared" si="6"/>
        <v>22.635399999999997</v>
      </c>
      <c r="W91">
        <f t="shared" si="7"/>
        <v>-3.3846000000000007</v>
      </c>
    </row>
    <row r="92" spans="11:23" x14ac:dyDescent="0.3">
      <c r="T92">
        <v>10</v>
      </c>
      <c r="U92">
        <f t="shared" si="5"/>
        <v>10.591699999999999</v>
      </c>
      <c r="V92">
        <f t="shared" si="6"/>
        <v>23.601700000000001</v>
      </c>
      <c r="W92">
        <f t="shared" si="7"/>
        <v>-2.4183000000000003</v>
      </c>
    </row>
    <row r="93" spans="11:23" x14ac:dyDescent="0.3">
      <c r="T93">
        <v>11</v>
      </c>
      <c r="U93">
        <f t="shared" si="5"/>
        <v>11.558</v>
      </c>
      <c r="V93">
        <f t="shared" si="6"/>
        <v>24.567999999999998</v>
      </c>
      <c r="W93">
        <f t="shared" si="7"/>
        <v>-1.452</v>
      </c>
    </row>
    <row r="94" spans="11:23" x14ac:dyDescent="0.3">
      <c r="T94">
        <v>12</v>
      </c>
      <c r="U94">
        <f t="shared" si="5"/>
        <v>12.5243</v>
      </c>
      <c r="V94">
        <f t="shared" si="6"/>
        <v>25.534300000000002</v>
      </c>
      <c r="W94">
        <f t="shared" si="7"/>
        <v>-0.48569999999999958</v>
      </c>
    </row>
    <row r="95" spans="11:23" x14ac:dyDescent="0.3">
      <c r="T95">
        <v>13</v>
      </c>
      <c r="U95">
        <f t="shared" si="5"/>
        <v>13.490600000000001</v>
      </c>
      <c r="V95">
        <f t="shared" si="6"/>
        <v>26.500599999999999</v>
      </c>
      <c r="W95">
        <f t="shared" si="7"/>
        <v>0.4806000000000008</v>
      </c>
    </row>
    <row r="96" spans="11:23" x14ac:dyDescent="0.3">
      <c r="T96">
        <v>14</v>
      </c>
      <c r="U96">
        <f t="shared" si="5"/>
        <v>14.456899999999999</v>
      </c>
      <c r="V96">
        <f t="shared" si="6"/>
        <v>27.466899999999999</v>
      </c>
      <c r="W96">
        <f t="shared" si="7"/>
        <v>1.4468999999999994</v>
      </c>
    </row>
    <row r="97" spans="20:23" x14ac:dyDescent="0.3">
      <c r="T97">
        <v>15</v>
      </c>
      <c r="U97">
        <f t="shared" si="5"/>
        <v>15.4232</v>
      </c>
      <c r="V97">
        <f t="shared" si="6"/>
        <v>28.433199999999999</v>
      </c>
      <c r="W97">
        <f t="shared" si="7"/>
        <v>2.4131999999999998</v>
      </c>
    </row>
    <row r="98" spans="20:23" x14ac:dyDescent="0.3">
      <c r="T98">
        <v>16</v>
      </c>
      <c r="U98">
        <f t="shared" si="5"/>
        <v>16.389500000000002</v>
      </c>
      <c r="V98">
        <f t="shared" si="6"/>
        <v>29.399500000000003</v>
      </c>
      <c r="W98">
        <f t="shared" si="7"/>
        <v>3.3795000000000019</v>
      </c>
    </row>
    <row r="99" spans="20:23" x14ac:dyDescent="0.3">
      <c r="T99">
        <v>17</v>
      </c>
      <c r="U99">
        <f t="shared" si="5"/>
        <v>17.355799999999999</v>
      </c>
      <c r="V99">
        <f t="shared" si="6"/>
        <v>30.3658</v>
      </c>
      <c r="W99">
        <f t="shared" si="7"/>
        <v>4.3457999999999988</v>
      </c>
    </row>
    <row r="100" spans="20:23" x14ac:dyDescent="0.3">
      <c r="T100">
        <v>18</v>
      </c>
      <c r="U100">
        <f t="shared" si="5"/>
        <v>18.322099999999999</v>
      </c>
      <c r="V100">
        <f t="shared" si="6"/>
        <v>31.332099999999997</v>
      </c>
      <c r="W100">
        <f t="shared" si="7"/>
        <v>5.3120999999999992</v>
      </c>
    </row>
    <row r="101" spans="20:23" x14ac:dyDescent="0.3">
      <c r="T101">
        <v>19</v>
      </c>
      <c r="U101">
        <f t="shared" si="5"/>
        <v>19.288399999999999</v>
      </c>
      <c r="V101">
        <f t="shared" si="6"/>
        <v>32.298400000000001</v>
      </c>
      <c r="W101">
        <f t="shared" si="7"/>
        <v>6.2783999999999995</v>
      </c>
    </row>
    <row r="102" spans="20:23" x14ac:dyDescent="0.3">
      <c r="T102">
        <v>20</v>
      </c>
      <c r="U102">
        <f t="shared" si="5"/>
        <v>20.2547</v>
      </c>
      <c r="V102">
        <f t="shared" si="6"/>
        <v>33.264699999999998</v>
      </c>
      <c r="W102">
        <f t="shared" si="7"/>
        <v>7.2446999999999999</v>
      </c>
    </row>
    <row r="103" spans="20:23" x14ac:dyDescent="0.3">
      <c r="T103">
        <v>21</v>
      </c>
      <c r="U103">
        <f t="shared" si="5"/>
        <v>21.221</v>
      </c>
      <c r="V103">
        <f t="shared" si="6"/>
        <v>34.231000000000002</v>
      </c>
      <c r="W103">
        <f t="shared" si="7"/>
        <v>8.2110000000000003</v>
      </c>
    </row>
    <row r="104" spans="20:23" x14ac:dyDescent="0.3">
      <c r="T104">
        <v>22</v>
      </c>
      <c r="U104">
        <f t="shared" si="5"/>
        <v>22.1873</v>
      </c>
      <c r="V104">
        <f t="shared" si="6"/>
        <v>35.197299999999998</v>
      </c>
      <c r="W104">
        <f t="shared" si="7"/>
        <v>9.1773000000000007</v>
      </c>
    </row>
    <row r="105" spans="20:23" x14ac:dyDescent="0.3">
      <c r="T105">
        <v>23</v>
      </c>
      <c r="U105">
        <f t="shared" si="5"/>
        <v>23.153600000000001</v>
      </c>
      <c r="V105">
        <f t="shared" si="6"/>
        <v>36.163600000000002</v>
      </c>
      <c r="W105">
        <f t="shared" si="7"/>
        <v>10.143600000000001</v>
      </c>
    </row>
    <row r="106" spans="20:23" x14ac:dyDescent="0.3">
      <c r="T106">
        <v>24</v>
      </c>
      <c r="U106">
        <f t="shared" si="5"/>
        <v>24.119900000000001</v>
      </c>
      <c r="V106">
        <f t="shared" si="6"/>
        <v>37.129899999999999</v>
      </c>
      <c r="W106">
        <f t="shared" si="7"/>
        <v>11.109900000000001</v>
      </c>
    </row>
    <row r="107" spans="20:23" x14ac:dyDescent="0.3">
      <c r="T107">
        <v>25</v>
      </c>
      <c r="U107">
        <f t="shared" si="5"/>
        <v>25.086200000000002</v>
      </c>
      <c r="V107">
        <f t="shared" si="6"/>
        <v>38.096200000000003</v>
      </c>
      <c r="W107">
        <f t="shared" si="7"/>
        <v>12.076200000000002</v>
      </c>
    </row>
    <row r="108" spans="20:23" x14ac:dyDescent="0.3">
      <c r="T108">
        <v>26</v>
      </c>
      <c r="U108">
        <f t="shared" si="5"/>
        <v>26.052500000000002</v>
      </c>
      <c r="V108">
        <f t="shared" si="6"/>
        <v>39.0625</v>
      </c>
      <c r="W108">
        <f t="shared" si="7"/>
        <v>13.042500000000002</v>
      </c>
    </row>
    <row r="109" spans="20:23" x14ac:dyDescent="0.3">
      <c r="T109">
        <v>27</v>
      </c>
      <c r="U109">
        <f t="shared" si="5"/>
        <v>27.018799999999999</v>
      </c>
      <c r="V109">
        <f t="shared" si="6"/>
        <v>40.028799999999997</v>
      </c>
      <c r="W109">
        <f t="shared" si="7"/>
        <v>14.008799999999999</v>
      </c>
    </row>
    <row r="110" spans="20:23" x14ac:dyDescent="0.3">
      <c r="T110">
        <v>28</v>
      </c>
      <c r="U110">
        <f t="shared" si="5"/>
        <v>27.985099999999999</v>
      </c>
      <c r="V110">
        <f t="shared" si="6"/>
        <v>40.995100000000001</v>
      </c>
      <c r="W110">
        <f t="shared" si="7"/>
        <v>14.975099999999999</v>
      </c>
    </row>
    <row r="111" spans="20:23" x14ac:dyDescent="0.3">
      <c r="T111">
        <v>29</v>
      </c>
      <c r="U111">
        <f t="shared" si="5"/>
        <v>28.9514</v>
      </c>
      <c r="V111">
        <f t="shared" si="6"/>
        <v>41.961399999999998</v>
      </c>
      <c r="W111">
        <f t="shared" si="7"/>
        <v>15.9414</v>
      </c>
    </row>
    <row r="112" spans="20:23" x14ac:dyDescent="0.3">
      <c r="T112">
        <v>30</v>
      </c>
      <c r="U112">
        <f t="shared" si="5"/>
        <v>29.9177</v>
      </c>
      <c r="V112">
        <f t="shared" si="6"/>
        <v>42.927700000000002</v>
      </c>
      <c r="W112">
        <f t="shared" si="7"/>
        <v>16.907699999999998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8078-7792-423A-B9F9-461D052FB579}">
  <dimension ref="A1:G62"/>
  <sheetViews>
    <sheetView workbookViewId="0">
      <selection activeCell="L33" sqref="L33"/>
    </sheetView>
  </sheetViews>
  <sheetFormatPr defaultRowHeight="14.4" x14ac:dyDescent="0.3"/>
  <cols>
    <col min="7" max="7" width="11.44140625" bestFit="1" customWidth="1"/>
  </cols>
  <sheetData>
    <row r="1" spans="1:7" ht="15" thickBot="1" x14ac:dyDescent="0.3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15" thickBot="1" x14ac:dyDescent="0.35">
      <c r="A2" s="1">
        <v>44533</v>
      </c>
      <c r="B2" s="2">
        <v>4589.49</v>
      </c>
      <c r="C2" s="2">
        <v>4608.03</v>
      </c>
      <c r="D2" s="2">
        <v>4495.12</v>
      </c>
      <c r="E2" s="2">
        <v>4538.43</v>
      </c>
      <c r="F2" s="2">
        <v>4538.43</v>
      </c>
      <c r="G2" s="3">
        <v>2714489000</v>
      </c>
    </row>
    <row r="3" spans="1:7" ht="15" thickBot="1" x14ac:dyDescent="0.35">
      <c r="A3" s="1">
        <v>44531</v>
      </c>
      <c r="B3" s="2">
        <v>4602.82</v>
      </c>
      <c r="C3" s="2">
        <v>4652.9399999999996</v>
      </c>
      <c r="D3" s="2">
        <v>4495.12</v>
      </c>
      <c r="E3" s="2">
        <v>4538.43</v>
      </c>
      <c r="F3" s="2">
        <v>4538.43</v>
      </c>
      <c r="G3" s="3">
        <v>11821270000</v>
      </c>
    </row>
    <row r="4" spans="1:7" ht="15" thickBot="1" x14ac:dyDescent="0.35">
      <c r="A4" s="1">
        <v>44500</v>
      </c>
      <c r="B4" s="2">
        <v>4610.62</v>
      </c>
      <c r="C4" s="2">
        <v>4743.83</v>
      </c>
      <c r="D4" s="2">
        <v>4560</v>
      </c>
      <c r="E4" s="2">
        <v>4567</v>
      </c>
      <c r="F4" s="2">
        <v>4567</v>
      </c>
      <c r="G4" s="3">
        <v>67520800000</v>
      </c>
    </row>
    <row r="5" spans="1:7" ht="15" thickBot="1" x14ac:dyDescent="0.35">
      <c r="A5" s="1">
        <v>44469</v>
      </c>
      <c r="B5" s="2">
        <v>4317.16</v>
      </c>
      <c r="C5" s="2">
        <v>4608.08</v>
      </c>
      <c r="D5" s="2">
        <v>4278.9399999999996</v>
      </c>
      <c r="E5" s="2">
        <v>4605.38</v>
      </c>
      <c r="F5" s="2">
        <v>4605.38</v>
      </c>
      <c r="G5" s="3">
        <v>61874700000</v>
      </c>
    </row>
    <row r="6" spans="1:7" ht="15" thickBot="1" x14ac:dyDescent="0.35">
      <c r="A6" s="1">
        <v>44439</v>
      </c>
      <c r="B6" s="2">
        <v>4528.8</v>
      </c>
      <c r="C6" s="2">
        <v>4545.8500000000004</v>
      </c>
      <c r="D6" s="2">
        <v>4305.91</v>
      </c>
      <c r="E6" s="2">
        <v>4307.54</v>
      </c>
      <c r="F6" s="2">
        <v>4307.54</v>
      </c>
      <c r="G6" s="3">
        <v>66268850000</v>
      </c>
    </row>
    <row r="7" spans="1:7" ht="15" thickBot="1" x14ac:dyDescent="0.35">
      <c r="A7" s="1">
        <v>44408</v>
      </c>
      <c r="B7" s="2">
        <v>4406.8599999999997</v>
      </c>
      <c r="C7" s="2">
        <v>4537.3599999999997</v>
      </c>
      <c r="D7" s="2">
        <v>4367.7299999999996</v>
      </c>
      <c r="E7" s="2">
        <v>4522.68</v>
      </c>
      <c r="F7" s="2">
        <v>4522.68</v>
      </c>
      <c r="G7" s="3">
        <v>63217960000</v>
      </c>
    </row>
    <row r="8" spans="1:7" ht="15" thickBot="1" x14ac:dyDescent="0.35">
      <c r="A8" s="1">
        <v>44377</v>
      </c>
      <c r="B8" s="2">
        <v>4300.7299999999996</v>
      </c>
      <c r="C8" s="2">
        <v>4429.97</v>
      </c>
      <c r="D8" s="2">
        <v>4233.13</v>
      </c>
      <c r="E8" s="2">
        <v>4395.26</v>
      </c>
      <c r="F8" s="2">
        <v>4395.26</v>
      </c>
      <c r="G8" s="3">
        <v>66496430000</v>
      </c>
    </row>
    <row r="9" spans="1:7" ht="15" thickBot="1" x14ac:dyDescent="0.35">
      <c r="A9" s="1">
        <v>44347</v>
      </c>
      <c r="B9" s="2">
        <v>4216.5200000000004</v>
      </c>
      <c r="C9" s="2">
        <v>4302.43</v>
      </c>
      <c r="D9" s="2">
        <v>4164.3999999999996</v>
      </c>
      <c r="E9" s="2">
        <v>4297.5</v>
      </c>
      <c r="F9" s="2">
        <v>4297.5</v>
      </c>
      <c r="G9" s="3">
        <v>85705180000</v>
      </c>
    </row>
    <row r="10" spans="1:7" ht="15" thickBot="1" x14ac:dyDescent="0.35">
      <c r="A10" s="1">
        <v>44316</v>
      </c>
      <c r="B10" s="2">
        <v>4191.9799999999996</v>
      </c>
      <c r="C10" s="2">
        <v>4238.04</v>
      </c>
      <c r="D10" s="2">
        <v>4056.88</v>
      </c>
      <c r="E10" s="2">
        <v>4204.1099999999997</v>
      </c>
      <c r="F10" s="2">
        <v>4204.1099999999997</v>
      </c>
      <c r="G10" s="3">
        <v>75155370000</v>
      </c>
    </row>
    <row r="11" spans="1:7" ht="15" thickBot="1" x14ac:dyDescent="0.35">
      <c r="A11" s="1">
        <v>44286</v>
      </c>
      <c r="B11" s="2">
        <v>3992.78</v>
      </c>
      <c r="C11" s="2">
        <v>4218.78</v>
      </c>
      <c r="D11" s="2">
        <v>3992.78</v>
      </c>
      <c r="E11" s="2">
        <v>4181.17</v>
      </c>
      <c r="F11" s="2">
        <v>4181.17</v>
      </c>
      <c r="G11" s="3">
        <v>82869290000</v>
      </c>
    </row>
    <row r="12" spans="1:7" ht="15" thickBot="1" x14ac:dyDescent="0.35">
      <c r="A12" s="1">
        <v>44256</v>
      </c>
      <c r="B12" s="2">
        <v>3842.51</v>
      </c>
      <c r="C12" s="2">
        <v>3994.41</v>
      </c>
      <c r="D12" s="2">
        <v>3723.34</v>
      </c>
      <c r="E12" s="2">
        <v>3972.89</v>
      </c>
      <c r="F12" s="2">
        <v>3972.89</v>
      </c>
      <c r="G12" s="3">
        <v>120863560000</v>
      </c>
    </row>
    <row r="13" spans="1:7" ht="15" thickBot="1" x14ac:dyDescent="0.35">
      <c r="A13" s="1">
        <v>44228</v>
      </c>
      <c r="B13" s="2">
        <v>3731.17</v>
      </c>
      <c r="C13" s="2">
        <v>3950.43</v>
      </c>
      <c r="D13" s="2">
        <v>3725.62</v>
      </c>
      <c r="E13" s="2">
        <v>3811.15</v>
      </c>
      <c r="F13" s="2">
        <v>3811.15</v>
      </c>
      <c r="G13" s="3">
        <v>98596960000</v>
      </c>
    </row>
    <row r="14" spans="1:7" ht="15" thickBot="1" x14ac:dyDescent="0.35">
      <c r="A14" s="1">
        <v>44197</v>
      </c>
      <c r="B14" s="2">
        <v>3764.61</v>
      </c>
      <c r="C14" s="2">
        <v>3870.9</v>
      </c>
      <c r="D14" s="2">
        <v>3662.71</v>
      </c>
      <c r="E14" s="2">
        <v>3714.24</v>
      </c>
      <c r="F14" s="2">
        <v>3714.24</v>
      </c>
      <c r="G14" s="3">
        <v>105548790000</v>
      </c>
    </row>
    <row r="15" spans="1:7" ht="15" thickBot="1" x14ac:dyDescent="0.35">
      <c r="A15" s="1">
        <v>44166</v>
      </c>
      <c r="B15" s="2">
        <v>3645.87</v>
      </c>
      <c r="C15" s="2">
        <v>3760.2</v>
      </c>
      <c r="D15" s="2">
        <v>3633.4</v>
      </c>
      <c r="E15" s="2">
        <v>3756.07</v>
      </c>
      <c r="F15" s="2">
        <v>3756.07</v>
      </c>
      <c r="G15" s="3">
        <v>96056410000</v>
      </c>
    </row>
    <row r="16" spans="1:7" ht="15" thickBot="1" x14ac:dyDescent="0.35">
      <c r="A16" s="1">
        <v>44135</v>
      </c>
      <c r="B16" s="2">
        <v>3296.2</v>
      </c>
      <c r="C16" s="2">
        <v>3645.99</v>
      </c>
      <c r="D16" s="2">
        <v>3279.74</v>
      </c>
      <c r="E16" s="2">
        <v>3621.63</v>
      </c>
      <c r="F16" s="2">
        <v>3621.63</v>
      </c>
      <c r="G16" s="3">
        <v>100977880000</v>
      </c>
    </row>
    <row r="17" spans="1:7" ht="15" thickBot="1" x14ac:dyDescent="0.35">
      <c r="A17" s="1">
        <v>44104</v>
      </c>
      <c r="B17" s="2">
        <v>3385.87</v>
      </c>
      <c r="C17" s="2">
        <v>3549.85</v>
      </c>
      <c r="D17" s="2">
        <v>3233.94</v>
      </c>
      <c r="E17" s="2">
        <v>3269.96</v>
      </c>
      <c r="F17" s="2">
        <v>3269.96</v>
      </c>
      <c r="G17" s="3">
        <v>89737600000</v>
      </c>
    </row>
    <row r="18" spans="1:7" ht="15" thickBot="1" x14ac:dyDescent="0.35">
      <c r="A18" s="1">
        <v>44074</v>
      </c>
      <c r="B18" s="2">
        <v>3507.44</v>
      </c>
      <c r="C18" s="2">
        <v>3588.11</v>
      </c>
      <c r="D18" s="2">
        <v>3209.45</v>
      </c>
      <c r="E18" s="2">
        <v>3363</v>
      </c>
      <c r="F18" s="2">
        <v>3363</v>
      </c>
      <c r="G18" s="3">
        <v>92084120000</v>
      </c>
    </row>
    <row r="19" spans="1:7" ht="15" thickBot="1" x14ac:dyDescent="0.35">
      <c r="A19" s="1">
        <v>44043</v>
      </c>
      <c r="B19" s="2">
        <v>3288.26</v>
      </c>
      <c r="C19" s="2">
        <v>3514.77</v>
      </c>
      <c r="D19" s="2">
        <v>3284.53</v>
      </c>
      <c r="E19" s="2">
        <v>3500.31</v>
      </c>
      <c r="F19" s="2">
        <v>3500.31</v>
      </c>
      <c r="G19" s="3">
        <v>84402300000</v>
      </c>
    </row>
    <row r="20" spans="1:7" ht="15" thickBot="1" x14ac:dyDescent="0.35">
      <c r="A20" s="1">
        <v>44012</v>
      </c>
      <c r="B20" s="2">
        <v>3105.92</v>
      </c>
      <c r="C20" s="2">
        <v>3279.99</v>
      </c>
      <c r="D20" s="2">
        <v>3101.17</v>
      </c>
      <c r="E20" s="2">
        <v>3271.12</v>
      </c>
      <c r="F20" s="2">
        <v>3271.12</v>
      </c>
      <c r="G20" s="3">
        <v>97197020000</v>
      </c>
    </row>
    <row r="21" spans="1:7" ht="15" thickBot="1" x14ac:dyDescent="0.35">
      <c r="A21" s="1">
        <v>43982</v>
      </c>
      <c r="B21" s="2">
        <v>3038.78</v>
      </c>
      <c r="C21" s="2">
        <v>3233.13</v>
      </c>
      <c r="D21" s="2">
        <v>2965.66</v>
      </c>
      <c r="E21" s="2">
        <v>3100.29</v>
      </c>
      <c r="F21" s="2">
        <v>3100.29</v>
      </c>
      <c r="G21" s="3">
        <v>131044000000</v>
      </c>
    </row>
    <row r="22" spans="1:7" ht="15" thickBot="1" x14ac:dyDescent="0.35">
      <c r="A22" s="1">
        <v>43951</v>
      </c>
      <c r="B22" s="2">
        <v>2869.09</v>
      </c>
      <c r="C22" s="2">
        <v>3068.67</v>
      </c>
      <c r="D22" s="2">
        <v>2766.64</v>
      </c>
      <c r="E22" s="2">
        <v>3044.31</v>
      </c>
      <c r="F22" s="2">
        <v>3044.31</v>
      </c>
      <c r="G22" s="3">
        <v>106799100000</v>
      </c>
    </row>
    <row r="23" spans="1:7" ht="15" thickBot="1" x14ac:dyDescent="0.35">
      <c r="A23" s="1">
        <v>43921</v>
      </c>
      <c r="B23" s="2">
        <v>2498.08</v>
      </c>
      <c r="C23" s="2">
        <v>2954.86</v>
      </c>
      <c r="D23" s="2">
        <v>2447.4899999999998</v>
      </c>
      <c r="E23" s="2">
        <v>2912.43</v>
      </c>
      <c r="F23" s="2">
        <v>2912.43</v>
      </c>
      <c r="G23" s="3">
        <v>123163450000</v>
      </c>
    </row>
    <row r="24" spans="1:7" ht="15" thickBot="1" x14ac:dyDescent="0.35">
      <c r="A24" s="1">
        <v>43891</v>
      </c>
      <c r="B24" s="2">
        <v>2974.28</v>
      </c>
      <c r="C24" s="2">
        <v>3136.72</v>
      </c>
      <c r="D24" s="2">
        <v>2191.86</v>
      </c>
      <c r="E24" s="2">
        <v>2584.59</v>
      </c>
      <c r="F24" s="2">
        <v>2584.59</v>
      </c>
      <c r="G24" s="3">
        <v>161801100000</v>
      </c>
    </row>
    <row r="25" spans="1:7" ht="15" thickBot="1" x14ac:dyDescent="0.35">
      <c r="A25" s="1">
        <v>43862</v>
      </c>
      <c r="B25" s="2">
        <v>3235.66</v>
      </c>
      <c r="C25" s="2">
        <v>3393.52</v>
      </c>
      <c r="D25" s="2">
        <v>2855.84</v>
      </c>
      <c r="E25" s="2">
        <v>2954.22</v>
      </c>
      <c r="F25" s="2">
        <v>2954.22</v>
      </c>
      <c r="G25" s="3">
        <v>84292270000</v>
      </c>
    </row>
    <row r="26" spans="1:7" ht="15" thickBot="1" x14ac:dyDescent="0.35">
      <c r="A26" s="1">
        <v>43831</v>
      </c>
      <c r="B26" s="2">
        <v>3244.67</v>
      </c>
      <c r="C26" s="2">
        <v>3337.77</v>
      </c>
      <c r="D26" s="2">
        <v>3214.64</v>
      </c>
      <c r="E26" s="2">
        <v>3225.52</v>
      </c>
      <c r="F26" s="2">
        <v>3225.52</v>
      </c>
      <c r="G26" s="3">
        <v>77104420000</v>
      </c>
    </row>
    <row r="27" spans="1:7" ht="15" thickBot="1" x14ac:dyDescent="0.35">
      <c r="A27" s="1">
        <v>43800</v>
      </c>
      <c r="B27" s="2">
        <v>3143.85</v>
      </c>
      <c r="C27" s="2">
        <v>3247.93</v>
      </c>
      <c r="D27" s="2">
        <v>3070.33</v>
      </c>
      <c r="E27" s="2">
        <v>3230.78</v>
      </c>
      <c r="F27" s="2">
        <v>3230.78</v>
      </c>
      <c r="G27" s="3">
        <v>72054000000</v>
      </c>
    </row>
    <row r="28" spans="1:7" ht="15" thickBot="1" x14ac:dyDescent="0.35">
      <c r="A28" s="1">
        <v>43769</v>
      </c>
      <c r="B28" s="2">
        <v>3050.72</v>
      </c>
      <c r="C28" s="2">
        <v>3154.26</v>
      </c>
      <c r="D28" s="2">
        <v>3050.72</v>
      </c>
      <c r="E28" s="2">
        <v>3140.98</v>
      </c>
      <c r="F28" s="2">
        <v>3140.98</v>
      </c>
      <c r="G28" s="3">
        <v>72179920000</v>
      </c>
    </row>
    <row r="29" spans="1:7" ht="15" thickBot="1" x14ac:dyDescent="0.35">
      <c r="A29" s="1">
        <v>43738</v>
      </c>
      <c r="B29" s="2">
        <v>2983.69</v>
      </c>
      <c r="C29" s="2">
        <v>3050.1</v>
      </c>
      <c r="D29" s="2">
        <v>2855.94</v>
      </c>
      <c r="E29" s="2">
        <v>3037.56</v>
      </c>
      <c r="F29" s="2">
        <v>3037.56</v>
      </c>
      <c r="G29" s="3">
        <v>77564550000</v>
      </c>
    </row>
    <row r="30" spans="1:7" ht="15" thickBot="1" x14ac:dyDescent="0.35">
      <c r="A30" s="1">
        <v>43708</v>
      </c>
      <c r="B30" s="2">
        <v>2909.01</v>
      </c>
      <c r="C30" s="2">
        <v>3021.99</v>
      </c>
      <c r="D30" s="2">
        <v>2891.85</v>
      </c>
      <c r="E30" s="2">
        <v>2976.74</v>
      </c>
      <c r="F30" s="2">
        <v>2976.74</v>
      </c>
      <c r="G30" s="3">
        <v>73992330000</v>
      </c>
    </row>
    <row r="31" spans="1:7" ht="15" thickBot="1" x14ac:dyDescent="0.35">
      <c r="A31" s="1">
        <v>43677</v>
      </c>
      <c r="B31" s="2">
        <v>2980.32</v>
      </c>
      <c r="C31" s="2">
        <v>3013.59</v>
      </c>
      <c r="D31" s="2">
        <v>2822.12</v>
      </c>
      <c r="E31" s="2">
        <v>2926.46</v>
      </c>
      <c r="F31" s="2">
        <v>2926.46</v>
      </c>
      <c r="G31" s="3">
        <v>79599440000</v>
      </c>
    </row>
    <row r="32" spans="1:7" ht="15" thickBot="1" x14ac:dyDescent="0.35">
      <c r="A32" s="1">
        <v>43646</v>
      </c>
      <c r="B32" s="2">
        <v>2971.41</v>
      </c>
      <c r="C32" s="2">
        <v>3027.98</v>
      </c>
      <c r="D32" s="2">
        <v>2952.22</v>
      </c>
      <c r="E32" s="2">
        <v>2980.38</v>
      </c>
      <c r="F32" s="2">
        <v>2980.38</v>
      </c>
      <c r="G32" s="3">
        <v>70349470000</v>
      </c>
    </row>
    <row r="33" spans="1:7" ht="15" thickBot="1" x14ac:dyDescent="0.35">
      <c r="A33" s="1">
        <v>43616</v>
      </c>
      <c r="B33" s="2">
        <v>2751.53</v>
      </c>
      <c r="C33" s="2">
        <v>2964.15</v>
      </c>
      <c r="D33" s="2">
        <v>2728.81</v>
      </c>
      <c r="E33" s="2">
        <v>2941.76</v>
      </c>
      <c r="F33" s="2">
        <v>2941.76</v>
      </c>
      <c r="G33" s="3">
        <v>70904280000</v>
      </c>
    </row>
    <row r="34" spans="1:7" ht="15" thickBot="1" x14ac:dyDescent="0.35">
      <c r="A34" s="1">
        <v>43585</v>
      </c>
      <c r="B34" s="2">
        <v>2952.33</v>
      </c>
      <c r="C34" s="2">
        <v>2954.13</v>
      </c>
      <c r="D34" s="2">
        <v>2750.52</v>
      </c>
      <c r="E34" s="2">
        <v>2752.06</v>
      </c>
      <c r="F34" s="2">
        <v>2752.06</v>
      </c>
      <c r="G34" s="3">
        <v>76860120000</v>
      </c>
    </row>
    <row r="35" spans="1:7" ht="15" thickBot="1" x14ac:dyDescent="0.35">
      <c r="A35" s="1">
        <v>43555</v>
      </c>
      <c r="B35" s="2">
        <v>2848.63</v>
      </c>
      <c r="C35" s="2">
        <v>2949.52</v>
      </c>
      <c r="D35" s="2">
        <v>2848.63</v>
      </c>
      <c r="E35" s="2">
        <v>2945.83</v>
      </c>
      <c r="F35" s="2">
        <v>2945.83</v>
      </c>
      <c r="G35" s="3">
        <v>69604840000</v>
      </c>
    </row>
    <row r="36" spans="1:7" ht="15" thickBot="1" x14ac:dyDescent="0.35">
      <c r="A36" s="1">
        <v>43525</v>
      </c>
      <c r="B36" s="2">
        <v>2798.22</v>
      </c>
      <c r="C36" s="2">
        <v>2860.31</v>
      </c>
      <c r="D36" s="2">
        <v>2722.27</v>
      </c>
      <c r="E36" s="2">
        <v>2834.4</v>
      </c>
      <c r="F36" s="2">
        <v>2834.4</v>
      </c>
      <c r="G36" s="3">
        <v>78596280000</v>
      </c>
    </row>
    <row r="37" spans="1:7" ht="15" thickBot="1" x14ac:dyDescent="0.35">
      <c r="A37" s="1">
        <v>43497</v>
      </c>
      <c r="B37" s="2">
        <v>2702.32</v>
      </c>
      <c r="C37" s="2">
        <v>2813.49</v>
      </c>
      <c r="D37" s="2">
        <v>2681.83</v>
      </c>
      <c r="E37" s="2">
        <v>2784.49</v>
      </c>
      <c r="F37" s="2">
        <v>2784.49</v>
      </c>
      <c r="G37" s="3">
        <v>70183430000</v>
      </c>
    </row>
    <row r="38" spans="1:7" ht="15" thickBot="1" x14ac:dyDescent="0.35">
      <c r="A38" s="1">
        <v>43466</v>
      </c>
      <c r="B38" s="2">
        <v>2476.96</v>
      </c>
      <c r="C38" s="2">
        <v>2708.95</v>
      </c>
      <c r="D38" s="2">
        <v>2443.96</v>
      </c>
      <c r="E38" s="2">
        <v>2704.1</v>
      </c>
      <c r="F38" s="2">
        <v>2704.1</v>
      </c>
      <c r="G38" s="3">
        <v>80401630000</v>
      </c>
    </row>
    <row r="39" spans="1:7" ht="15" thickBot="1" x14ac:dyDescent="0.35">
      <c r="A39" s="1">
        <v>43435</v>
      </c>
      <c r="B39" s="2">
        <v>2790.5</v>
      </c>
      <c r="C39" s="2">
        <v>2800.18</v>
      </c>
      <c r="D39" s="2">
        <v>2346.58</v>
      </c>
      <c r="E39" s="2">
        <v>2506.85</v>
      </c>
      <c r="F39" s="2">
        <v>2506.85</v>
      </c>
      <c r="G39" s="3">
        <v>83522570000</v>
      </c>
    </row>
    <row r="40" spans="1:7" ht="15" thickBot="1" x14ac:dyDescent="0.35">
      <c r="A40" s="1">
        <v>43404</v>
      </c>
      <c r="B40" s="2">
        <v>2717.58</v>
      </c>
      <c r="C40" s="2">
        <v>2815.15</v>
      </c>
      <c r="D40" s="2">
        <v>2631.09</v>
      </c>
      <c r="E40" s="2">
        <v>2760.17</v>
      </c>
      <c r="F40" s="2">
        <v>2760.17</v>
      </c>
      <c r="G40" s="3">
        <v>80080110000</v>
      </c>
    </row>
    <row r="41" spans="1:7" ht="15" thickBot="1" x14ac:dyDescent="0.35">
      <c r="A41" s="1">
        <v>43373</v>
      </c>
      <c r="B41" s="2">
        <v>2926.29</v>
      </c>
      <c r="C41" s="2">
        <v>2939.86</v>
      </c>
      <c r="D41" s="2">
        <v>2603.54</v>
      </c>
      <c r="E41" s="2">
        <v>2711.74</v>
      </c>
      <c r="F41" s="2">
        <v>2711.74</v>
      </c>
      <c r="G41" s="3">
        <v>91327930000</v>
      </c>
    </row>
    <row r="42" spans="1:7" ht="15" thickBot="1" x14ac:dyDescent="0.35">
      <c r="A42" s="1">
        <v>43343</v>
      </c>
      <c r="B42" s="2">
        <v>2896.96</v>
      </c>
      <c r="C42" s="2">
        <v>2940.91</v>
      </c>
      <c r="D42" s="2">
        <v>2864.12</v>
      </c>
      <c r="E42" s="2">
        <v>2913.98</v>
      </c>
      <c r="F42" s="2">
        <v>2913.98</v>
      </c>
      <c r="G42" s="3">
        <v>62492080000</v>
      </c>
    </row>
    <row r="43" spans="1:7" ht="15" thickBot="1" x14ac:dyDescent="0.35">
      <c r="A43" s="1">
        <v>43312</v>
      </c>
      <c r="B43" s="2">
        <v>2821.17</v>
      </c>
      <c r="C43" s="2">
        <v>2916.5</v>
      </c>
      <c r="D43" s="2">
        <v>2796.34</v>
      </c>
      <c r="E43" s="2">
        <v>2901.52</v>
      </c>
      <c r="F43" s="2">
        <v>2901.52</v>
      </c>
      <c r="G43" s="3">
        <v>69238220000</v>
      </c>
    </row>
    <row r="44" spans="1:7" ht="15" thickBot="1" x14ac:dyDescent="0.35">
      <c r="A44" s="1">
        <v>43281</v>
      </c>
      <c r="B44" s="2">
        <v>2704.95</v>
      </c>
      <c r="C44" s="2">
        <v>2848.03</v>
      </c>
      <c r="D44" s="2">
        <v>2698.95</v>
      </c>
      <c r="E44" s="2">
        <v>2816.29</v>
      </c>
      <c r="F44" s="2">
        <v>2816.29</v>
      </c>
      <c r="G44" s="3">
        <v>64542170000</v>
      </c>
    </row>
    <row r="45" spans="1:7" ht="15" thickBot="1" x14ac:dyDescent="0.35">
      <c r="A45" s="1">
        <v>43251</v>
      </c>
      <c r="B45" s="2">
        <v>2718.7</v>
      </c>
      <c r="C45" s="2">
        <v>2791.47</v>
      </c>
      <c r="D45" s="2">
        <v>2691.99</v>
      </c>
      <c r="E45" s="2">
        <v>2718.37</v>
      </c>
      <c r="F45" s="2">
        <v>2718.37</v>
      </c>
      <c r="G45" s="3">
        <v>77439710000</v>
      </c>
    </row>
    <row r="46" spans="1:7" ht="15" thickBot="1" x14ac:dyDescent="0.35">
      <c r="A46" s="1">
        <v>43220</v>
      </c>
      <c r="B46" s="2">
        <v>2642.96</v>
      </c>
      <c r="C46" s="2">
        <v>2742.24</v>
      </c>
      <c r="D46" s="2">
        <v>2594.62</v>
      </c>
      <c r="E46" s="2">
        <v>2705.27</v>
      </c>
      <c r="F46" s="2">
        <v>2705.27</v>
      </c>
      <c r="G46" s="3">
        <v>75617280000</v>
      </c>
    </row>
    <row r="47" spans="1:7" ht="15" thickBot="1" x14ac:dyDescent="0.35">
      <c r="A47" s="1">
        <v>43190</v>
      </c>
      <c r="B47" s="2">
        <v>2633.45</v>
      </c>
      <c r="C47" s="2">
        <v>2717.49</v>
      </c>
      <c r="D47" s="2">
        <v>2553.8000000000002</v>
      </c>
      <c r="E47" s="2">
        <v>2648.05</v>
      </c>
      <c r="F47" s="2">
        <v>2648.05</v>
      </c>
      <c r="G47" s="3">
        <v>69648590000</v>
      </c>
    </row>
    <row r="48" spans="1:7" ht="15" thickBot="1" x14ac:dyDescent="0.35">
      <c r="A48" s="1">
        <v>43160</v>
      </c>
      <c r="B48" s="2">
        <v>2715.22</v>
      </c>
      <c r="C48" s="2">
        <v>2801.9</v>
      </c>
      <c r="D48" s="2">
        <v>2585.89</v>
      </c>
      <c r="E48" s="2">
        <v>2640.87</v>
      </c>
      <c r="F48" s="2">
        <v>2640.87</v>
      </c>
      <c r="G48" s="3">
        <v>76369800000</v>
      </c>
    </row>
    <row r="49" spans="1:7" ht="15" thickBot="1" x14ac:dyDescent="0.35">
      <c r="A49" s="1">
        <v>43132</v>
      </c>
      <c r="B49" s="2">
        <v>2816.45</v>
      </c>
      <c r="C49" s="2">
        <v>2835.96</v>
      </c>
      <c r="D49" s="2">
        <v>2532.69</v>
      </c>
      <c r="E49" s="2">
        <v>2713.83</v>
      </c>
      <c r="F49" s="2">
        <v>2713.83</v>
      </c>
      <c r="G49" s="3">
        <v>79579410000</v>
      </c>
    </row>
    <row r="50" spans="1:7" ht="15" thickBot="1" x14ac:dyDescent="0.35">
      <c r="A50" s="1">
        <v>43101</v>
      </c>
      <c r="B50" s="2">
        <v>2683.73</v>
      </c>
      <c r="C50" s="2">
        <v>2872.87</v>
      </c>
      <c r="D50" s="2">
        <v>2682.36</v>
      </c>
      <c r="E50" s="2">
        <v>2823.81</v>
      </c>
      <c r="F50" s="2">
        <v>2823.81</v>
      </c>
      <c r="G50" s="3">
        <v>76860120000</v>
      </c>
    </row>
    <row r="51" spans="1:7" ht="15" thickBot="1" x14ac:dyDescent="0.35">
      <c r="A51" s="1">
        <v>43070</v>
      </c>
      <c r="B51" s="2">
        <v>2645.1</v>
      </c>
      <c r="C51" s="2">
        <v>2694.97</v>
      </c>
      <c r="D51" s="2">
        <v>2605.52</v>
      </c>
      <c r="E51" s="2">
        <v>2673.61</v>
      </c>
      <c r="F51" s="2">
        <v>2673.61</v>
      </c>
      <c r="G51" s="3">
        <v>65251190000</v>
      </c>
    </row>
    <row r="52" spans="1:7" ht="15" thickBot="1" x14ac:dyDescent="0.35">
      <c r="A52" s="1">
        <v>43039</v>
      </c>
      <c r="B52" s="2">
        <v>2583.21</v>
      </c>
      <c r="C52" s="2">
        <v>2657.74</v>
      </c>
      <c r="D52" s="2">
        <v>2557.4499999999998</v>
      </c>
      <c r="E52" s="2">
        <v>2647.58</v>
      </c>
      <c r="F52" s="2">
        <v>2647.58</v>
      </c>
      <c r="G52" s="3">
        <v>73173260000</v>
      </c>
    </row>
    <row r="53" spans="1:7" ht="15" thickBot="1" x14ac:dyDescent="0.35">
      <c r="A53" s="1">
        <v>43008</v>
      </c>
      <c r="B53" s="2">
        <v>2521.1999999999998</v>
      </c>
      <c r="C53" s="2">
        <v>2582.98</v>
      </c>
      <c r="D53" s="2">
        <v>2520.4</v>
      </c>
      <c r="E53" s="2">
        <v>2575.2600000000002</v>
      </c>
      <c r="F53" s="2">
        <v>2575.2600000000002</v>
      </c>
      <c r="G53" s="3">
        <v>70871570000</v>
      </c>
    </row>
    <row r="54" spans="1:7" ht="15" thickBot="1" x14ac:dyDescent="0.35">
      <c r="A54" s="1">
        <v>42978</v>
      </c>
      <c r="B54" s="2">
        <v>2474.42</v>
      </c>
      <c r="C54" s="2">
        <v>2519.44</v>
      </c>
      <c r="D54" s="2">
        <v>2446.5500000000002</v>
      </c>
      <c r="E54" s="2">
        <v>2519.36</v>
      </c>
      <c r="F54" s="2">
        <v>2519.36</v>
      </c>
      <c r="G54" s="3">
        <v>66337980000</v>
      </c>
    </row>
    <row r="55" spans="1:7" ht="15" thickBot="1" x14ac:dyDescent="0.35">
      <c r="A55" s="1">
        <v>42947</v>
      </c>
      <c r="B55" s="2">
        <v>2477.1</v>
      </c>
      <c r="C55" s="2">
        <v>2490.87</v>
      </c>
      <c r="D55" s="2">
        <v>2417.35</v>
      </c>
      <c r="E55" s="2">
        <v>2471.65</v>
      </c>
      <c r="F55" s="2">
        <v>2471.65</v>
      </c>
      <c r="G55" s="3">
        <v>70616030000</v>
      </c>
    </row>
    <row r="56" spans="1:7" ht="15" thickBot="1" x14ac:dyDescent="0.35">
      <c r="A56" s="1">
        <v>42916</v>
      </c>
      <c r="B56" s="2">
        <v>2431.39</v>
      </c>
      <c r="C56" s="2">
        <v>2484.04</v>
      </c>
      <c r="D56" s="2">
        <v>2407.6999999999998</v>
      </c>
      <c r="E56" s="2">
        <v>2470.3000000000002</v>
      </c>
      <c r="F56" s="2">
        <v>2470.3000000000002</v>
      </c>
      <c r="G56" s="3">
        <v>63169400000</v>
      </c>
    </row>
    <row r="57" spans="1:7" ht="15" thickBot="1" x14ac:dyDescent="0.35">
      <c r="A57" s="1">
        <v>42886</v>
      </c>
      <c r="B57" s="2">
        <v>2415.65</v>
      </c>
      <c r="C57" s="2">
        <v>2453.8200000000002</v>
      </c>
      <c r="D57" s="2">
        <v>2405.6999999999998</v>
      </c>
      <c r="E57" s="2">
        <v>2423.41</v>
      </c>
      <c r="F57" s="2">
        <v>2423.41</v>
      </c>
      <c r="G57" s="3">
        <v>81002490000</v>
      </c>
    </row>
    <row r="58" spans="1:7" ht="15" thickBot="1" x14ac:dyDescent="0.35">
      <c r="A58" s="1">
        <v>42855</v>
      </c>
      <c r="B58" s="2">
        <v>2388.5</v>
      </c>
      <c r="C58" s="2">
        <v>2418.71</v>
      </c>
      <c r="D58" s="2">
        <v>2352.7199999999998</v>
      </c>
      <c r="E58" s="2">
        <v>2411.8000000000002</v>
      </c>
      <c r="F58" s="2">
        <v>2411.8000000000002</v>
      </c>
      <c r="G58" s="3">
        <v>79607170000</v>
      </c>
    </row>
    <row r="59" spans="1:7" ht="15" thickBot="1" x14ac:dyDescent="0.35">
      <c r="A59" s="1">
        <v>42825</v>
      </c>
      <c r="B59" s="2">
        <v>2362.34</v>
      </c>
      <c r="C59" s="2">
        <v>2398.16</v>
      </c>
      <c r="D59" s="2">
        <v>2328.9499999999998</v>
      </c>
      <c r="E59" s="2">
        <v>2384.1999999999998</v>
      </c>
      <c r="F59" s="2">
        <v>2384.1999999999998</v>
      </c>
      <c r="G59" s="3">
        <v>65265670000</v>
      </c>
    </row>
    <row r="60" spans="1:7" ht="15" thickBot="1" x14ac:dyDescent="0.35">
      <c r="A60" s="1">
        <v>42795</v>
      </c>
      <c r="B60" s="2">
        <v>2380.13</v>
      </c>
      <c r="C60" s="2">
        <v>2400.98</v>
      </c>
      <c r="D60" s="2">
        <v>2322.25</v>
      </c>
      <c r="E60" s="2">
        <v>2362.7199999999998</v>
      </c>
      <c r="F60" s="2">
        <v>2362.7199999999998</v>
      </c>
      <c r="G60" s="3">
        <v>81547770000</v>
      </c>
    </row>
    <row r="61" spans="1:7" ht="15" thickBot="1" x14ac:dyDescent="0.35">
      <c r="A61" s="1">
        <v>42767</v>
      </c>
      <c r="B61" s="2">
        <v>2285.59</v>
      </c>
      <c r="C61" s="2">
        <v>2371.54</v>
      </c>
      <c r="D61" s="2">
        <v>2271.65</v>
      </c>
      <c r="E61" s="2">
        <v>2363.64</v>
      </c>
      <c r="F61" s="2">
        <v>2363.64</v>
      </c>
      <c r="G61" s="3">
        <v>69162420000</v>
      </c>
    </row>
    <row r="62" spans="1:7" x14ac:dyDescent="0.3">
      <c r="A62" s="1">
        <v>42736</v>
      </c>
      <c r="B62" s="2">
        <v>2251.5700000000002</v>
      </c>
      <c r="C62" s="2">
        <v>2300.9899999999998</v>
      </c>
      <c r="D62" s="2">
        <v>2245.13</v>
      </c>
      <c r="E62" s="2">
        <v>2278.87</v>
      </c>
      <c r="F62" s="2">
        <v>2278.87</v>
      </c>
      <c r="G62" s="3">
        <v>70483180000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07CC-EAA7-4196-9E87-EF46D4E37FCE}">
  <dimension ref="A1:G61"/>
  <sheetViews>
    <sheetView topLeftCell="A16" workbookViewId="0">
      <selection activeCell="K55" sqref="K55"/>
    </sheetView>
  </sheetViews>
  <sheetFormatPr defaultRowHeight="14.4" x14ac:dyDescent="0.3"/>
  <cols>
    <col min="1" max="1" width="9.5546875" bestFit="1" customWidth="1"/>
    <col min="257" max="257" width="9.5546875" bestFit="1" customWidth="1"/>
    <col min="513" max="513" width="9.5546875" bestFit="1" customWidth="1"/>
    <col min="769" max="769" width="9.5546875" bestFit="1" customWidth="1"/>
    <col min="1025" max="1025" width="9.5546875" bestFit="1" customWidth="1"/>
    <col min="1281" max="1281" width="9.5546875" bestFit="1" customWidth="1"/>
    <col min="1537" max="1537" width="9.5546875" bestFit="1" customWidth="1"/>
    <col min="1793" max="1793" width="9.5546875" bestFit="1" customWidth="1"/>
    <col min="2049" max="2049" width="9.5546875" bestFit="1" customWidth="1"/>
    <col min="2305" max="2305" width="9.5546875" bestFit="1" customWidth="1"/>
    <col min="2561" max="2561" width="9.5546875" bestFit="1" customWidth="1"/>
    <col min="2817" max="2817" width="9.5546875" bestFit="1" customWidth="1"/>
    <col min="3073" max="3073" width="9.5546875" bestFit="1" customWidth="1"/>
    <col min="3329" max="3329" width="9.5546875" bestFit="1" customWidth="1"/>
    <col min="3585" max="3585" width="9.5546875" bestFit="1" customWidth="1"/>
    <col min="3841" max="3841" width="9.5546875" bestFit="1" customWidth="1"/>
    <col min="4097" max="4097" width="9.5546875" bestFit="1" customWidth="1"/>
    <col min="4353" max="4353" width="9.5546875" bestFit="1" customWidth="1"/>
    <col min="4609" max="4609" width="9.5546875" bestFit="1" customWidth="1"/>
    <col min="4865" max="4865" width="9.5546875" bestFit="1" customWidth="1"/>
    <col min="5121" max="5121" width="9.5546875" bestFit="1" customWidth="1"/>
    <col min="5377" max="5377" width="9.5546875" bestFit="1" customWidth="1"/>
    <col min="5633" max="5633" width="9.5546875" bestFit="1" customWidth="1"/>
    <col min="5889" max="5889" width="9.5546875" bestFit="1" customWidth="1"/>
    <col min="6145" max="6145" width="9.5546875" bestFit="1" customWidth="1"/>
    <col min="6401" max="6401" width="9.5546875" bestFit="1" customWidth="1"/>
    <col min="6657" max="6657" width="9.5546875" bestFit="1" customWidth="1"/>
    <col min="6913" max="6913" width="9.5546875" bestFit="1" customWidth="1"/>
    <col min="7169" max="7169" width="9.5546875" bestFit="1" customWidth="1"/>
    <col min="7425" max="7425" width="9.5546875" bestFit="1" customWidth="1"/>
    <col min="7681" max="7681" width="9.5546875" bestFit="1" customWidth="1"/>
    <col min="7937" max="7937" width="9.5546875" bestFit="1" customWidth="1"/>
    <col min="8193" max="8193" width="9.5546875" bestFit="1" customWidth="1"/>
    <col min="8449" max="8449" width="9.5546875" bestFit="1" customWidth="1"/>
    <col min="8705" max="8705" width="9.5546875" bestFit="1" customWidth="1"/>
    <col min="8961" max="8961" width="9.5546875" bestFit="1" customWidth="1"/>
    <col min="9217" max="9217" width="9.5546875" bestFit="1" customWidth="1"/>
    <col min="9473" max="9473" width="9.5546875" bestFit="1" customWidth="1"/>
    <col min="9729" max="9729" width="9.5546875" bestFit="1" customWidth="1"/>
    <col min="9985" max="9985" width="9.5546875" bestFit="1" customWidth="1"/>
    <col min="10241" max="10241" width="9.5546875" bestFit="1" customWidth="1"/>
    <col min="10497" max="10497" width="9.5546875" bestFit="1" customWidth="1"/>
    <col min="10753" max="10753" width="9.5546875" bestFit="1" customWidth="1"/>
    <col min="11009" max="11009" width="9.5546875" bestFit="1" customWidth="1"/>
    <col min="11265" max="11265" width="9.5546875" bestFit="1" customWidth="1"/>
    <col min="11521" max="11521" width="9.5546875" bestFit="1" customWidth="1"/>
    <col min="11777" max="11777" width="9.5546875" bestFit="1" customWidth="1"/>
    <col min="12033" max="12033" width="9.5546875" bestFit="1" customWidth="1"/>
    <col min="12289" max="12289" width="9.5546875" bestFit="1" customWidth="1"/>
    <col min="12545" max="12545" width="9.5546875" bestFit="1" customWidth="1"/>
    <col min="12801" max="12801" width="9.5546875" bestFit="1" customWidth="1"/>
    <col min="13057" max="13057" width="9.5546875" bestFit="1" customWidth="1"/>
    <col min="13313" max="13313" width="9.5546875" bestFit="1" customWidth="1"/>
    <col min="13569" max="13569" width="9.5546875" bestFit="1" customWidth="1"/>
    <col min="13825" max="13825" width="9.5546875" bestFit="1" customWidth="1"/>
    <col min="14081" max="14081" width="9.5546875" bestFit="1" customWidth="1"/>
    <col min="14337" max="14337" width="9.5546875" bestFit="1" customWidth="1"/>
    <col min="14593" max="14593" width="9.5546875" bestFit="1" customWidth="1"/>
    <col min="14849" max="14849" width="9.5546875" bestFit="1" customWidth="1"/>
    <col min="15105" max="15105" width="9.5546875" bestFit="1" customWidth="1"/>
    <col min="15361" max="15361" width="9.5546875" bestFit="1" customWidth="1"/>
    <col min="15617" max="15617" width="9.5546875" bestFit="1" customWidth="1"/>
    <col min="15873" max="15873" width="9.5546875" bestFit="1" customWidth="1"/>
    <col min="16129" max="16129" width="9.554687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5</v>
      </c>
    </row>
    <row r="2" spans="1:7" x14ac:dyDescent="0.3">
      <c r="A2" s="6">
        <v>42736</v>
      </c>
      <c r="B2">
        <v>1650</v>
      </c>
      <c r="C2">
        <v>1920.5200199999999</v>
      </c>
      <c r="D2">
        <v>1631.780029</v>
      </c>
      <c r="E2">
        <v>1858</v>
      </c>
      <c r="F2">
        <v>1858</v>
      </c>
      <c r="G2">
        <v>663300</v>
      </c>
    </row>
    <row r="3" spans="1:7" x14ac:dyDescent="0.3">
      <c r="A3" s="6">
        <v>42767</v>
      </c>
      <c r="B3">
        <v>1872.780029</v>
      </c>
      <c r="C3">
        <v>1962</v>
      </c>
      <c r="D3">
        <v>1832.6999510000001</v>
      </c>
      <c r="E3">
        <v>1934.969971</v>
      </c>
      <c r="F3">
        <v>1934.969971</v>
      </c>
      <c r="G3">
        <v>484500</v>
      </c>
    </row>
    <row r="4" spans="1:7" x14ac:dyDescent="0.3">
      <c r="A4" s="6">
        <v>42795</v>
      </c>
      <c r="B4">
        <v>1942.329956</v>
      </c>
      <c r="C4">
        <v>2115</v>
      </c>
      <c r="D4">
        <v>1941.969971</v>
      </c>
      <c r="E4">
        <v>2106.8798830000001</v>
      </c>
      <c r="F4">
        <v>2106.8798830000001</v>
      </c>
      <c r="G4">
        <v>518400</v>
      </c>
    </row>
    <row r="5" spans="1:7" x14ac:dyDescent="0.3">
      <c r="A5" s="6">
        <v>42826</v>
      </c>
      <c r="B5">
        <v>2119.8100589999999</v>
      </c>
      <c r="C5">
        <v>2191.75</v>
      </c>
      <c r="D5">
        <v>2028.98999</v>
      </c>
      <c r="E5">
        <v>2111.25</v>
      </c>
      <c r="F5">
        <v>2111.25</v>
      </c>
      <c r="G5">
        <v>606400</v>
      </c>
    </row>
    <row r="6" spans="1:7" x14ac:dyDescent="0.3">
      <c r="A6" s="6">
        <v>42856</v>
      </c>
      <c r="B6">
        <v>2124.8000489999999</v>
      </c>
      <c r="C6">
        <v>2368.6599120000001</v>
      </c>
      <c r="D6">
        <v>2084.5</v>
      </c>
      <c r="E6">
        <v>2282.3798830000001</v>
      </c>
      <c r="F6">
        <v>2282.3798830000001</v>
      </c>
      <c r="G6">
        <v>819100</v>
      </c>
    </row>
    <row r="7" spans="1:7" x14ac:dyDescent="0.3">
      <c r="A7" s="6">
        <v>42887</v>
      </c>
      <c r="B7">
        <v>2297</v>
      </c>
      <c r="C7">
        <v>2510.76001</v>
      </c>
      <c r="D7">
        <v>2275.1999510000001</v>
      </c>
      <c r="E7">
        <v>2410.610107</v>
      </c>
      <c r="F7">
        <v>2410.610107</v>
      </c>
      <c r="G7">
        <v>650800</v>
      </c>
    </row>
    <row r="8" spans="1:7" x14ac:dyDescent="0.3">
      <c r="A8" s="6">
        <v>42917</v>
      </c>
      <c r="B8">
        <v>2413.110107</v>
      </c>
      <c r="C8">
        <v>2705.1599120000001</v>
      </c>
      <c r="D8">
        <v>2393.820068</v>
      </c>
      <c r="E8">
        <v>2610.4399410000001</v>
      </c>
      <c r="F8">
        <v>2610.4399410000001</v>
      </c>
      <c r="G8">
        <v>557700</v>
      </c>
    </row>
    <row r="9" spans="1:7" x14ac:dyDescent="0.3">
      <c r="A9" s="6">
        <v>42948</v>
      </c>
      <c r="B9">
        <v>2612</v>
      </c>
      <c r="C9">
        <v>2775.5200199999999</v>
      </c>
      <c r="D9">
        <v>2606.76001</v>
      </c>
      <c r="E9">
        <v>2720.8500979999999</v>
      </c>
      <c r="F9">
        <v>2720.8500979999999</v>
      </c>
      <c r="G9">
        <v>548300</v>
      </c>
    </row>
    <row r="10" spans="1:7" x14ac:dyDescent="0.3">
      <c r="A10" s="6">
        <v>42979</v>
      </c>
      <c r="B10">
        <v>2715.1999510000001</v>
      </c>
      <c r="C10">
        <v>2891.429932</v>
      </c>
      <c r="D10">
        <v>2674.98999</v>
      </c>
      <c r="E10">
        <v>2855</v>
      </c>
      <c r="F10">
        <v>2855</v>
      </c>
      <c r="G10">
        <v>436100</v>
      </c>
    </row>
    <row r="11" spans="1:7" x14ac:dyDescent="0.3">
      <c r="A11" s="6">
        <v>43009</v>
      </c>
      <c r="B11">
        <v>2862</v>
      </c>
      <c r="C11">
        <v>3320.179932</v>
      </c>
      <c r="D11">
        <v>2828</v>
      </c>
      <c r="E11">
        <v>3281.3701169999999</v>
      </c>
      <c r="F11">
        <v>3281.3701169999999</v>
      </c>
      <c r="G11">
        <v>606500</v>
      </c>
    </row>
    <row r="12" spans="1:7" x14ac:dyDescent="0.3">
      <c r="A12" s="6">
        <v>43040</v>
      </c>
      <c r="B12">
        <v>3300</v>
      </c>
      <c r="C12">
        <v>3508.3798830000001</v>
      </c>
      <c r="D12">
        <v>3162.0200199999999</v>
      </c>
      <c r="E12">
        <v>3475</v>
      </c>
      <c r="F12">
        <v>3475</v>
      </c>
      <c r="G12">
        <v>621800</v>
      </c>
    </row>
    <row r="13" spans="1:7" x14ac:dyDescent="0.3">
      <c r="A13" s="6">
        <v>43070</v>
      </c>
      <c r="B13">
        <v>3479.8999020000001</v>
      </c>
      <c r="C13">
        <v>3536.969971</v>
      </c>
      <c r="D13">
        <v>3296.48999</v>
      </c>
      <c r="E13">
        <v>3508.219971</v>
      </c>
      <c r="F13">
        <v>3508.219971</v>
      </c>
      <c r="G13">
        <v>595800</v>
      </c>
    </row>
    <row r="14" spans="1:7" x14ac:dyDescent="0.3">
      <c r="A14" s="6">
        <v>43101</v>
      </c>
      <c r="B14">
        <v>3410</v>
      </c>
      <c r="C14">
        <v>3700</v>
      </c>
      <c r="D14">
        <v>3058.139893</v>
      </c>
      <c r="E14">
        <v>3178.169922</v>
      </c>
      <c r="F14">
        <v>3178.169922</v>
      </c>
      <c r="G14">
        <v>737600</v>
      </c>
    </row>
    <row r="15" spans="1:7" x14ac:dyDescent="0.3">
      <c r="A15" s="6">
        <v>43132</v>
      </c>
      <c r="B15">
        <v>3110.0500489999999</v>
      </c>
      <c r="C15">
        <v>3250</v>
      </c>
      <c r="D15">
        <v>2738.76001</v>
      </c>
      <c r="E15">
        <v>2843.169922</v>
      </c>
      <c r="F15">
        <v>2843.169922</v>
      </c>
      <c r="G15">
        <v>812500</v>
      </c>
    </row>
    <row r="16" spans="1:7" x14ac:dyDescent="0.3">
      <c r="A16" s="6">
        <v>43160</v>
      </c>
      <c r="B16">
        <v>2856</v>
      </c>
      <c r="C16">
        <v>3169.9499510000001</v>
      </c>
      <c r="D16">
        <v>2800</v>
      </c>
      <c r="E16">
        <v>2800</v>
      </c>
      <c r="F16">
        <v>2800</v>
      </c>
      <c r="G16">
        <v>615900</v>
      </c>
    </row>
    <row r="17" spans="1:7" x14ac:dyDescent="0.3">
      <c r="A17" s="6">
        <v>43191</v>
      </c>
      <c r="B17">
        <v>2930</v>
      </c>
      <c r="C17">
        <v>3223.8999020000001</v>
      </c>
      <c r="D17">
        <v>2862.1999510000001</v>
      </c>
      <c r="E17">
        <v>3100</v>
      </c>
      <c r="F17">
        <v>3100</v>
      </c>
      <c r="G17">
        <v>571600</v>
      </c>
    </row>
    <row r="18" spans="1:7" x14ac:dyDescent="0.3">
      <c r="A18" s="6">
        <v>43221</v>
      </c>
      <c r="B18">
        <v>3075.6000979999999</v>
      </c>
      <c r="C18">
        <v>3184.5600589999999</v>
      </c>
      <c r="D18">
        <v>2878.25</v>
      </c>
      <c r="E18">
        <v>2990.540039</v>
      </c>
      <c r="F18">
        <v>2990.540039</v>
      </c>
      <c r="G18">
        <v>664300</v>
      </c>
    </row>
    <row r="19" spans="1:7" x14ac:dyDescent="0.3">
      <c r="A19" s="6">
        <v>43252</v>
      </c>
      <c r="B19">
        <v>2996.1201169999999</v>
      </c>
      <c r="C19">
        <v>3233</v>
      </c>
      <c r="D19">
        <v>2919.4099120000001</v>
      </c>
      <c r="E19">
        <v>2970.3500979999999</v>
      </c>
      <c r="F19">
        <v>2970.3500979999999</v>
      </c>
      <c r="G19">
        <v>648800</v>
      </c>
    </row>
    <row r="20" spans="1:7" x14ac:dyDescent="0.3">
      <c r="A20" s="6">
        <v>43282</v>
      </c>
      <c r="B20">
        <v>2938.580078</v>
      </c>
      <c r="C20">
        <v>3188.179932</v>
      </c>
      <c r="D20">
        <v>2694</v>
      </c>
      <c r="E20">
        <v>2759.429932</v>
      </c>
      <c r="F20">
        <v>2759.429932</v>
      </c>
      <c r="G20">
        <v>533200</v>
      </c>
    </row>
    <row r="21" spans="1:7" x14ac:dyDescent="0.3">
      <c r="A21" s="6">
        <v>43313</v>
      </c>
      <c r="B21">
        <v>2759.919922</v>
      </c>
      <c r="C21">
        <v>2791.110107</v>
      </c>
      <c r="D21">
        <v>2598.8999020000001</v>
      </c>
      <c r="E21">
        <v>2668.4499510000001</v>
      </c>
      <c r="F21">
        <v>2668.4499510000001</v>
      </c>
      <c r="G21">
        <v>588700</v>
      </c>
    </row>
    <row r="22" spans="1:7" x14ac:dyDescent="0.3">
      <c r="A22" s="6">
        <v>43344</v>
      </c>
      <c r="B22">
        <v>2656.3999020000001</v>
      </c>
      <c r="C22">
        <v>2689.8500979999999</v>
      </c>
      <c r="D22">
        <v>2465.01001</v>
      </c>
      <c r="E22">
        <v>2470.8000489999999</v>
      </c>
      <c r="F22">
        <v>2470.8000489999999</v>
      </c>
      <c r="G22">
        <v>510900</v>
      </c>
    </row>
    <row r="23" spans="1:7" x14ac:dyDescent="0.3">
      <c r="A23" s="6">
        <v>43374</v>
      </c>
      <c r="B23">
        <v>2475.3500979999999</v>
      </c>
      <c r="C23">
        <v>2515.3100589999999</v>
      </c>
      <c r="D23">
        <v>2040.709961</v>
      </c>
      <c r="E23">
        <v>2239.030029</v>
      </c>
      <c r="F23">
        <v>2239.030029</v>
      </c>
      <c r="G23">
        <v>964500</v>
      </c>
    </row>
    <row r="24" spans="1:7" x14ac:dyDescent="0.3">
      <c r="A24" s="6">
        <v>43405</v>
      </c>
      <c r="B24">
        <v>2248.0900879999999</v>
      </c>
      <c r="C24">
        <v>2580.959961</v>
      </c>
      <c r="D24">
        <v>2185.1000979999999</v>
      </c>
      <c r="E24">
        <v>2450</v>
      </c>
      <c r="F24">
        <v>2450</v>
      </c>
      <c r="G24">
        <v>706100</v>
      </c>
    </row>
    <row r="25" spans="1:7" x14ac:dyDescent="0.3">
      <c r="A25" s="6">
        <v>43435</v>
      </c>
      <c r="B25">
        <v>2470.8000489999999</v>
      </c>
      <c r="C25">
        <v>2549.889893</v>
      </c>
      <c r="D25">
        <v>2297.459961</v>
      </c>
      <c r="E25">
        <v>2436.98999</v>
      </c>
      <c r="F25">
        <v>2436.98999</v>
      </c>
      <c r="G25">
        <v>545200</v>
      </c>
    </row>
    <row r="26" spans="1:7" x14ac:dyDescent="0.3">
      <c r="A26" s="6">
        <v>43466</v>
      </c>
      <c r="B26">
        <v>2387.3500979999999</v>
      </c>
      <c r="C26">
        <v>2710.889893</v>
      </c>
      <c r="D26">
        <v>2285</v>
      </c>
      <c r="E26">
        <v>2660</v>
      </c>
      <c r="F26">
        <v>2660</v>
      </c>
      <c r="G26">
        <v>592900</v>
      </c>
    </row>
    <row r="27" spans="1:7" x14ac:dyDescent="0.3">
      <c r="A27" s="6">
        <v>43497</v>
      </c>
      <c r="B27">
        <v>2653.5500489999999</v>
      </c>
      <c r="C27">
        <v>2706.8500979999999</v>
      </c>
      <c r="D27">
        <v>2513.820068</v>
      </c>
      <c r="E27">
        <v>2620</v>
      </c>
      <c r="F27">
        <v>2620</v>
      </c>
      <c r="G27">
        <v>477800</v>
      </c>
    </row>
    <row r="28" spans="1:7" x14ac:dyDescent="0.3">
      <c r="A28" s="6">
        <v>43525</v>
      </c>
      <c r="B28">
        <v>2623.919922</v>
      </c>
      <c r="C28">
        <v>2893.75</v>
      </c>
      <c r="D28">
        <v>2586.540039</v>
      </c>
      <c r="E28">
        <v>2767</v>
      </c>
      <c r="F28">
        <v>2767</v>
      </c>
      <c r="G28">
        <v>485500</v>
      </c>
    </row>
    <row r="29" spans="1:7" x14ac:dyDescent="0.3">
      <c r="A29" s="6">
        <v>43556</v>
      </c>
      <c r="B29">
        <v>2776.98999</v>
      </c>
      <c r="C29">
        <v>3335.2299800000001</v>
      </c>
      <c r="D29">
        <v>2744.7299800000001</v>
      </c>
      <c r="E29">
        <v>3152.4799800000001</v>
      </c>
      <c r="F29">
        <v>3152.4799800000001</v>
      </c>
      <c r="G29">
        <v>472400</v>
      </c>
    </row>
    <row r="30" spans="1:7" x14ac:dyDescent="0.3">
      <c r="A30" s="6">
        <v>43586</v>
      </c>
      <c r="B30">
        <v>3160</v>
      </c>
      <c r="C30">
        <v>3381.9799800000001</v>
      </c>
      <c r="D30">
        <v>3151.1999510000001</v>
      </c>
      <c r="E30">
        <v>3201.570068</v>
      </c>
      <c r="F30">
        <v>3201.570068</v>
      </c>
      <c r="G30">
        <v>580200</v>
      </c>
    </row>
    <row r="31" spans="1:7" x14ac:dyDescent="0.3">
      <c r="A31" s="6">
        <v>43617</v>
      </c>
      <c r="B31">
        <v>3190</v>
      </c>
      <c r="C31">
        <v>3489</v>
      </c>
      <c r="D31">
        <v>3170</v>
      </c>
      <c r="E31">
        <v>3370.25</v>
      </c>
      <c r="F31">
        <v>3370.25</v>
      </c>
      <c r="G31">
        <v>482200</v>
      </c>
    </row>
    <row r="32" spans="1:7" x14ac:dyDescent="0.3">
      <c r="A32" s="6">
        <v>43647</v>
      </c>
      <c r="B32">
        <v>3396.98999</v>
      </c>
      <c r="C32">
        <v>3582.98999</v>
      </c>
      <c r="D32">
        <v>3245.679932</v>
      </c>
      <c r="E32">
        <v>3344.139893</v>
      </c>
      <c r="F32">
        <v>3344.139893</v>
      </c>
      <c r="G32">
        <v>455600</v>
      </c>
    </row>
    <row r="33" spans="1:7" x14ac:dyDescent="0.3">
      <c r="A33" s="6">
        <v>43678</v>
      </c>
      <c r="B33">
        <v>3325.1999510000001</v>
      </c>
      <c r="C33">
        <v>3720</v>
      </c>
      <c r="D33">
        <v>3305</v>
      </c>
      <c r="E33">
        <v>3599</v>
      </c>
      <c r="F33">
        <v>3599</v>
      </c>
      <c r="G33">
        <v>489200</v>
      </c>
    </row>
    <row r="34" spans="1:7" x14ac:dyDescent="0.3">
      <c r="A34" s="6">
        <v>43709</v>
      </c>
      <c r="B34">
        <v>3598.8500979999999</v>
      </c>
      <c r="C34">
        <v>3770</v>
      </c>
      <c r="D34">
        <v>3457.919922</v>
      </c>
      <c r="E34">
        <v>3717.3500979999999</v>
      </c>
      <c r="F34">
        <v>3717.3500979999999</v>
      </c>
      <c r="G34">
        <v>1401400</v>
      </c>
    </row>
    <row r="35" spans="1:7" x14ac:dyDescent="0.3">
      <c r="A35" s="6">
        <v>43739</v>
      </c>
      <c r="B35">
        <v>3715.1000979999999</v>
      </c>
      <c r="C35">
        <v>3946.5</v>
      </c>
      <c r="D35">
        <v>3555.1000979999999</v>
      </c>
      <c r="E35">
        <v>3636.5900879999999</v>
      </c>
      <c r="F35">
        <v>3636.5900879999999</v>
      </c>
      <c r="G35">
        <v>581200</v>
      </c>
    </row>
    <row r="36" spans="1:7" x14ac:dyDescent="0.3">
      <c r="A36" s="6">
        <v>43770</v>
      </c>
      <c r="B36">
        <v>3651.8999020000001</v>
      </c>
      <c r="C36">
        <v>3827.719971</v>
      </c>
      <c r="D36">
        <v>3315.610107</v>
      </c>
      <c r="E36">
        <v>3791.889893</v>
      </c>
      <c r="F36">
        <v>3791.889893</v>
      </c>
      <c r="G36">
        <v>695100</v>
      </c>
    </row>
    <row r="37" spans="1:7" x14ac:dyDescent="0.3">
      <c r="A37" s="6">
        <v>43800</v>
      </c>
      <c r="B37">
        <v>3771.110107</v>
      </c>
      <c r="C37">
        <v>3912.469971</v>
      </c>
      <c r="D37">
        <v>3675.8500979999999</v>
      </c>
      <c r="E37">
        <v>3808.4099120000001</v>
      </c>
      <c r="F37">
        <v>3808.4099120000001</v>
      </c>
      <c r="G37">
        <v>570600</v>
      </c>
    </row>
    <row r="38" spans="1:7" x14ac:dyDescent="0.3">
      <c r="A38" s="6">
        <v>43831</v>
      </c>
      <c r="B38">
        <v>3777</v>
      </c>
      <c r="C38">
        <v>4058</v>
      </c>
      <c r="D38">
        <v>3696.540039</v>
      </c>
      <c r="E38">
        <v>3816.969971</v>
      </c>
      <c r="F38">
        <v>3816.969971</v>
      </c>
      <c r="G38">
        <v>633000</v>
      </c>
    </row>
    <row r="39" spans="1:7" x14ac:dyDescent="0.3">
      <c r="A39" s="6">
        <v>43862</v>
      </c>
      <c r="B39">
        <v>3842.76001</v>
      </c>
      <c r="C39">
        <v>4071.1298830000001</v>
      </c>
      <c r="D39">
        <v>3585.1899410000001</v>
      </c>
      <c r="E39">
        <v>3667.179932</v>
      </c>
      <c r="F39">
        <v>3667.179932</v>
      </c>
      <c r="G39">
        <v>505400</v>
      </c>
    </row>
    <row r="40" spans="1:7" x14ac:dyDescent="0.3">
      <c r="A40" s="6">
        <v>43891</v>
      </c>
      <c r="B40">
        <v>3689.3000489999999</v>
      </c>
      <c r="C40">
        <v>4034.98999</v>
      </c>
      <c r="D40">
        <v>2043.01001</v>
      </c>
      <c r="E40">
        <v>2569.110107</v>
      </c>
      <c r="F40">
        <v>2569.110107</v>
      </c>
      <c r="G40">
        <v>1131200</v>
      </c>
    </row>
    <row r="41" spans="1:7" x14ac:dyDescent="0.3">
      <c r="A41" s="6">
        <v>43922</v>
      </c>
      <c r="B41">
        <v>2502</v>
      </c>
      <c r="C41">
        <v>3349.969971</v>
      </c>
      <c r="D41">
        <v>2294.719971</v>
      </c>
      <c r="E41">
        <v>3100</v>
      </c>
      <c r="F41">
        <v>3100</v>
      </c>
      <c r="G41">
        <v>738100</v>
      </c>
    </row>
    <row r="42" spans="1:7" x14ac:dyDescent="0.3">
      <c r="A42" s="6">
        <v>43952</v>
      </c>
      <c r="B42">
        <v>3000</v>
      </c>
      <c r="C42">
        <v>3417.5600589999999</v>
      </c>
      <c r="D42">
        <v>2660</v>
      </c>
      <c r="E42">
        <v>3221.610107</v>
      </c>
      <c r="F42">
        <v>3221.610107</v>
      </c>
      <c r="G42">
        <v>629500</v>
      </c>
    </row>
    <row r="43" spans="1:7" x14ac:dyDescent="0.3">
      <c r="A43" s="6">
        <v>43983</v>
      </c>
      <c r="B43">
        <v>3245.080078</v>
      </c>
      <c r="C43">
        <v>3619.26001</v>
      </c>
      <c r="D43">
        <v>3050</v>
      </c>
      <c r="E43">
        <v>3258.75</v>
      </c>
      <c r="F43">
        <v>3258.75</v>
      </c>
      <c r="G43">
        <v>662900</v>
      </c>
    </row>
    <row r="44" spans="1:7" x14ac:dyDescent="0.3">
      <c r="A44" s="6">
        <v>44013</v>
      </c>
      <c r="B44">
        <v>3254.8798830000001</v>
      </c>
      <c r="C44">
        <v>4000</v>
      </c>
      <c r="D44">
        <v>3158.8798830000001</v>
      </c>
      <c r="E44">
        <v>3930.1499020000001</v>
      </c>
      <c r="F44">
        <v>3930.1499020000001</v>
      </c>
      <c r="G44">
        <v>481400</v>
      </c>
    </row>
    <row r="45" spans="1:7" x14ac:dyDescent="0.3">
      <c r="A45" s="6">
        <v>44044</v>
      </c>
      <c r="B45">
        <v>3935</v>
      </c>
      <c r="C45">
        <v>4318</v>
      </c>
      <c r="D45">
        <v>3770.0200199999999</v>
      </c>
      <c r="E45">
        <v>4168.3398440000001</v>
      </c>
      <c r="F45">
        <v>4168.3398440000001</v>
      </c>
      <c r="G45">
        <v>447900</v>
      </c>
    </row>
    <row r="46" spans="1:7" x14ac:dyDescent="0.3">
      <c r="A46" s="6">
        <v>44075</v>
      </c>
      <c r="B46">
        <v>4140</v>
      </c>
      <c r="C46">
        <v>4247.4301759999998</v>
      </c>
      <c r="D46">
        <v>3823.3100589999999</v>
      </c>
      <c r="E46">
        <v>4083.1201169999999</v>
      </c>
      <c r="F46">
        <v>4083.1201169999999</v>
      </c>
      <c r="G46">
        <v>424000</v>
      </c>
    </row>
    <row r="47" spans="1:7" x14ac:dyDescent="0.3">
      <c r="A47" s="6">
        <v>44105</v>
      </c>
      <c r="B47">
        <v>4117.3398440000001</v>
      </c>
      <c r="C47">
        <v>4530</v>
      </c>
      <c r="D47">
        <v>3868.01001</v>
      </c>
      <c r="E47">
        <v>3953.0900879999999</v>
      </c>
      <c r="F47">
        <v>3953.0900879999999</v>
      </c>
      <c r="G47">
        <v>447800</v>
      </c>
    </row>
    <row r="48" spans="1:7" x14ac:dyDescent="0.3">
      <c r="A48" s="6">
        <v>44136</v>
      </c>
      <c r="B48">
        <v>4032</v>
      </c>
      <c r="C48">
        <v>4424.9501950000003</v>
      </c>
      <c r="D48">
        <v>3939.969971</v>
      </c>
      <c r="E48">
        <v>3997.179932</v>
      </c>
      <c r="F48">
        <v>3997.179932</v>
      </c>
      <c r="G48">
        <v>455700</v>
      </c>
    </row>
    <row r="49" spans="1:7" x14ac:dyDescent="0.3">
      <c r="A49" s="6">
        <v>44166</v>
      </c>
      <c r="B49">
        <v>4016</v>
      </c>
      <c r="C49">
        <v>4316.8598629999997</v>
      </c>
      <c r="D49">
        <v>3875.1999510000001</v>
      </c>
      <c r="E49">
        <v>4079.860107</v>
      </c>
      <c r="F49">
        <v>4079.860107</v>
      </c>
      <c r="G49">
        <v>476800</v>
      </c>
    </row>
    <row r="50" spans="1:7" x14ac:dyDescent="0.3">
      <c r="A50" s="6">
        <v>44197</v>
      </c>
      <c r="B50">
        <v>4089.9799800000001</v>
      </c>
      <c r="C50">
        <v>4610</v>
      </c>
      <c r="D50">
        <v>3885</v>
      </c>
      <c r="E50">
        <v>4446.4799800000001</v>
      </c>
      <c r="F50">
        <v>4446.4799800000001</v>
      </c>
      <c r="G50">
        <v>611000</v>
      </c>
    </row>
    <row r="51" spans="1:7" x14ac:dyDescent="0.3">
      <c r="A51" s="6">
        <v>44228</v>
      </c>
      <c r="B51">
        <v>4489.9599609999996</v>
      </c>
      <c r="C51">
        <v>4806.5400390000004</v>
      </c>
      <c r="D51">
        <v>4437.2597660000001</v>
      </c>
      <c r="E51">
        <v>4500.8398440000001</v>
      </c>
      <c r="F51">
        <v>4500.8398440000001</v>
      </c>
      <c r="G51">
        <v>440900</v>
      </c>
    </row>
    <row r="52" spans="1:7" x14ac:dyDescent="0.3">
      <c r="A52" s="6">
        <v>44256</v>
      </c>
      <c r="B52">
        <v>4528</v>
      </c>
      <c r="C52">
        <v>4832.7998049999997</v>
      </c>
      <c r="D52">
        <v>4330</v>
      </c>
      <c r="E52">
        <v>4710.9301759999998</v>
      </c>
      <c r="F52">
        <v>4710.9301759999998</v>
      </c>
      <c r="G52">
        <v>580700</v>
      </c>
    </row>
    <row r="53" spans="1:7" x14ac:dyDescent="0.3">
      <c r="A53" s="6">
        <v>44287</v>
      </c>
      <c r="B53">
        <v>4740.0097660000001</v>
      </c>
      <c r="C53">
        <v>5107.1000979999999</v>
      </c>
      <c r="D53">
        <v>4700</v>
      </c>
      <c r="E53">
        <v>5018.1000979999999</v>
      </c>
      <c r="F53">
        <v>5018.1000979999999</v>
      </c>
      <c r="G53">
        <v>406300</v>
      </c>
    </row>
    <row r="54" spans="1:7" x14ac:dyDescent="0.3">
      <c r="A54" s="6">
        <v>44317</v>
      </c>
      <c r="B54">
        <v>5076.1098629999997</v>
      </c>
      <c r="C54">
        <v>5308.4799800000001</v>
      </c>
      <c r="D54">
        <v>4565.8100590000004</v>
      </c>
      <c r="E54">
        <v>4887.2299800000001</v>
      </c>
      <c r="F54">
        <v>4887.2299800000001</v>
      </c>
      <c r="G54">
        <v>363900</v>
      </c>
    </row>
    <row r="55" spans="1:7" x14ac:dyDescent="0.3">
      <c r="A55" s="6">
        <v>44348</v>
      </c>
      <c r="B55">
        <v>4925.330078</v>
      </c>
      <c r="C55">
        <v>5000</v>
      </c>
      <c r="D55">
        <v>4596.9702150000003</v>
      </c>
      <c r="E55">
        <v>4973.2998049999997</v>
      </c>
      <c r="F55">
        <v>4973.2998049999997</v>
      </c>
      <c r="G55">
        <v>527500</v>
      </c>
    </row>
    <row r="56" spans="1:7" x14ac:dyDescent="0.3">
      <c r="A56" s="6">
        <v>44378</v>
      </c>
      <c r="B56">
        <v>4962.3100590000004</v>
      </c>
      <c r="C56">
        <v>5292</v>
      </c>
      <c r="D56">
        <v>4737.2299800000001</v>
      </c>
      <c r="E56">
        <v>5222.6000979999999</v>
      </c>
      <c r="F56">
        <v>5222.6000979999999</v>
      </c>
      <c r="G56">
        <v>383600</v>
      </c>
    </row>
    <row r="57" spans="1:7" x14ac:dyDescent="0.3">
      <c r="A57" s="6">
        <v>44409</v>
      </c>
      <c r="B57">
        <v>5267.5898440000001</v>
      </c>
      <c r="C57">
        <v>5332.080078</v>
      </c>
      <c r="D57">
        <v>5043.5698240000002</v>
      </c>
      <c r="E57">
        <v>5179.9399409999996</v>
      </c>
      <c r="F57">
        <v>5179.9399409999996</v>
      </c>
      <c r="G57">
        <v>282800</v>
      </c>
    </row>
    <row r="58" spans="1:7" x14ac:dyDescent="0.3">
      <c r="A58" s="6">
        <v>44440</v>
      </c>
      <c r="B58">
        <v>5186.6098629999997</v>
      </c>
      <c r="C58">
        <v>5197.0400390000004</v>
      </c>
      <c r="D58">
        <v>4787.5297849999997</v>
      </c>
      <c r="E58">
        <v>4794.080078</v>
      </c>
      <c r="F58">
        <v>4794.080078</v>
      </c>
      <c r="G58">
        <v>401100</v>
      </c>
    </row>
    <row r="59" spans="1:7" x14ac:dyDescent="0.3">
      <c r="A59" s="6">
        <v>44470</v>
      </c>
      <c r="B59">
        <v>4810</v>
      </c>
      <c r="C59">
        <v>5094</v>
      </c>
      <c r="D59">
        <v>4750.0097660000001</v>
      </c>
      <c r="E59">
        <v>4894.7998049999997</v>
      </c>
      <c r="F59">
        <v>4894.7998049999997</v>
      </c>
      <c r="G59">
        <v>307900</v>
      </c>
    </row>
    <row r="60" spans="1:7" x14ac:dyDescent="0.3">
      <c r="A60" s="6">
        <v>44501</v>
      </c>
      <c r="B60">
        <v>4877</v>
      </c>
      <c r="C60">
        <v>5364.0400390000004</v>
      </c>
      <c r="D60">
        <v>4844</v>
      </c>
      <c r="E60">
        <v>5225.3398440000001</v>
      </c>
      <c r="F60">
        <v>5225.3398440000001</v>
      </c>
      <c r="G60">
        <v>431200</v>
      </c>
    </row>
    <row r="61" spans="1:7" x14ac:dyDescent="0.3">
      <c r="A61" s="6">
        <v>44531</v>
      </c>
      <c r="B61">
        <v>5268.5200199999999</v>
      </c>
      <c r="C61">
        <v>5620.5297849999997</v>
      </c>
      <c r="D61">
        <v>5193.6899409999996</v>
      </c>
      <c r="E61">
        <v>5480.8598629999997</v>
      </c>
      <c r="F61">
        <v>5480.8598629999997</v>
      </c>
      <c r="G61">
        <v>112100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72AC-64AD-4184-B4D9-A2A16D7EAD3D}">
  <dimension ref="A1:P61"/>
  <sheetViews>
    <sheetView topLeftCell="A9" workbookViewId="0">
      <selection activeCell="W23" sqref="W23"/>
    </sheetView>
  </sheetViews>
  <sheetFormatPr defaultRowHeight="14.4" x14ac:dyDescent="0.3"/>
  <cols>
    <col min="7" max="7" width="11.44140625" bestFit="1" customWidth="1"/>
    <col min="8" max="9" width="9.5546875" bestFit="1" customWidth="1"/>
  </cols>
  <sheetData>
    <row r="1" spans="1:16" ht="15" thickBot="1" x14ac:dyDescent="0.3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t="s">
        <v>6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5</v>
      </c>
      <c r="P1" t="s">
        <v>10</v>
      </c>
    </row>
    <row r="2" spans="1:16" ht="15" thickBot="1" x14ac:dyDescent="0.35">
      <c r="A2" s="1">
        <v>42736</v>
      </c>
      <c r="B2" s="2">
        <v>2251.5700000000002</v>
      </c>
      <c r="C2" s="2">
        <v>2300.9899999999998</v>
      </c>
      <c r="D2" s="2">
        <v>2245.13</v>
      </c>
      <c r="E2" s="2">
        <v>2278.87</v>
      </c>
      <c r="F2" s="2">
        <v>2278.87</v>
      </c>
      <c r="G2" s="3">
        <v>70483180000</v>
      </c>
      <c r="I2" s="6">
        <v>42736</v>
      </c>
      <c r="J2">
        <v>1650</v>
      </c>
      <c r="K2">
        <v>1920.5200199999999</v>
      </c>
      <c r="L2">
        <v>1631.780029</v>
      </c>
      <c r="M2">
        <v>1858</v>
      </c>
      <c r="N2">
        <v>1858</v>
      </c>
      <c r="O2">
        <v>663300</v>
      </c>
    </row>
    <row r="3" spans="1:16" ht="15" thickBot="1" x14ac:dyDescent="0.35">
      <c r="A3" s="1">
        <v>42767</v>
      </c>
      <c r="B3" s="2">
        <v>2285.59</v>
      </c>
      <c r="C3" s="2">
        <v>2371.54</v>
      </c>
      <c r="D3" s="2">
        <v>2271.65</v>
      </c>
      <c r="E3" s="2">
        <v>2363.64</v>
      </c>
      <c r="F3" s="2">
        <v>2363.64</v>
      </c>
      <c r="G3" s="3">
        <v>69162420000</v>
      </c>
      <c r="H3" s="7">
        <f>100*(F3-F2)/F2</f>
        <v>3.7198260541408676</v>
      </c>
      <c r="I3" s="6">
        <v>42767</v>
      </c>
      <c r="J3">
        <v>1872.780029</v>
      </c>
      <c r="K3">
        <v>1962</v>
      </c>
      <c r="L3">
        <v>1832.6999510000001</v>
      </c>
      <c r="M3">
        <v>1934.969971</v>
      </c>
      <c r="N3">
        <v>1934.969971</v>
      </c>
      <c r="O3">
        <v>484500</v>
      </c>
      <c r="P3">
        <f>100*(N3-N2)/N2</f>
        <v>4.1426249192680293</v>
      </c>
    </row>
    <row r="4" spans="1:16" ht="15" thickBot="1" x14ac:dyDescent="0.35">
      <c r="A4" s="1">
        <v>42795</v>
      </c>
      <c r="B4" s="2">
        <v>2380.13</v>
      </c>
      <c r="C4" s="2">
        <v>2400.98</v>
      </c>
      <c r="D4" s="2">
        <v>2322.25</v>
      </c>
      <c r="E4" s="2">
        <v>2362.7199999999998</v>
      </c>
      <c r="F4" s="2">
        <v>2362.7199999999998</v>
      </c>
      <c r="G4" s="3">
        <v>81547770000</v>
      </c>
      <c r="H4" s="7">
        <f t="shared" ref="H4:H61" si="0">100*(F4-F3)/F3</f>
        <v>-3.8923017041515323E-2</v>
      </c>
      <c r="I4" s="6">
        <v>42795</v>
      </c>
      <c r="J4">
        <v>1942.329956</v>
      </c>
      <c r="K4">
        <v>2115</v>
      </c>
      <c r="L4">
        <v>1941.969971</v>
      </c>
      <c r="M4">
        <v>2106.8798830000001</v>
      </c>
      <c r="N4">
        <v>2106.8798830000001</v>
      </c>
      <c r="O4">
        <v>518400</v>
      </c>
      <c r="P4">
        <f t="shared" ref="P4:P61" si="1">100*(N4-N3)/N3</f>
        <v>8.8843710536322362</v>
      </c>
    </row>
    <row r="5" spans="1:16" ht="15" thickBot="1" x14ac:dyDescent="0.35">
      <c r="A5" s="1">
        <v>42825</v>
      </c>
      <c r="B5" s="2">
        <v>2362.34</v>
      </c>
      <c r="C5" s="2">
        <v>2398.16</v>
      </c>
      <c r="D5" s="2">
        <v>2328.9499999999998</v>
      </c>
      <c r="E5" s="2">
        <v>2384.1999999999998</v>
      </c>
      <c r="F5" s="2">
        <v>2384.1999999999998</v>
      </c>
      <c r="G5" s="3">
        <v>65265670000</v>
      </c>
      <c r="H5" s="7">
        <f t="shared" si="0"/>
        <v>0.90912169025529987</v>
      </c>
      <c r="I5" s="6">
        <v>42826</v>
      </c>
      <c r="J5">
        <v>2119.8100589999999</v>
      </c>
      <c r="K5">
        <v>2191.75</v>
      </c>
      <c r="L5">
        <v>2028.98999</v>
      </c>
      <c r="M5">
        <v>2111.25</v>
      </c>
      <c r="N5">
        <v>2111.25</v>
      </c>
      <c r="O5">
        <v>606400</v>
      </c>
      <c r="P5">
        <f t="shared" si="1"/>
        <v>0.20742126949246381</v>
      </c>
    </row>
    <row r="6" spans="1:16" ht="15" thickBot="1" x14ac:dyDescent="0.35">
      <c r="A6" s="1">
        <v>42855</v>
      </c>
      <c r="B6" s="2">
        <v>2388.5</v>
      </c>
      <c r="C6" s="2">
        <v>2418.71</v>
      </c>
      <c r="D6" s="2">
        <v>2352.7199999999998</v>
      </c>
      <c r="E6" s="2">
        <v>2411.8000000000002</v>
      </c>
      <c r="F6" s="2">
        <v>2411.8000000000002</v>
      </c>
      <c r="G6" s="3">
        <v>79607170000</v>
      </c>
      <c r="H6" s="7">
        <f t="shared" si="0"/>
        <v>1.1576210049492646</v>
      </c>
      <c r="I6" s="6">
        <v>42856</v>
      </c>
      <c r="J6">
        <v>2124.8000489999999</v>
      </c>
      <c r="K6">
        <v>2368.6599120000001</v>
      </c>
      <c r="L6">
        <v>2084.5</v>
      </c>
      <c r="M6">
        <v>2282.3798830000001</v>
      </c>
      <c r="N6">
        <v>2282.3798830000001</v>
      </c>
      <c r="O6">
        <v>819100</v>
      </c>
      <c r="P6">
        <f t="shared" si="1"/>
        <v>8.1056190882178818</v>
      </c>
    </row>
    <row r="7" spans="1:16" ht="15" thickBot="1" x14ac:dyDescent="0.35">
      <c r="A7" s="1">
        <v>42886</v>
      </c>
      <c r="B7" s="2">
        <v>2415.65</v>
      </c>
      <c r="C7" s="2">
        <v>2453.8200000000002</v>
      </c>
      <c r="D7" s="2">
        <v>2405.6999999999998</v>
      </c>
      <c r="E7" s="2">
        <v>2423.41</v>
      </c>
      <c r="F7" s="2">
        <v>2423.41</v>
      </c>
      <c r="G7" s="3">
        <v>81002490000</v>
      </c>
      <c r="H7" s="7">
        <f t="shared" si="0"/>
        <v>0.48138319927024098</v>
      </c>
      <c r="I7" s="6">
        <v>42887</v>
      </c>
      <c r="J7">
        <v>2297</v>
      </c>
      <c r="K7">
        <v>2510.76001</v>
      </c>
      <c r="L7">
        <v>2275.1999510000001</v>
      </c>
      <c r="M7">
        <v>2410.610107</v>
      </c>
      <c r="N7">
        <v>2410.610107</v>
      </c>
      <c r="O7">
        <v>650800</v>
      </c>
      <c r="P7">
        <f t="shared" si="1"/>
        <v>5.618268236374913</v>
      </c>
    </row>
    <row r="8" spans="1:16" ht="15" thickBot="1" x14ac:dyDescent="0.35">
      <c r="A8" s="1">
        <v>42916</v>
      </c>
      <c r="B8" s="2">
        <v>2431.39</v>
      </c>
      <c r="C8" s="2">
        <v>2484.04</v>
      </c>
      <c r="D8" s="2">
        <v>2407.6999999999998</v>
      </c>
      <c r="E8" s="2">
        <v>2470.3000000000002</v>
      </c>
      <c r="F8" s="2">
        <v>2470.3000000000002</v>
      </c>
      <c r="G8" s="3">
        <v>63169400000</v>
      </c>
      <c r="H8" s="7">
        <f t="shared" si="0"/>
        <v>1.9348768883515512</v>
      </c>
      <c r="I8" s="6">
        <v>42917</v>
      </c>
      <c r="J8">
        <v>2413.110107</v>
      </c>
      <c r="K8">
        <v>2705.1599120000001</v>
      </c>
      <c r="L8">
        <v>2393.820068</v>
      </c>
      <c r="M8">
        <v>2610.4399410000001</v>
      </c>
      <c r="N8">
        <v>2610.4399410000001</v>
      </c>
      <c r="O8">
        <v>557700</v>
      </c>
      <c r="P8">
        <f t="shared" si="1"/>
        <v>8.2895957923568151</v>
      </c>
    </row>
    <row r="9" spans="1:16" ht="15" thickBot="1" x14ac:dyDescent="0.35">
      <c r="A9" s="1">
        <v>42947</v>
      </c>
      <c r="B9" s="2">
        <v>2477.1</v>
      </c>
      <c r="C9" s="2">
        <v>2490.87</v>
      </c>
      <c r="D9" s="2">
        <v>2417.35</v>
      </c>
      <c r="E9" s="2">
        <v>2471.65</v>
      </c>
      <c r="F9" s="2">
        <v>2471.65</v>
      </c>
      <c r="G9" s="3">
        <v>70616030000</v>
      </c>
      <c r="H9" s="7">
        <f t="shared" si="0"/>
        <v>5.4649232886690241E-2</v>
      </c>
      <c r="I9" s="6">
        <v>42948</v>
      </c>
      <c r="J9">
        <v>2612</v>
      </c>
      <c r="K9">
        <v>2775.5200199999999</v>
      </c>
      <c r="L9">
        <v>2606.76001</v>
      </c>
      <c r="M9">
        <v>2720.8500979999999</v>
      </c>
      <c r="N9">
        <v>2720.8500979999999</v>
      </c>
      <c r="O9">
        <v>548300</v>
      </c>
      <c r="P9">
        <f t="shared" si="1"/>
        <v>4.22956128068222</v>
      </c>
    </row>
    <row r="10" spans="1:16" ht="15" thickBot="1" x14ac:dyDescent="0.35">
      <c r="A10" s="1">
        <v>42978</v>
      </c>
      <c r="B10" s="2">
        <v>2474.42</v>
      </c>
      <c r="C10" s="2">
        <v>2519.44</v>
      </c>
      <c r="D10" s="2">
        <v>2446.5500000000002</v>
      </c>
      <c r="E10" s="2">
        <v>2519.36</v>
      </c>
      <c r="F10" s="2">
        <v>2519.36</v>
      </c>
      <c r="G10" s="3">
        <v>66337980000</v>
      </c>
      <c r="H10" s="7">
        <f t="shared" si="0"/>
        <v>1.9302894827342072</v>
      </c>
      <c r="I10" s="6">
        <v>42979</v>
      </c>
      <c r="J10">
        <v>2715.1999510000001</v>
      </c>
      <c r="K10">
        <v>2891.429932</v>
      </c>
      <c r="L10">
        <v>2674.98999</v>
      </c>
      <c r="M10">
        <v>2855</v>
      </c>
      <c r="N10">
        <v>2855</v>
      </c>
      <c r="O10">
        <v>436100</v>
      </c>
      <c r="P10">
        <f t="shared" si="1"/>
        <v>4.9304407508009698</v>
      </c>
    </row>
    <row r="11" spans="1:16" ht="15" thickBot="1" x14ac:dyDescent="0.35">
      <c r="A11" s="1">
        <v>43008</v>
      </c>
      <c r="B11" s="2">
        <v>2521.1999999999998</v>
      </c>
      <c r="C11" s="2">
        <v>2582.98</v>
      </c>
      <c r="D11" s="2">
        <v>2520.4</v>
      </c>
      <c r="E11" s="2">
        <v>2575.2600000000002</v>
      </c>
      <c r="F11" s="2">
        <v>2575.2600000000002</v>
      </c>
      <c r="G11" s="3">
        <v>70871570000</v>
      </c>
      <c r="H11" s="7">
        <f t="shared" si="0"/>
        <v>2.218817477454595</v>
      </c>
      <c r="I11" s="6">
        <v>43009</v>
      </c>
      <c r="J11">
        <v>2862</v>
      </c>
      <c r="K11">
        <v>3320.179932</v>
      </c>
      <c r="L11">
        <v>2828</v>
      </c>
      <c r="M11">
        <v>3281.3701169999999</v>
      </c>
      <c r="N11">
        <v>3281.3701169999999</v>
      </c>
      <c r="O11">
        <v>606500</v>
      </c>
      <c r="P11">
        <f t="shared" si="1"/>
        <v>14.934154711033273</v>
      </c>
    </row>
    <row r="12" spans="1:16" ht="15" thickBot="1" x14ac:dyDescent="0.35">
      <c r="A12" s="1">
        <v>43039</v>
      </c>
      <c r="B12" s="2">
        <v>2583.21</v>
      </c>
      <c r="C12" s="2">
        <v>2657.74</v>
      </c>
      <c r="D12" s="2">
        <v>2557.4499999999998</v>
      </c>
      <c r="E12" s="2">
        <v>2647.58</v>
      </c>
      <c r="F12" s="2">
        <v>2647.58</v>
      </c>
      <c r="G12" s="3">
        <v>73173260000</v>
      </c>
      <c r="H12" s="7">
        <f t="shared" si="0"/>
        <v>2.8082601368405404</v>
      </c>
      <c r="I12" s="6">
        <v>43040</v>
      </c>
      <c r="J12">
        <v>3300</v>
      </c>
      <c r="K12">
        <v>3508.3798830000001</v>
      </c>
      <c r="L12">
        <v>3162.0200199999999</v>
      </c>
      <c r="M12">
        <v>3475</v>
      </c>
      <c r="N12">
        <v>3475</v>
      </c>
      <c r="O12">
        <v>621800</v>
      </c>
      <c r="P12">
        <f t="shared" si="1"/>
        <v>5.900885181980831</v>
      </c>
    </row>
    <row r="13" spans="1:16" ht="15" thickBot="1" x14ac:dyDescent="0.35">
      <c r="A13" s="1">
        <v>43070</v>
      </c>
      <c r="B13" s="2">
        <v>2645.1</v>
      </c>
      <c r="C13" s="2">
        <v>2694.97</v>
      </c>
      <c r="D13" s="2">
        <v>2605.52</v>
      </c>
      <c r="E13" s="2">
        <v>2673.61</v>
      </c>
      <c r="F13" s="2">
        <v>2673.61</v>
      </c>
      <c r="G13" s="3">
        <v>65251190000</v>
      </c>
      <c r="H13" s="7">
        <f t="shared" si="0"/>
        <v>0.98316198188535198</v>
      </c>
      <c r="I13" s="6">
        <v>43070</v>
      </c>
      <c r="J13">
        <v>3479.8999020000001</v>
      </c>
      <c r="K13">
        <v>3536.969971</v>
      </c>
      <c r="L13">
        <v>3296.48999</v>
      </c>
      <c r="M13">
        <v>3508.219971</v>
      </c>
      <c r="N13">
        <v>3508.219971</v>
      </c>
      <c r="O13">
        <v>595800</v>
      </c>
      <c r="P13">
        <f t="shared" si="1"/>
        <v>0.95597038848920823</v>
      </c>
    </row>
    <row r="14" spans="1:16" ht="15" thickBot="1" x14ac:dyDescent="0.35">
      <c r="A14" s="1">
        <v>43101</v>
      </c>
      <c r="B14" s="2">
        <v>2683.73</v>
      </c>
      <c r="C14" s="2">
        <v>2872.87</v>
      </c>
      <c r="D14" s="2">
        <v>2682.36</v>
      </c>
      <c r="E14" s="2">
        <v>2823.81</v>
      </c>
      <c r="F14" s="2">
        <v>2823.81</v>
      </c>
      <c r="G14" s="3">
        <v>76860120000</v>
      </c>
      <c r="H14" s="7">
        <f t="shared" si="0"/>
        <v>5.6178724645703682</v>
      </c>
      <c r="I14" s="6">
        <v>43101</v>
      </c>
      <c r="J14">
        <v>3410</v>
      </c>
      <c r="K14">
        <v>3700</v>
      </c>
      <c r="L14">
        <v>3058.139893</v>
      </c>
      <c r="M14">
        <v>3178.169922</v>
      </c>
      <c r="N14">
        <v>3178.169922</v>
      </c>
      <c r="O14">
        <v>737600</v>
      </c>
      <c r="P14">
        <f t="shared" si="1"/>
        <v>-9.4079063379232988</v>
      </c>
    </row>
    <row r="15" spans="1:16" ht="15" thickBot="1" x14ac:dyDescent="0.35">
      <c r="A15" s="1">
        <v>43132</v>
      </c>
      <c r="B15" s="2">
        <v>2816.45</v>
      </c>
      <c r="C15" s="2">
        <v>2835.96</v>
      </c>
      <c r="D15" s="2">
        <v>2532.69</v>
      </c>
      <c r="E15" s="2">
        <v>2713.83</v>
      </c>
      <c r="F15" s="2">
        <v>2713.83</v>
      </c>
      <c r="G15" s="3">
        <v>79579410000</v>
      </c>
      <c r="H15" s="7">
        <f t="shared" si="0"/>
        <v>-3.8947379604151844</v>
      </c>
      <c r="I15" s="6">
        <v>43132</v>
      </c>
      <c r="J15">
        <v>3110.0500489999999</v>
      </c>
      <c r="K15">
        <v>3250</v>
      </c>
      <c r="L15">
        <v>2738.76001</v>
      </c>
      <c r="M15">
        <v>2843.169922</v>
      </c>
      <c r="N15">
        <v>2843.169922</v>
      </c>
      <c r="O15">
        <v>812500</v>
      </c>
      <c r="P15">
        <f t="shared" si="1"/>
        <v>-10.540657303470635</v>
      </c>
    </row>
    <row r="16" spans="1:16" ht="15" thickBot="1" x14ac:dyDescent="0.35">
      <c r="A16" s="1">
        <v>43160</v>
      </c>
      <c r="B16" s="2">
        <v>2715.22</v>
      </c>
      <c r="C16" s="2">
        <v>2801.9</v>
      </c>
      <c r="D16" s="2">
        <v>2585.89</v>
      </c>
      <c r="E16" s="2">
        <v>2640.87</v>
      </c>
      <c r="F16" s="2">
        <v>2640.87</v>
      </c>
      <c r="G16" s="3">
        <v>76369800000</v>
      </c>
      <c r="H16" s="7">
        <f t="shared" si="0"/>
        <v>-2.688451376836428</v>
      </c>
      <c r="I16" s="6">
        <v>43160</v>
      </c>
      <c r="J16">
        <v>2856</v>
      </c>
      <c r="K16">
        <v>3169.9499510000001</v>
      </c>
      <c r="L16">
        <v>2800</v>
      </c>
      <c r="M16">
        <v>2800</v>
      </c>
      <c r="N16">
        <v>2800</v>
      </c>
      <c r="O16">
        <v>615900</v>
      </c>
      <c r="P16">
        <f t="shared" si="1"/>
        <v>-1.5183729141884206</v>
      </c>
    </row>
    <row r="17" spans="1:16" ht="15" thickBot="1" x14ac:dyDescent="0.35">
      <c r="A17" s="1">
        <v>43190</v>
      </c>
      <c r="B17" s="2">
        <v>2633.45</v>
      </c>
      <c r="C17" s="2">
        <v>2717.49</v>
      </c>
      <c r="D17" s="2">
        <v>2553.8000000000002</v>
      </c>
      <c r="E17" s="2">
        <v>2648.05</v>
      </c>
      <c r="F17" s="2">
        <v>2648.05</v>
      </c>
      <c r="G17" s="3">
        <v>69648590000</v>
      </c>
      <c r="H17" s="7">
        <f t="shared" si="0"/>
        <v>0.27188010011853259</v>
      </c>
      <c r="I17" s="6">
        <v>43191</v>
      </c>
      <c r="J17">
        <v>2930</v>
      </c>
      <c r="K17">
        <v>3223.8999020000001</v>
      </c>
      <c r="L17">
        <v>2862.1999510000001</v>
      </c>
      <c r="M17">
        <v>3100</v>
      </c>
      <c r="N17">
        <v>3100</v>
      </c>
      <c r="O17">
        <v>571600</v>
      </c>
      <c r="P17">
        <f t="shared" si="1"/>
        <v>10.714285714285714</v>
      </c>
    </row>
    <row r="18" spans="1:16" ht="15" thickBot="1" x14ac:dyDescent="0.35">
      <c r="A18" s="1">
        <v>43220</v>
      </c>
      <c r="B18" s="2">
        <v>2642.96</v>
      </c>
      <c r="C18" s="2">
        <v>2742.24</v>
      </c>
      <c r="D18" s="2">
        <v>2594.62</v>
      </c>
      <c r="E18" s="2">
        <v>2705.27</v>
      </c>
      <c r="F18" s="2">
        <v>2705.27</v>
      </c>
      <c r="G18" s="3">
        <v>75617280000</v>
      </c>
      <c r="H18" s="7">
        <f t="shared" si="0"/>
        <v>2.1608353316591375</v>
      </c>
      <c r="I18" s="6">
        <v>43221</v>
      </c>
      <c r="J18">
        <v>3075.6000979999999</v>
      </c>
      <c r="K18">
        <v>3184.5600589999999</v>
      </c>
      <c r="L18">
        <v>2878.25</v>
      </c>
      <c r="M18">
        <v>2990.540039</v>
      </c>
      <c r="N18">
        <v>2990.540039</v>
      </c>
      <c r="O18">
        <v>664300</v>
      </c>
      <c r="P18">
        <f t="shared" si="1"/>
        <v>-3.5309664838709685</v>
      </c>
    </row>
    <row r="19" spans="1:16" ht="15" thickBot="1" x14ac:dyDescent="0.35">
      <c r="A19" s="1">
        <v>43251</v>
      </c>
      <c r="B19" s="2">
        <v>2718.7</v>
      </c>
      <c r="C19" s="2">
        <v>2791.47</v>
      </c>
      <c r="D19" s="2">
        <v>2691.99</v>
      </c>
      <c r="E19" s="2">
        <v>2718.37</v>
      </c>
      <c r="F19" s="2">
        <v>2718.37</v>
      </c>
      <c r="G19" s="3">
        <v>77439710000</v>
      </c>
      <c r="H19" s="7">
        <f t="shared" si="0"/>
        <v>0.48424002040461428</v>
      </c>
      <c r="I19" s="6">
        <v>43252</v>
      </c>
      <c r="J19">
        <v>2996.1201169999999</v>
      </c>
      <c r="K19">
        <v>3233</v>
      </c>
      <c r="L19">
        <v>2919.4099120000001</v>
      </c>
      <c r="M19">
        <v>2970.3500979999999</v>
      </c>
      <c r="N19">
        <v>2970.3500979999999</v>
      </c>
      <c r="O19">
        <v>648800</v>
      </c>
      <c r="P19">
        <f t="shared" si="1"/>
        <v>-0.67512692479286651</v>
      </c>
    </row>
    <row r="20" spans="1:16" ht="15" thickBot="1" x14ac:dyDescent="0.35">
      <c r="A20" s="1">
        <v>43281</v>
      </c>
      <c r="B20" s="2">
        <v>2704.95</v>
      </c>
      <c r="C20" s="2">
        <v>2848.03</v>
      </c>
      <c r="D20" s="2">
        <v>2698.95</v>
      </c>
      <c r="E20" s="2">
        <v>2816.29</v>
      </c>
      <c r="F20" s="2">
        <v>2816.29</v>
      </c>
      <c r="G20" s="3">
        <v>64542170000</v>
      </c>
      <c r="H20" s="7">
        <f t="shared" si="0"/>
        <v>3.6021586465418642</v>
      </c>
      <c r="I20" s="6">
        <v>43282</v>
      </c>
      <c r="J20">
        <v>2938.580078</v>
      </c>
      <c r="K20">
        <v>3188.179932</v>
      </c>
      <c r="L20">
        <v>2694</v>
      </c>
      <c r="M20">
        <v>2759.429932</v>
      </c>
      <c r="N20">
        <v>2759.429932</v>
      </c>
      <c r="O20">
        <v>533200</v>
      </c>
      <c r="P20">
        <f t="shared" si="1"/>
        <v>-7.1008520558575547</v>
      </c>
    </row>
    <row r="21" spans="1:16" ht="15" thickBot="1" x14ac:dyDescent="0.35">
      <c r="A21" s="1">
        <v>43312</v>
      </c>
      <c r="B21" s="2">
        <v>2821.17</v>
      </c>
      <c r="C21" s="2">
        <v>2916.5</v>
      </c>
      <c r="D21" s="2">
        <v>2796.34</v>
      </c>
      <c r="E21" s="2">
        <v>2901.52</v>
      </c>
      <c r="F21" s="2">
        <v>2901.52</v>
      </c>
      <c r="G21" s="3">
        <v>69238220000</v>
      </c>
      <c r="H21" s="7">
        <f t="shared" si="0"/>
        <v>3.0263218631603999</v>
      </c>
      <c r="I21" s="6">
        <v>43313</v>
      </c>
      <c r="J21">
        <v>2759.919922</v>
      </c>
      <c r="K21">
        <v>2791.110107</v>
      </c>
      <c r="L21">
        <v>2598.8999020000001</v>
      </c>
      <c r="M21">
        <v>2668.4499510000001</v>
      </c>
      <c r="N21">
        <v>2668.4499510000001</v>
      </c>
      <c r="O21">
        <v>588700</v>
      </c>
      <c r="P21">
        <f t="shared" si="1"/>
        <v>-3.2970571183903483</v>
      </c>
    </row>
    <row r="22" spans="1:16" ht="15" thickBot="1" x14ac:dyDescent="0.35">
      <c r="A22" s="1">
        <v>43343</v>
      </c>
      <c r="B22" s="2">
        <v>2896.96</v>
      </c>
      <c r="C22" s="2">
        <v>2940.91</v>
      </c>
      <c r="D22" s="2">
        <v>2864.12</v>
      </c>
      <c r="E22" s="2">
        <v>2913.98</v>
      </c>
      <c r="F22" s="2">
        <v>2913.98</v>
      </c>
      <c r="G22" s="3">
        <v>62492080000</v>
      </c>
      <c r="H22" s="7">
        <f t="shared" si="0"/>
        <v>0.42943009181394703</v>
      </c>
      <c r="I22" s="6">
        <v>43344</v>
      </c>
      <c r="J22">
        <v>2656.3999020000001</v>
      </c>
      <c r="K22">
        <v>2689.8500979999999</v>
      </c>
      <c r="L22">
        <v>2465.01001</v>
      </c>
      <c r="M22">
        <v>2470.8000489999999</v>
      </c>
      <c r="N22">
        <v>2470.8000489999999</v>
      </c>
      <c r="O22">
        <v>510900</v>
      </c>
      <c r="P22">
        <f t="shared" si="1"/>
        <v>-7.4069180846330251</v>
      </c>
    </row>
    <row r="23" spans="1:16" ht="15" thickBot="1" x14ac:dyDescent="0.35">
      <c r="A23" s="1">
        <v>43373</v>
      </c>
      <c r="B23" s="2">
        <v>2926.29</v>
      </c>
      <c r="C23" s="2">
        <v>2939.86</v>
      </c>
      <c r="D23" s="2">
        <v>2603.54</v>
      </c>
      <c r="E23" s="2">
        <v>2711.74</v>
      </c>
      <c r="F23" s="2">
        <v>2711.74</v>
      </c>
      <c r="G23" s="3">
        <v>91327930000</v>
      </c>
      <c r="H23" s="7">
        <f t="shared" si="0"/>
        <v>-6.9403358979814627</v>
      </c>
      <c r="I23" s="6">
        <v>43374</v>
      </c>
      <c r="J23">
        <v>2475.3500979999999</v>
      </c>
      <c r="K23">
        <v>2515.3100589999999</v>
      </c>
      <c r="L23">
        <v>2040.709961</v>
      </c>
      <c r="M23">
        <v>2239.030029</v>
      </c>
      <c r="N23">
        <v>2239.030029</v>
      </c>
      <c r="O23">
        <v>964500</v>
      </c>
      <c r="P23">
        <f t="shared" si="1"/>
        <v>-9.3803632590101156</v>
      </c>
    </row>
    <row r="24" spans="1:16" ht="15" thickBot="1" x14ac:dyDescent="0.35">
      <c r="A24" s="1">
        <v>43404</v>
      </c>
      <c r="B24" s="2">
        <v>2717.58</v>
      </c>
      <c r="C24" s="2">
        <v>2815.15</v>
      </c>
      <c r="D24" s="2">
        <v>2631.09</v>
      </c>
      <c r="E24" s="2">
        <v>2760.17</v>
      </c>
      <c r="F24" s="2">
        <v>2760.17</v>
      </c>
      <c r="G24" s="3">
        <v>80080110000</v>
      </c>
      <c r="H24" s="7">
        <f t="shared" si="0"/>
        <v>1.7859381799140144</v>
      </c>
      <c r="I24" s="6">
        <v>43405</v>
      </c>
      <c r="J24">
        <v>2248.0900879999999</v>
      </c>
      <c r="K24">
        <v>2580.959961</v>
      </c>
      <c r="L24">
        <v>2185.1000979999999</v>
      </c>
      <c r="M24">
        <v>2450</v>
      </c>
      <c r="N24">
        <v>2450</v>
      </c>
      <c r="O24">
        <v>706100</v>
      </c>
      <c r="P24">
        <f t="shared" si="1"/>
        <v>9.42238238288496</v>
      </c>
    </row>
    <row r="25" spans="1:16" ht="15" thickBot="1" x14ac:dyDescent="0.35">
      <c r="A25" s="1">
        <v>43435</v>
      </c>
      <c r="B25" s="2">
        <v>2790.5</v>
      </c>
      <c r="C25" s="2">
        <v>2800.18</v>
      </c>
      <c r="D25" s="2">
        <v>2346.58</v>
      </c>
      <c r="E25" s="2">
        <v>2506.85</v>
      </c>
      <c r="F25" s="2">
        <v>2506.85</v>
      </c>
      <c r="G25" s="3">
        <v>83522570000</v>
      </c>
      <c r="H25" s="7">
        <f t="shared" si="0"/>
        <v>-9.1776955767217281</v>
      </c>
      <c r="I25" s="6">
        <v>43435</v>
      </c>
      <c r="J25">
        <v>2470.8000489999999</v>
      </c>
      <c r="K25">
        <v>2549.889893</v>
      </c>
      <c r="L25">
        <v>2297.459961</v>
      </c>
      <c r="M25">
        <v>2436.98999</v>
      </c>
      <c r="N25">
        <v>2436.98999</v>
      </c>
      <c r="O25">
        <v>545200</v>
      </c>
      <c r="P25">
        <f t="shared" si="1"/>
        <v>-0.5310208163265292</v>
      </c>
    </row>
    <row r="26" spans="1:16" ht="15" thickBot="1" x14ac:dyDescent="0.35">
      <c r="A26" s="1">
        <v>43466</v>
      </c>
      <c r="B26" s="2">
        <v>2476.96</v>
      </c>
      <c r="C26" s="2">
        <v>2708.95</v>
      </c>
      <c r="D26" s="2">
        <v>2443.96</v>
      </c>
      <c r="E26" s="2">
        <v>2704.1</v>
      </c>
      <c r="F26" s="2">
        <v>2704.1</v>
      </c>
      <c r="G26" s="3">
        <v>80401630000</v>
      </c>
      <c r="H26" s="7">
        <f t="shared" si="0"/>
        <v>7.8684404731036963</v>
      </c>
      <c r="I26" s="6">
        <v>43466</v>
      </c>
      <c r="J26">
        <v>2387.3500979999999</v>
      </c>
      <c r="K26">
        <v>2710.889893</v>
      </c>
      <c r="L26">
        <v>2285</v>
      </c>
      <c r="M26">
        <v>2660</v>
      </c>
      <c r="N26">
        <v>2660</v>
      </c>
      <c r="O26">
        <v>592900</v>
      </c>
      <c r="P26">
        <f t="shared" si="1"/>
        <v>9.151043332763134</v>
      </c>
    </row>
    <row r="27" spans="1:16" ht="15" thickBot="1" x14ac:dyDescent="0.35">
      <c r="A27" s="1">
        <v>43497</v>
      </c>
      <c r="B27" s="2">
        <v>2702.32</v>
      </c>
      <c r="C27" s="2">
        <v>2813.49</v>
      </c>
      <c r="D27" s="2">
        <v>2681.83</v>
      </c>
      <c r="E27" s="2">
        <v>2784.49</v>
      </c>
      <c r="F27" s="2">
        <v>2784.49</v>
      </c>
      <c r="G27" s="3">
        <v>70183430000</v>
      </c>
      <c r="H27" s="7">
        <f t="shared" si="0"/>
        <v>2.9728930143115964</v>
      </c>
      <c r="I27" s="6">
        <v>43497</v>
      </c>
      <c r="J27">
        <v>2653.5500489999999</v>
      </c>
      <c r="K27">
        <v>2706.8500979999999</v>
      </c>
      <c r="L27">
        <v>2513.820068</v>
      </c>
      <c r="M27">
        <v>2620</v>
      </c>
      <c r="N27">
        <v>2620</v>
      </c>
      <c r="O27">
        <v>477800</v>
      </c>
      <c r="P27">
        <f t="shared" si="1"/>
        <v>-1.5037593984962405</v>
      </c>
    </row>
    <row r="28" spans="1:16" ht="15" thickBot="1" x14ac:dyDescent="0.35">
      <c r="A28" s="1">
        <v>43525</v>
      </c>
      <c r="B28" s="2">
        <v>2798.22</v>
      </c>
      <c r="C28" s="2">
        <v>2860.31</v>
      </c>
      <c r="D28" s="2">
        <v>2722.27</v>
      </c>
      <c r="E28" s="2">
        <v>2834.4</v>
      </c>
      <c r="F28" s="2">
        <v>2834.4</v>
      </c>
      <c r="G28" s="3">
        <v>78596280000</v>
      </c>
      <c r="H28" s="7">
        <f t="shared" si="0"/>
        <v>1.7924287751078407</v>
      </c>
      <c r="I28" s="6">
        <v>43525</v>
      </c>
      <c r="J28">
        <v>2623.919922</v>
      </c>
      <c r="K28">
        <v>2893.75</v>
      </c>
      <c r="L28">
        <v>2586.540039</v>
      </c>
      <c r="M28">
        <v>2767</v>
      </c>
      <c r="N28">
        <v>2767</v>
      </c>
      <c r="O28">
        <v>485500</v>
      </c>
      <c r="P28">
        <f t="shared" si="1"/>
        <v>5.6106870229007635</v>
      </c>
    </row>
    <row r="29" spans="1:16" ht="15" thickBot="1" x14ac:dyDescent="0.35">
      <c r="A29" s="1">
        <v>43555</v>
      </c>
      <c r="B29" s="2">
        <v>2848.63</v>
      </c>
      <c r="C29" s="2">
        <v>2949.52</v>
      </c>
      <c r="D29" s="2">
        <v>2848.63</v>
      </c>
      <c r="E29" s="2">
        <v>2945.83</v>
      </c>
      <c r="F29" s="2">
        <v>2945.83</v>
      </c>
      <c r="G29" s="3">
        <v>69604840000</v>
      </c>
      <c r="H29" s="7">
        <f t="shared" si="0"/>
        <v>3.9313434942139369</v>
      </c>
      <c r="I29" s="6">
        <v>43556</v>
      </c>
      <c r="J29">
        <v>2776.98999</v>
      </c>
      <c r="K29">
        <v>3335.2299800000001</v>
      </c>
      <c r="L29">
        <v>2744.7299800000001</v>
      </c>
      <c r="M29">
        <v>3152.4799800000001</v>
      </c>
      <c r="N29">
        <v>3152.4799800000001</v>
      </c>
      <c r="O29">
        <v>472400</v>
      </c>
      <c r="P29">
        <f t="shared" si="1"/>
        <v>13.931332851463681</v>
      </c>
    </row>
    <row r="30" spans="1:16" ht="15" thickBot="1" x14ac:dyDescent="0.35">
      <c r="A30" s="1">
        <v>43585</v>
      </c>
      <c r="B30" s="2">
        <v>2952.33</v>
      </c>
      <c r="C30" s="2">
        <v>2954.13</v>
      </c>
      <c r="D30" s="2">
        <v>2750.52</v>
      </c>
      <c r="E30" s="2">
        <v>2752.06</v>
      </c>
      <c r="F30" s="2">
        <v>2752.06</v>
      </c>
      <c r="G30" s="3">
        <v>76860120000</v>
      </c>
      <c r="H30" s="7">
        <f t="shared" si="0"/>
        <v>-6.5777726481161505</v>
      </c>
      <c r="I30" s="6">
        <v>43586</v>
      </c>
      <c r="J30">
        <v>3160</v>
      </c>
      <c r="K30">
        <v>3381.9799800000001</v>
      </c>
      <c r="L30">
        <v>3151.1999510000001</v>
      </c>
      <c r="M30">
        <v>3201.570068</v>
      </c>
      <c r="N30">
        <v>3201.570068</v>
      </c>
      <c r="O30">
        <v>580200</v>
      </c>
      <c r="P30">
        <f t="shared" si="1"/>
        <v>1.5571895241663016</v>
      </c>
    </row>
    <row r="31" spans="1:16" ht="15" thickBot="1" x14ac:dyDescent="0.35">
      <c r="A31" s="1">
        <v>43616</v>
      </c>
      <c r="B31" s="2">
        <v>2751.53</v>
      </c>
      <c r="C31" s="2">
        <v>2964.15</v>
      </c>
      <c r="D31" s="2">
        <v>2728.81</v>
      </c>
      <c r="E31" s="2">
        <v>2941.76</v>
      </c>
      <c r="F31" s="2">
        <v>2941.76</v>
      </c>
      <c r="G31" s="3">
        <v>70904280000</v>
      </c>
      <c r="H31" s="7">
        <f t="shared" si="0"/>
        <v>6.8930183208215041</v>
      </c>
      <c r="I31" s="6">
        <v>43617</v>
      </c>
      <c r="J31">
        <v>3190</v>
      </c>
      <c r="K31">
        <v>3489</v>
      </c>
      <c r="L31">
        <v>3170</v>
      </c>
      <c r="M31">
        <v>3370.25</v>
      </c>
      <c r="N31">
        <v>3370.25</v>
      </c>
      <c r="O31">
        <v>482200</v>
      </c>
      <c r="P31">
        <f t="shared" si="1"/>
        <v>5.2686628253422318</v>
      </c>
    </row>
    <row r="32" spans="1:16" ht="15" thickBot="1" x14ac:dyDescent="0.35">
      <c r="A32" s="1">
        <v>43646</v>
      </c>
      <c r="B32" s="2">
        <v>2971.41</v>
      </c>
      <c r="C32" s="2">
        <v>3027.98</v>
      </c>
      <c r="D32" s="2">
        <v>2952.22</v>
      </c>
      <c r="E32" s="2">
        <v>2980.38</v>
      </c>
      <c r="F32" s="2">
        <v>2980.38</v>
      </c>
      <c r="G32" s="3">
        <v>70349470000</v>
      </c>
      <c r="H32" s="7">
        <f t="shared" si="0"/>
        <v>1.3128195366039339</v>
      </c>
      <c r="I32" s="6">
        <v>43647</v>
      </c>
      <c r="J32">
        <v>3396.98999</v>
      </c>
      <c r="K32">
        <v>3582.98999</v>
      </c>
      <c r="L32">
        <v>3245.679932</v>
      </c>
      <c r="M32">
        <v>3344.139893</v>
      </c>
      <c r="N32">
        <v>3344.139893</v>
      </c>
      <c r="O32">
        <v>455600</v>
      </c>
      <c r="P32">
        <f t="shared" si="1"/>
        <v>-0.77472315110154943</v>
      </c>
    </row>
    <row r="33" spans="1:16" ht="15" thickBot="1" x14ac:dyDescent="0.35">
      <c r="A33" s="1">
        <v>43677</v>
      </c>
      <c r="B33" s="2">
        <v>2980.32</v>
      </c>
      <c r="C33" s="2">
        <v>3013.59</v>
      </c>
      <c r="D33" s="2">
        <v>2822.12</v>
      </c>
      <c r="E33" s="2">
        <v>2926.46</v>
      </c>
      <c r="F33" s="2">
        <v>2926.46</v>
      </c>
      <c r="G33" s="3">
        <v>79599440000</v>
      </c>
      <c r="H33" s="7">
        <f t="shared" si="0"/>
        <v>-1.8091652742267788</v>
      </c>
      <c r="I33" s="6">
        <v>43678</v>
      </c>
      <c r="J33">
        <v>3325.1999510000001</v>
      </c>
      <c r="K33">
        <v>3720</v>
      </c>
      <c r="L33">
        <v>3305</v>
      </c>
      <c r="M33">
        <v>3599</v>
      </c>
      <c r="N33">
        <v>3599</v>
      </c>
      <c r="O33">
        <v>489200</v>
      </c>
      <c r="P33">
        <f t="shared" si="1"/>
        <v>7.6210958618530489</v>
      </c>
    </row>
    <row r="34" spans="1:16" ht="15" thickBot="1" x14ac:dyDescent="0.35">
      <c r="A34" s="1">
        <v>43708</v>
      </c>
      <c r="B34" s="2">
        <v>2909.01</v>
      </c>
      <c r="C34" s="2">
        <v>3021.99</v>
      </c>
      <c r="D34" s="2">
        <v>2891.85</v>
      </c>
      <c r="E34" s="2">
        <v>2976.74</v>
      </c>
      <c r="F34" s="2">
        <v>2976.74</v>
      </c>
      <c r="G34" s="3">
        <v>73992330000</v>
      </c>
      <c r="H34" s="7">
        <f t="shared" si="0"/>
        <v>1.7181167690656884</v>
      </c>
      <c r="I34" s="6">
        <v>43709</v>
      </c>
      <c r="J34">
        <v>3598.8500979999999</v>
      </c>
      <c r="K34">
        <v>3770</v>
      </c>
      <c r="L34">
        <v>3457.919922</v>
      </c>
      <c r="M34">
        <v>3717.3500979999999</v>
      </c>
      <c r="N34">
        <v>3717.3500979999999</v>
      </c>
      <c r="O34">
        <v>1401400</v>
      </c>
      <c r="P34">
        <f t="shared" si="1"/>
        <v>3.2884161711586519</v>
      </c>
    </row>
    <row r="35" spans="1:16" ht="15" thickBot="1" x14ac:dyDescent="0.35">
      <c r="A35" s="1">
        <v>43738</v>
      </c>
      <c r="B35" s="2">
        <v>2983.69</v>
      </c>
      <c r="C35" s="2">
        <v>3050.1</v>
      </c>
      <c r="D35" s="2">
        <v>2855.94</v>
      </c>
      <c r="E35" s="2">
        <v>3037.56</v>
      </c>
      <c r="F35" s="2">
        <v>3037.56</v>
      </c>
      <c r="G35" s="3">
        <v>77564550000</v>
      </c>
      <c r="H35" s="7">
        <f t="shared" si="0"/>
        <v>2.0431747482144953</v>
      </c>
      <c r="I35" s="6">
        <v>43739</v>
      </c>
      <c r="J35">
        <v>3715.1000979999999</v>
      </c>
      <c r="K35">
        <v>3946.5</v>
      </c>
      <c r="L35">
        <v>3555.1000979999999</v>
      </c>
      <c r="M35">
        <v>3636.5900879999999</v>
      </c>
      <c r="N35">
        <v>3636.5900879999999</v>
      </c>
      <c r="O35">
        <v>581200</v>
      </c>
      <c r="P35">
        <f t="shared" si="1"/>
        <v>-2.1725155788649091</v>
      </c>
    </row>
    <row r="36" spans="1:16" ht="15" thickBot="1" x14ac:dyDescent="0.35">
      <c r="A36" s="1">
        <v>43769</v>
      </c>
      <c r="B36" s="2">
        <v>3050.72</v>
      </c>
      <c r="C36" s="2">
        <v>3154.26</v>
      </c>
      <c r="D36" s="2">
        <v>3050.72</v>
      </c>
      <c r="E36" s="2">
        <v>3140.98</v>
      </c>
      <c r="F36" s="2">
        <v>3140.98</v>
      </c>
      <c r="G36" s="3">
        <v>72179920000</v>
      </c>
      <c r="H36" s="7">
        <f t="shared" si="0"/>
        <v>3.40470640909151</v>
      </c>
      <c r="I36" s="6">
        <v>43770</v>
      </c>
      <c r="J36">
        <v>3651.8999020000001</v>
      </c>
      <c r="K36">
        <v>3827.719971</v>
      </c>
      <c r="L36">
        <v>3315.610107</v>
      </c>
      <c r="M36">
        <v>3791.889893</v>
      </c>
      <c r="N36">
        <v>3791.889893</v>
      </c>
      <c r="O36">
        <v>695100</v>
      </c>
      <c r="P36">
        <f t="shared" si="1"/>
        <v>4.2704786968555393</v>
      </c>
    </row>
    <row r="37" spans="1:16" ht="15" thickBot="1" x14ac:dyDescent="0.35">
      <c r="A37" s="1">
        <v>43800</v>
      </c>
      <c r="B37" s="2">
        <v>3143.85</v>
      </c>
      <c r="C37" s="2">
        <v>3247.93</v>
      </c>
      <c r="D37" s="2">
        <v>3070.33</v>
      </c>
      <c r="E37" s="2">
        <v>3230.78</v>
      </c>
      <c r="F37" s="2">
        <v>3230.78</v>
      </c>
      <c r="G37" s="3">
        <v>72054000000</v>
      </c>
      <c r="H37" s="7">
        <f t="shared" si="0"/>
        <v>2.8589803182446301</v>
      </c>
      <c r="I37" s="6">
        <v>43800</v>
      </c>
      <c r="J37">
        <v>3771.110107</v>
      </c>
      <c r="K37">
        <v>3912.469971</v>
      </c>
      <c r="L37">
        <v>3675.8500979999999</v>
      </c>
      <c r="M37">
        <v>3808.4099120000001</v>
      </c>
      <c r="N37">
        <v>3808.4099120000001</v>
      </c>
      <c r="O37">
        <v>570600</v>
      </c>
      <c r="P37">
        <f t="shared" si="1"/>
        <v>0.43566715981117354</v>
      </c>
    </row>
    <row r="38" spans="1:16" ht="15" thickBot="1" x14ac:dyDescent="0.35">
      <c r="A38" s="1">
        <v>43831</v>
      </c>
      <c r="B38" s="2">
        <v>3244.67</v>
      </c>
      <c r="C38" s="2">
        <v>3337.77</v>
      </c>
      <c r="D38" s="2">
        <v>3214.64</v>
      </c>
      <c r="E38" s="2">
        <v>3225.52</v>
      </c>
      <c r="F38" s="2">
        <v>3225.52</v>
      </c>
      <c r="G38" s="3">
        <v>77104420000</v>
      </c>
      <c r="H38" s="7">
        <f t="shared" si="0"/>
        <v>-0.16280898111292685</v>
      </c>
      <c r="I38" s="6">
        <v>43831</v>
      </c>
      <c r="J38">
        <v>3777</v>
      </c>
      <c r="K38">
        <v>4058</v>
      </c>
      <c r="L38">
        <v>3696.540039</v>
      </c>
      <c r="M38">
        <v>3816.969971</v>
      </c>
      <c r="N38">
        <v>3816.969971</v>
      </c>
      <c r="O38">
        <v>633000</v>
      </c>
      <c r="P38">
        <f t="shared" si="1"/>
        <v>0.22476727027276758</v>
      </c>
    </row>
    <row r="39" spans="1:16" ht="15" thickBot="1" x14ac:dyDescent="0.35">
      <c r="A39" s="1">
        <v>43862</v>
      </c>
      <c r="B39" s="2">
        <v>3235.66</v>
      </c>
      <c r="C39" s="2">
        <v>3393.52</v>
      </c>
      <c r="D39" s="2">
        <v>2855.84</v>
      </c>
      <c r="E39" s="2">
        <v>2954.22</v>
      </c>
      <c r="F39" s="2">
        <v>2954.22</v>
      </c>
      <c r="G39" s="3">
        <v>84292270000</v>
      </c>
      <c r="H39" s="7">
        <f t="shared" si="0"/>
        <v>-8.411046900964811</v>
      </c>
      <c r="I39" s="6">
        <v>43862</v>
      </c>
      <c r="J39">
        <v>3842.76001</v>
      </c>
      <c r="K39">
        <v>4071.1298830000001</v>
      </c>
      <c r="L39">
        <v>3585.1899410000001</v>
      </c>
      <c r="M39">
        <v>3667.179932</v>
      </c>
      <c r="N39">
        <v>3667.179932</v>
      </c>
      <c r="O39">
        <v>505400</v>
      </c>
      <c r="P39">
        <f t="shared" si="1"/>
        <v>-3.9243179835852047</v>
      </c>
    </row>
    <row r="40" spans="1:16" ht="15" thickBot="1" x14ac:dyDescent="0.35">
      <c r="A40" s="1">
        <v>43891</v>
      </c>
      <c r="B40" s="2">
        <v>2974.28</v>
      </c>
      <c r="C40" s="2">
        <v>3136.72</v>
      </c>
      <c r="D40" s="2">
        <v>2191.86</v>
      </c>
      <c r="E40" s="2">
        <v>2584.59</v>
      </c>
      <c r="F40" s="2">
        <v>2584.59</v>
      </c>
      <c r="G40" s="3">
        <v>161801100000</v>
      </c>
      <c r="H40" s="7">
        <f t="shared" si="0"/>
        <v>-12.511932083595658</v>
      </c>
      <c r="I40" s="6">
        <v>43891</v>
      </c>
      <c r="J40">
        <v>3689.3000489999999</v>
      </c>
      <c r="K40">
        <v>4034.98999</v>
      </c>
      <c r="L40">
        <v>2043.01001</v>
      </c>
      <c r="M40">
        <v>2569.110107</v>
      </c>
      <c r="N40">
        <v>2569.110107</v>
      </c>
      <c r="O40">
        <v>1131200</v>
      </c>
      <c r="P40">
        <f t="shared" si="1"/>
        <v>-29.94316737551344</v>
      </c>
    </row>
    <row r="41" spans="1:16" ht="15" thickBot="1" x14ac:dyDescent="0.35">
      <c r="A41" s="1">
        <v>43921</v>
      </c>
      <c r="B41" s="2">
        <v>2498.08</v>
      </c>
      <c r="C41" s="2">
        <v>2954.86</v>
      </c>
      <c r="D41" s="2">
        <v>2447.4899999999998</v>
      </c>
      <c r="E41" s="2">
        <v>2912.43</v>
      </c>
      <c r="F41" s="2">
        <v>2912.43</v>
      </c>
      <c r="G41" s="3">
        <v>123163450000</v>
      </c>
      <c r="H41" s="7">
        <f t="shared" si="0"/>
        <v>12.684410293315368</v>
      </c>
      <c r="I41" s="6">
        <v>43922</v>
      </c>
      <c r="J41">
        <v>2502</v>
      </c>
      <c r="K41">
        <v>3349.969971</v>
      </c>
      <c r="L41">
        <v>2294.719971</v>
      </c>
      <c r="M41">
        <v>3100</v>
      </c>
      <c r="N41">
        <v>3100</v>
      </c>
      <c r="O41">
        <v>738100</v>
      </c>
      <c r="P41">
        <f t="shared" si="1"/>
        <v>20.664349556427947</v>
      </c>
    </row>
    <row r="42" spans="1:16" ht="15" thickBot="1" x14ac:dyDescent="0.35">
      <c r="A42" s="1">
        <v>43951</v>
      </c>
      <c r="B42" s="2">
        <v>2869.09</v>
      </c>
      <c r="C42" s="2">
        <v>3068.67</v>
      </c>
      <c r="D42" s="2">
        <v>2766.64</v>
      </c>
      <c r="E42" s="2">
        <v>3044.31</v>
      </c>
      <c r="F42" s="2">
        <v>3044.31</v>
      </c>
      <c r="G42" s="3">
        <v>106799100000</v>
      </c>
      <c r="H42" s="7">
        <f t="shared" si="0"/>
        <v>4.5281775012618368</v>
      </c>
      <c r="I42" s="6">
        <v>43952</v>
      </c>
      <c r="J42">
        <v>3000</v>
      </c>
      <c r="K42">
        <v>3417.5600589999999</v>
      </c>
      <c r="L42">
        <v>2660</v>
      </c>
      <c r="M42">
        <v>3221.610107</v>
      </c>
      <c r="N42">
        <v>3221.610107</v>
      </c>
      <c r="O42">
        <v>629500</v>
      </c>
      <c r="P42">
        <f t="shared" si="1"/>
        <v>3.9229066774193537</v>
      </c>
    </row>
    <row r="43" spans="1:16" ht="15" thickBot="1" x14ac:dyDescent="0.35">
      <c r="A43" s="1">
        <v>43982</v>
      </c>
      <c r="B43" s="2">
        <v>3038.78</v>
      </c>
      <c r="C43" s="2">
        <v>3233.13</v>
      </c>
      <c r="D43" s="2">
        <v>2965.66</v>
      </c>
      <c r="E43" s="2">
        <v>3100.29</v>
      </c>
      <c r="F43" s="2">
        <v>3100.29</v>
      </c>
      <c r="G43" s="3">
        <v>131044000000</v>
      </c>
      <c r="H43" s="7">
        <f t="shared" si="0"/>
        <v>1.8388403283502672</v>
      </c>
      <c r="I43" s="6">
        <v>43983</v>
      </c>
      <c r="J43">
        <v>3245.080078</v>
      </c>
      <c r="K43">
        <v>3619.26001</v>
      </c>
      <c r="L43">
        <v>3050</v>
      </c>
      <c r="M43">
        <v>3258.75</v>
      </c>
      <c r="N43">
        <v>3258.75</v>
      </c>
      <c r="O43">
        <v>662900</v>
      </c>
      <c r="P43">
        <f t="shared" si="1"/>
        <v>1.1528363695936228</v>
      </c>
    </row>
    <row r="44" spans="1:16" ht="15" thickBot="1" x14ac:dyDescent="0.35">
      <c r="A44" s="1">
        <v>44012</v>
      </c>
      <c r="B44" s="2">
        <v>3105.92</v>
      </c>
      <c r="C44" s="2">
        <v>3279.99</v>
      </c>
      <c r="D44" s="2">
        <v>3101.17</v>
      </c>
      <c r="E44" s="2">
        <v>3271.12</v>
      </c>
      <c r="F44" s="2">
        <v>3271.12</v>
      </c>
      <c r="G44" s="3">
        <v>97197020000</v>
      </c>
      <c r="H44" s="7">
        <f t="shared" si="0"/>
        <v>5.5101296975444214</v>
      </c>
      <c r="I44" s="6">
        <v>44013</v>
      </c>
      <c r="J44">
        <v>3254.8798830000001</v>
      </c>
      <c r="K44">
        <v>4000</v>
      </c>
      <c r="L44">
        <v>3158.8798830000001</v>
      </c>
      <c r="M44">
        <v>3930.1499020000001</v>
      </c>
      <c r="N44">
        <v>3930.1499020000001</v>
      </c>
      <c r="O44">
        <v>481400</v>
      </c>
      <c r="P44">
        <f t="shared" si="1"/>
        <v>20.602988937476031</v>
      </c>
    </row>
    <row r="45" spans="1:16" ht="15" thickBot="1" x14ac:dyDescent="0.35">
      <c r="A45" s="1">
        <v>44043</v>
      </c>
      <c r="B45" s="2">
        <v>3288.26</v>
      </c>
      <c r="C45" s="2">
        <v>3514.77</v>
      </c>
      <c r="D45" s="2">
        <v>3284.53</v>
      </c>
      <c r="E45" s="2">
        <v>3500.31</v>
      </c>
      <c r="F45" s="2">
        <v>3500.31</v>
      </c>
      <c r="G45" s="3">
        <v>84402300000</v>
      </c>
      <c r="H45" s="7">
        <f t="shared" si="0"/>
        <v>7.0064687324219248</v>
      </c>
      <c r="I45" s="6">
        <v>44044</v>
      </c>
      <c r="J45">
        <v>3935</v>
      </c>
      <c r="K45">
        <v>4318</v>
      </c>
      <c r="L45">
        <v>3770.0200199999999</v>
      </c>
      <c r="M45">
        <v>4168.3398440000001</v>
      </c>
      <c r="N45">
        <v>4168.3398440000001</v>
      </c>
      <c r="O45">
        <v>447900</v>
      </c>
      <c r="P45">
        <f t="shared" si="1"/>
        <v>6.0605816047573233</v>
      </c>
    </row>
    <row r="46" spans="1:16" ht="15" thickBot="1" x14ac:dyDescent="0.35">
      <c r="A46" s="1">
        <v>44074</v>
      </c>
      <c r="B46" s="2">
        <v>3507.44</v>
      </c>
      <c r="C46" s="2">
        <v>3588.11</v>
      </c>
      <c r="D46" s="2">
        <v>3209.45</v>
      </c>
      <c r="E46" s="2">
        <v>3363</v>
      </c>
      <c r="F46" s="2">
        <v>3363</v>
      </c>
      <c r="G46" s="3">
        <v>92084120000</v>
      </c>
      <c r="H46" s="7">
        <f t="shared" si="0"/>
        <v>-3.9227954095494386</v>
      </c>
      <c r="I46" s="6">
        <v>44075</v>
      </c>
      <c r="J46">
        <v>4140</v>
      </c>
      <c r="K46">
        <v>4247.4301759999998</v>
      </c>
      <c r="L46">
        <v>3823.3100589999999</v>
      </c>
      <c r="M46">
        <v>4083.1201169999999</v>
      </c>
      <c r="N46">
        <v>4083.1201169999999</v>
      </c>
      <c r="O46">
        <v>424000</v>
      </c>
      <c r="P46">
        <f t="shared" si="1"/>
        <v>-2.0444524724313755</v>
      </c>
    </row>
    <row r="47" spans="1:16" ht="15" thickBot="1" x14ac:dyDescent="0.35">
      <c r="A47" s="1">
        <v>44104</v>
      </c>
      <c r="B47" s="2">
        <v>3385.87</v>
      </c>
      <c r="C47" s="2">
        <v>3549.85</v>
      </c>
      <c r="D47" s="2">
        <v>3233.94</v>
      </c>
      <c r="E47" s="2">
        <v>3269.96</v>
      </c>
      <c r="F47" s="2">
        <v>3269.96</v>
      </c>
      <c r="G47" s="3">
        <v>89737600000</v>
      </c>
      <c r="H47" s="7">
        <f t="shared" si="0"/>
        <v>-2.766577460600653</v>
      </c>
      <c r="I47" s="6">
        <v>44105</v>
      </c>
      <c r="J47">
        <v>4117.3398440000001</v>
      </c>
      <c r="K47">
        <v>4530</v>
      </c>
      <c r="L47">
        <v>3868.01001</v>
      </c>
      <c r="M47">
        <v>3953.0900879999999</v>
      </c>
      <c r="N47">
        <v>3953.0900879999999</v>
      </c>
      <c r="O47">
        <v>447800</v>
      </c>
      <c r="P47">
        <f t="shared" si="1"/>
        <v>-3.1845751600258398</v>
      </c>
    </row>
    <row r="48" spans="1:16" ht="15" thickBot="1" x14ac:dyDescent="0.35">
      <c r="A48" s="1">
        <v>44135</v>
      </c>
      <c r="B48" s="2">
        <v>3296.2</v>
      </c>
      <c r="C48" s="2">
        <v>3645.99</v>
      </c>
      <c r="D48" s="2">
        <v>3279.74</v>
      </c>
      <c r="E48" s="2">
        <v>3621.63</v>
      </c>
      <c r="F48" s="2">
        <v>3621.63</v>
      </c>
      <c r="G48" s="3">
        <v>100977880000</v>
      </c>
      <c r="H48" s="7">
        <f t="shared" si="0"/>
        <v>10.754565805086303</v>
      </c>
      <c r="I48" s="6">
        <v>44136</v>
      </c>
      <c r="J48">
        <v>4032</v>
      </c>
      <c r="K48">
        <v>4424.9501950000003</v>
      </c>
      <c r="L48">
        <v>3939.969971</v>
      </c>
      <c r="M48">
        <v>3997.179932</v>
      </c>
      <c r="N48">
        <v>3997.179932</v>
      </c>
      <c r="O48">
        <v>455700</v>
      </c>
      <c r="P48">
        <f t="shared" si="1"/>
        <v>1.1153260618532124</v>
      </c>
    </row>
    <row r="49" spans="1:16" ht="15" thickBot="1" x14ac:dyDescent="0.35">
      <c r="A49" s="1">
        <v>44166</v>
      </c>
      <c r="B49" s="2">
        <v>3645.87</v>
      </c>
      <c r="C49" s="2">
        <v>3760.2</v>
      </c>
      <c r="D49" s="2">
        <v>3633.4</v>
      </c>
      <c r="E49" s="2">
        <v>3756.07</v>
      </c>
      <c r="F49" s="2">
        <v>3756.07</v>
      </c>
      <c r="G49" s="3">
        <v>96056410000</v>
      </c>
      <c r="H49" s="7">
        <f t="shared" si="0"/>
        <v>3.7121406659432368</v>
      </c>
      <c r="I49" s="6">
        <v>44166</v>
      </c>
      <c r="J49">
        <v>4016</v>
      </c>
      <c r="K49">
        <v>4316.8598629999997</v>
      </c>
      <c r="L49">
        <v>3875.1999510000001</v>
      </c>
      <c r="M49">
        <v>4079.860107</v>
      </c>
      <c r="N49">
        <v>4079.860107</v>
      </c>
      <c r="O49">
        <v>476800</v>
      </c>
      <c r="P49">
        <f t="shared" si="1"/>
        <v>2.0684626763506917</v>
      </c>
    </row>
    <row r="50" spans="1:16" ht="15" thickBot="1" x14ac:dyDescent="0.35">
      <c r="A50" s="1">
        <v>44197</v>
      </c>
      <c r="B50" s="2">
        <v>3764.61</v>
      </c>
      <c r="C50" s="2">
        <v>3870.9</v>
      </c>
      <c r="D50" s="2">
        <v>3662.71</v>
      </c>
      <c r="E50" s="2">
        <v>3714.24</v>
      </c>
      <c r="F50" s="2">
        <v>3714.24</v>
      </c>
      <c r="G50" s="3">
        <v>105548790000</v>
      </c>
      <c r="H50" s="7">
        <f t="shared" si="0"/>
        <v>-1.1136640158463602</v>
      </c>
      <c r="I50" s="6">
        <v>44197</v>
      </c>
      <c r="J50">
        <v>4089.9799800000001</v>
      </c>
      <c r="K50">
        <v>4610</v>
      </c>
      <c r="L50">
        <v>3885</v>
      </c>
      <c r="M50">
        <v>4446.4799800000001</v>
      </c>
      <c r="N50">
        <v>4446.4799800000001</v>
      </c>
      <c r="O50">
        <v>611000</v>
      </c>
      <c r="P50">
        <f t="shared" si="1"/>
        <v>8.986089311517663</v>
      </c>
    </row>
    <row r="51" spans="1:16" ht="15" thickBot="1" x14ac:dyDescent="0.35">
      <c r="A51" s="1">
        <v>44228</v>
      </c>
      <c r="B51" s="2">
        <v>3731.17</v>
      </c>
      <c r="C51" s="2">
        <v>3950.43</v>
      </c>
      <c r="D51" s="2">
        <v>3725.62</v>
      </c>
      <c r="E51" s="2">
        <v>3811.15</v>
      </c>
      <c r="F51" s="2">
        <v>3811.15</v>
      </c>
      <c r="G51" s="3">
        <v>98596960000</v>
      </c>
      <c r="H51" s="7">
        <f t="shared" si="0"/>
        <v>2.6091474971999742</v>
      </c>
      <c r="I51" s="6">
        <v>44228</v>
      </c>
      <c r="J51">
        <v>4489.9599609999996</v>
      </c>
      <c r="K51">
        <v>4806.5400390000004</v>
      </c>
      <c r="L51">
        <v>4437.2597660000001</v>
      </c>
      <c r="M51">
        <v>4500.8398440000001</v>
      </c>
      <c r="N51">
        <v>4500.8398440000001</v>
      </c>
      <c r="O51">
        <v>440900</v>
      </c>
      <c r="P51">
        <f t="shared" si="1"/>
        <v>1.2225370235446336</v>
      </c>
    </row>
    <row r="52" spans="1:16" ht="15" thickBot="1" x14ac:dyDescent="0.35">
      <c r="A52" s="1">
        <v>44256</v>
      </c>
      <c r="B52" s="2">
        <v>3842.51</v>
      </c>
      <c r="C52" s="2">
        <v>3994.41</v>
      </c>
      <c r="D52" s="2">
        <v>3723.34</v>
      </c>
      <c r="E52" s="2">
        <v>3972.89</v>
      </c>
      <c r="F52" s="2">
        <v>3972.89</v>
      </c>
      <c r="G52" s="3">
        <v>120863560000</v>
      </c>
      <c r="H52" s="7">
        <f t="shared" si="0"/>
        <v>4.2438634008107732</v>
      </c>
      <c r="I52" s="6">
        <v>44256</v>
      </c>
      <c r="J52">
        <v>4528</v>
      </c>
      <c r="K52">
        <v>4832.7998049999997</v>
      </c>
      <c r="L52">
        <v>4330</v>
      </c>
      <c r="M52">
        <v>4710.9301759999998</v>
      </c>
      <c r="N52">
        <v>4710.9301759999998</v>
      </c>
      <c r="O52">
        <v>580700</v>
      </c>
      <c r="P52">
        <f t="shared" si="1"/>
        <v>4.6678028830567682</v>
      </c>
    </row>
    <row r="53" spans="1:16" ht="15" thickBot="1" x14ac:dyDescent="0.35">
      <c r="A53" s="1">
        <v>44286</v>
      </c>
      <c r="B53" s="2">
        <v>3992.78</v>
      </c>
      <c r="C53" s="2">
        <v>4218.78</v>
      </c>
      <c r="D53" s="2">
        <v>3992.78</v>
      </c>
      <c r="E53" s="2">
        <v>4181.17</v>
      </c>
      <c r="F53" s="2">
        <v>4181.17</v>
      </c>
      <c r="G53" s="3">
        <v>82869290000</v>
      </c>
      <c r="H53" s="7">
        <f t="shared" si="0"/>
        <v>5.2425312555847308</v>
      </c>
      <c r="I53" s="6">
        <v>44287</v>
      </c>
      <c r="J53">
        <v>4740.0097660000001</v>
      </c>
      <c r="K53">
        <v>5107.1000979999999</v>
      </c>
      <c r="L53">
        <v>4700</v>
      </c>
      <c r="M53">
        <v>5018.1000979999999</v>
      </c>
      <c r="N53">
        <v>5018.1000979999999</v>
      </c>
      <c r="O53">
        <v>406300</v>
      </c>
      <c r="P53">
        <f t="shared" si="1"/>
        <v>6.5203666903170854</v>
      </c>
    </row>
    <row r="54" spans="1:16" ht="15" thickBot="1" x14ac:dyDescent="0.35">
      <c r="A54" s="1">
        <v>44316</v>
      </c>
      <c r="B54" s="2">
        <v>4191.9799999999996</v>
      </c>
      <c r="C54" s="2">
        <v>4238.04</v>
      </c>
      <c r="D54" s="2">
        <v>4056.88</v>
      </c>
      <c r="E54" s="2">
        <v>4204.1099999999997</v>
      </c>
      <c r="F54" s="2">
        <v>4204.1099999999997</v>
      </c>
      <c r="G54" s="3">
        <v>75155370000</v>
      </c>
      <c r="H54" s="7">
        <f t="shared" si="0"/>
        <v>0.54865025818131286</v>
      </c>
      <c r="I54" s="6">
        <v>44317</v>
      </c>
      <c r="J54">
        <v>5076.1098629999997</v>
      </c>
      <c r="K54">
        <v>5308.4799800000001</v>
      </c>
      <c r="L54">
        <v>4565.8100590000004</v>
      </c>
      <c r="M54">
        <v>4887.2299800000001</v>
      </c>
      <c r="N54">
        <v>4887.2299800000001</v>
      </c>
      <c r="O54">
        <v>363900</v>
      </c>
      <c r="P54">
        <f t="shared" si="1"/>
        <v>-2.6079614882963185</v>
      </c>
    </row>
    <row r="55" spans="1:16" ht="15" thickBot="1" x14ac:dyDescent="0.35">
      <c r="A55" s="1">
        <v>44347</v>
      </c>
      <c r="B55" s="2">
        <v>4216.5200000000004</v>
      </c>
      <c r="C55" s="2">
        <v>4302.43</v>
      </c>
      <c r="D55" s="2">
        <v>4164.3999999999996</v>
      </c>
      <c r="E55" s="2">
        <v>4297.5</v>
      </c>
      <c r="F55" s="2">
        <v>4297.5</v>
      </c>
      <c r="G55" s="3">
        <v>85705180000</v>
      </c>
      <c r="H55" s="7">
        <f t="shared" si="0"/>
        <v>2.2213976323169549</v>
      </c>
      <c r="I55" s="6">
        <v>44348</v>
      </c>
      <c r="J55">
        <v>4925.330078</v>
      </c>
      <c r="K55">
        <v>5000</v>
      </c>
      <c r="L55">
        <v>4596.9702150000003</v>
      </c>
      <c r="M55">
        <v>4973.2998049999997</v>
      </c>
      <c r="N55">
        <v>4973.2998049999997</v>
      </c>
      <c r="O55">
        <v>527500</v>
      </c>
      <c r="P55">
        <f t="shared" si="1"/>
        <v>1.7611167338599356</v>
      </c>
    </row>
    <row r="56" spans="1:16" ht="15" thickBot="1" x14ac:dyDescent="0.35">
      <c r="A56" s="1">
        <v>44377</v>
      </c>
      <c r="B56" s="2">
        <v>4300.7299999999996</v>
      </c>
      <c r="C56" s="2">
        <v>4429.97</v>
      </c>
      <c r="D56" s="2">
        <v>4233.13</v>
      </c>
      <c r="E56" s="2">
        <v>4395.26</v>
      </c>
      <c r="F56" s="2">
        <v>4395.26</v>
      </c>
      <c r="G56" s="3">
        <v>66496430000</v>
      </c>
      <c r="H56" s="7">
        <f t="shared" si="0"/>
        <v>2.2748109365910465</v>
      </c>
      <c r="I56" s="6">
        <v>44378</v>
      </c>
      <c r="J56">
        <v>4962.3100590000004</v>
      </c>
      <c r="K56">
        <v>5292</v>
      </c>
      <c r="L56">
        <v>4737.2299800000001</v>
      </c>
      <c r="M56">
        <v>5222.6000979999999</v>
      </c>
      <c r="N56">
        <v>5222.6000979999999</v>
      </c>
      <c r="O56">
        <v>383600</v>
      </c>
      <c r="P56">
        <f t="shared" si="1"/>
        <v>5.0127742701005387</v>
      </c>
    </row>
    <row r="57" spans="1:16" ht="15" thickBot="1" x14ac:dyDescent="0.35">
      <c r="A57" s="1">
        <v>44408</v>
      </c>
      <c r="B57" s="2">
        <v>4406.8599999999997</v>
      </c>
      <c r="C57" s="2">
        <v>4537.3599999999997</v>
      </c>
      <c r="D57" s="2">
        <v>4367.7299999999996</v>
      </c>
      <c r="E57" s="2">
        <v>4522.68</v>
      </c>
      <c r="F57" s="2">
        <v>4522.68</v>
      </c>
      <c r="G57" s="3">
        <v>63217960000</v>
      </c>
      <c r="H57" s="7">
        <f t="shared" si="0"/>
        <v>2.8990321391681055</v>
      </c>
      <c r="I57" s="6">
        <v>44409</v>
      </c>
      <c r="J57">
        <v>5267.5898440000001</v>
      </c>
      <c r="K57">
        <v>5332.080078</v>
      </c>
      <c r="L57">
        <v>5043.5698240000002</v>
      </c>
      <c r="M57">
        <v>5179.9399409999996</v>
      </c>
      <c r="N57">
        <v>5179.9399409999996</v>
      </c>
      <c r="O57">
        <v>282800</v>
      </c>
      <c r="P57">
        <f t="shared" si="1"/>
        <v>-0.81683751770190116</v>
      </c>
    </row>
    <row r="58" spans="1:16" ht="15" thickBot="1" x14ac:dyDescent="0.35">
      <c r="A58" s="1">
        <v>44439</v>
      </c>
      <c r="B58" s="2">
        <v>4528.8</v>
      </c>
      <c r="C58" s="2">
        <v>4545.8500000000004</v>
      </c>
      <c r="D58" s="2">
        <v>4305.91</v>
      </c>
      <c r="E58" s="2">
        <v>4307.54</v>
      </c>
      <c r="F58" s="2">
        <v>4307.54</v>
      </c>
      <c r="G58" s="3">
        <v>66268850000</v>
      </c>
      <c r="H58" s="7">
        <f t="shared" si="0"/>
        <v>-4.7569140421166285</v>
      </c>
      <c r="I58" s="6">
        <v>44440</v>
      </c>
      <c r="J58">
        <v>5186.6098629999997</v>
      </c>
      <c r="K58">
        <v>5197.0400390000004</v>
      </c>
      <c r="L58">
        <v>4787.5297849999997</v>
      </c>
      <c r="M58">
        <v>4794.080078</v>
      </c>
      <c r="N58">
        <v>4794.080078</v>
      </c>
      <c r="O58">
        <v>401100</v>
      </c>
      <c r="P58">
        <f t="shared" si="1"/>
        <v>-7.4491184723178181</v>
      </c>
    </row>
    <row r="59" spans="1:16" ht="15" thickBot="1" x14ac:dyDescent="0.35">
      <c r="A59" s="1">
        <v>44469</v>
      </c>
      <c r="B59" s="2">
        <v>4317.16</v>
      </c>
      <c r="C59" s="2">
        <v>4608.08</v>
      </c>
      <c r="D59" s="2">
        <v>4278.9399999999996</v>
      </c>
      <c r="E59" s="2">
        <v>4605.38</v>
      </c>
      <c r="F59" s="2">
        <v>4605.38</v>
      </c>
      <c r="G59" s="3">
        <v>61874700000</v>
      </c>
      <c r="H59" s="7">
        <f t="shared" si="0"/>
        <v>6.9143873301234615</v>
      </c>
      <c r="I59" s="6">
        <v>44470</v>
      </c>
      <c r="J59">
        <v>4810</v>
      </c>
      <c r="K59">
        <v>5094</v>
      </c>
      <c r="L59">
        <v>4750.0097660000001</v>
      </c>
      <c r="M59">
        <v>4894.7998049999997</v>
      </c>
      <c r="N59">
        <v>4894.7998049999997</v>
      </c>
      <c r="O59">
        <v>307900</v>
      </c>
      <c r="P59">
        <f t="shared" si="1"/>
        <v>2.1009187448119988</v>
      </c>
    </row>
    <row r="60" spans="1:16" ht="15" thickBot="1" x14ac:dyDescent="0.35">
      <c r="A60" s="1">
        <v>44500</v>
      </c>
      <c r="B60" s="2">
        <v>4610.62</v>
      </c>
      <c r="C60" s="2">
        <v>4743.83</v>
      </c>
      <c r="D60" s="2">
        <v>4560</v>
      </c>
      <c r="E60" s="2">
        <v>4567</v>
      </c>
      <c r="F60" s="2">
        <v>4567</v>
      </c>
      <c r="G60" s="3">
        <v>67520800000</v>
      </c>
      <c r="H60" s="7">
        <f t="shared" si="0"/>
        <v>-0.83337314184714639</v>
      </c>
      <c r="I60" s="6">
        <v>44501</v>
      </c>
      <c r="J60">
        <v>4877</v>
      </c>
      <c r="K60">
        <v>5364.0400390000004</v>
      </c>
      <c r="L60">
        <v>4844</v>
      </c>
      <c r="M60">
        <v>5225.3398440000001</v>
      </c>
      <c r="N60">
        <v>5225.3398440000001</v>
      </c>
      <c r="O60">
        <v>431200</v>
      </c>
      <c r="P60">
        <f t="shared" si="1"/>
        <v>6.7528816737786972</v>
      </c>
    </row>
    <row r="61" spans="1:16" x14ac:dyDescent="0.3">
      <c r="A61" s="1">
        <v>44531</v>
      </c>
      <c r="B61" s="2">
        <v>4602.82</v>
      </c>
      <c r="C61" s="2">
        <v>4652.9399999999996</v>
      </c>
      <c r="D61" s="2">
        <v>4495.12</v>
      </c>
      <c r="E61" s="2">
        <v>4538.43</v>
      </c>
      <c r="F61" s="2">
        <v>4538.43</v>
      </c>
      <c r="G61" s="3">
        <v>11821270000</v>
      </c>
      <c r="H61" s="7">
        <f t="shared" si="0"/>
        <v>-0.62557477556382113</v>
      </c>
      <c r="I61" s="6">
        <v>44531</v>
      </c>
      <c r="J61">
        <v>5268.5200199999999</v>
      </c>
      <c r="K61">
        <v>5620.5297849999997</v>
      </c>
      <c r="L61">
        <v>5193.6899409999996</v>
      </c>
      <c r="M61">
        <v>5480.8598629999997</v>
      </c>
      <c r="N61">
        <v>5480.8598629999997</v>
      </c>
      <c r="O61">
        <v>112100</v>
      </c>
      <c r="P61">
        <f t="shared" si="1"/>
        <v>4.8900172357861207</v>
      </c>
    </row>
  </sheetData>
  <sortState xmlns:xlrd2="http://schemas.microsoft.com/office/spreadsheetml/2017/richdata2" ref="A2:G70">
    <sortCondition ref="A2:A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01F8-D963-40E7-8CBF-E670D748C012}">
  <dimension ref="A1:S112"/>
  <sheetViews>
    <sheetView workbookViewId="0">
      <selection activeCell="G47" sqref="G47"/>
    </sheetView>
  </sheetViews>
  <sheetFormatPr defaultRowHeight="14.4" x14ac:dyDescent="0.3"/>
  <cols>
    <col min="1" max="1" width="9.88671875" style="8" bestFit="1" customWidth="1"/>
    <col min="7" max="7" width="17.44140625" bestFit="1" customWidth="1"/>
    <col min="8" max="8" width="16.109375" bestFit="1" customWidth="1"/>
    <col min="16" max="16" width="6" customWidth="1"/>
    <col min="18" max="18" width="12.109375" bestFit="1" customWidth="1"/>
    <col min="19" max="19" width="11.77734375" bestFit="1" customWidth="1"/>
  </cols>
  <sheetData>
    <row r="1" spans="1:12" x14ac:dyDescent="0.3">
      <c r="A1" s="8" t="s">
        <v>6</v>
      </c>
      <c r="B1" t="s">
        <v>9</v>
      </c>
      <c r="C1" t="s">
        <v>10</v>
      </c>
    </row>
    <row r="2" spans="1:12" x14ac:dyDescent="0.3">
      <c r="A2" s="8">
        <v>42767</v>
      </c>
      <c r="B2">
        <v>3.7198260541408676</v>
      </c>
      <c r="C2">
        <v>4.1426249192680293</v>
      </c>
    </row>
    <row r="3" spans="1:12" x14ac:dyDescent="0.3">
      <c r="A3" s="8">
        <v>42795</v>
      </c>
      <c r="B3">
        <v>-3.8923017041515323E-2</v>
      </c>
      <c r="C3">
        <v>8.8843710536322362</v>
      </c>
      <c r="G3" t="s">
        <v>11</v>
      </c>
    </row>
    <row r="4" spans="1:12" ht="15" thickBot="1" x14ac:dyDescent="0.35">
      <c r="A4" s="8">
        <v>42825</v>
      </c>
      <c r="B4">
        <v>0.90912169025529987</v>
      </c>
      <c r="C4">
        <v>0.20742126949246381</v>
      </c>
    </row>
    <row r="5" spans="1:12" x14ac:dyDescent="0.3">
      <c r="A5" s="8">
        <v>42855</v>
      </c>
      <c r="B5">
        <v>1.1576210049492646</v>
      </c>
      <c r="C5">
        <v>8.1056190882178818</v>
      </c>
      <c r="G5" s="12" t="s">
        <v>12</v>
      </c>
      <c r="H5" s="12"/>
    </row>
    <row r="6" spans="1:12" x14ac:dyDescent="0.3">
      <c r="A6" s="8">
        <v>42886</v>
      </c>
      <c r="B6">
        <v>0.48138319927024098</v>
      </c>
      <c r="C6">
        <v>5.618268236374913</v>
      </c>
      <c r="G6" s="9" t="s">
        <v>13</v>
      </c>
      <c r="H6" s="9">
        <v>0.55644843172475911</v>
      </c>
    </row>
    <row r="7" spans="1:12" x14ac:dyDescent="0.3">
      <c r="A7" s="8">
        <v>42916</v>
      </c>
      <c r="B7">
        <v>1.9348768883515512</v>
      </c>
      <c r="C7">
        <v>8.2895957923568151</v>
      </c>
      <c r="G7" s="9" t="s">
        <v>14</v>
      </c>
      <c r="H7" s="9">
        <v>0.3096348571689439</v>
      </c>
    </row>
    <row r="8" spans="1:12" x14ac:dyDescent="0.3">
      <c r="A8" s="8">
        <v>42947</v>
      </c>
      <c r="B8">
        <v>5.4649232886690241E-2</v>
      </c>
      <c r="C8">
        <v>4.22956128068222</v>
      </c>
      <c r="G8" s="9" t="s">
        <v>15</v>
      </c>
      <c r="H8" s="9">
        <v>0.29752318799646921</v>
      </c>
    </row>
    <row r="9" spans="1:12" x14ac:dyDescent="0.3">
      <c r="A9" s="8">
        <v>42978</v>
      </c>
      <c r="B9">
        <v>1.9302894827342072</v>
      </c>
      <c r="C9">
        <v>4.9304407508009698</v>
      </c>
      <c r="G9" s="9" t="s">
        <v>16</v>
      </c>
      <c r="H9" s="9">
        <v>6.505037407788393</v>
      </c>
    </row>
    <row r="10" spans="1:12" ht="15" thickBot="1" x14ac:dyDescent="0.35">
      <c r="A10" s="8">
        <v>43008</v>
      </c>
      <c r="B10">
        <v>2.218817477454595</v>
      </c>
      <c r="C10">
        <v>14.934154711033273</v>
      </c>
      <c r="G10" s="10" t="s">
        <v>17</v>
      </c>
      <c r="H10" s="10">
        <v>59</v>
      </c>
    </row>
    <row r="11" spans="1:12" x14ac:dyDescent="0.3">
      <c r="A11" s="8">
        <v>43039</v>
      </c>
      <c r="B11">
        <v>2.8082601368405404</v>
      </c>
      <c r="C11">
        <v>5.900885181980831</v>
      </c>
    </row>
    <row r="12" spans="1:12" ht="15" thickBot="1" x14ac:dyDescent="0.35">
      <c r="A12" s="8">
        <v>43070</v>
      </c>
      <c r="B12">
        <v>0.98316198188535198</v>
      </c>
      <c r="C12">
        <v>0.95597038848920823</v>
      </c>
      <c r="G12" t="s">
        <v>18</v>
      </c>
    </row>
    <row r="13" spans="1:12" x14ac:dyDescent="0.3">
      <c r="A13" s="8">
        <v>43101</v>
      </c>
      <c r="B13">
        <v>5.6178724645703682</v>
      </c>
      <c r="C13">
        <v>-9.4079063379232988</v>
      </c>
      <c r="G13" s="11"/>
      <c r="H13" s="11" t="s">
        <v>23</v>
      </c>
      <c r="I13" s="11" t="s">
        <v>24</v>
      </c>
      <c r="J13" s="11" t="s">
        <v>25</v>
      </c>
      <c r="K13" s="11" t="s">
        <v>26</v>
      </c>
      <c r="L13" s="11" t="s">
        <v>27</v>
      </c>
    </row>
    <row r="14" spans="1:12" x14ac:dyDescent="0.3">
      <c r="A14" s="8">
        <v>43132</v>
      </c>
      <c r="B14">
        <v>-3.8947379604151844</v>
      </c>
      <c r="C14">
        <v>-10.540657303470635</v>
      </c>
      <c r="G14" s="9" t="s">
        <v>19</v>
      </c>
      <c r="H14" s="9">
        <v>1</v>
      </c>
      <c r="I14" s="9">
        <v>1081.7961775104241</v>
      </c>
      <c r="J14" s="9">
        <v>1081.7961775104241</v>
      </c>
      <c r="K14" s="9">
        <v>25.565002871167344</v>
      </c>
      <c r="L14" s="9">
        <v>4.7346554870262476E-6</v>
      </c>
    </row>
    <row r="15" spans="1:12" x14ac:dyDescent="0.3">
      <c r="A15" s="8">
        <v>43160</v>
      </c>
      <c r="B15">
        <v>-2.688451376836428</v>
      </c>
      <c r="C15">
        <v>-1.5183729141884206</v>
      </c>
      <c r="G15" s="9" t="s">
        <v>20</v>
      </c>
      <c r="H15" s="9">
        <v>57</v>
      </c>
      <c r="I15" s="9">
        <v>2411.9841655734012</v>
      </c>
      <c r="J15" s="9">
        <v>42.315511676726338</v>
      </c>
      <c r="K15" s="9"/>
      <c r="L15" s="9"/>
    </row>
    <row r="16" spans="1:12" ht="15" thickBot="1" x14ac:dyDescent="0.35">
      <c r="A16" s="8">
        <v>43190</v>
      </c>
      <c r="B16">
        <v>0.27188010011853259</v>
      </c>
      <c r="C16">
        <v>10.714285714285714</v>
      </c>
      <c r="G16" s="10" t="s">
        <v>21</v>
      </c>
      <c r="H16" s="10">
        <v>58</v>
      </c>
      <c r="I16" s="10">
        <v>3493.7803430838253</v>
      </c>
      <c r="J16" s="10"/>
      <c r="K16" s="10"/>
      <c r="L16" s="10"/>
    </row>
    <row r="17" spans="1:15" ht="15" thickBot="1" x14ac:dyDescent="0.35">
      <c r="A17" s="8">
        <v>43220</v>
      </c>
      <c r="B17">
        <v>2.1608353316591375</v>
      </c>
      <c r="C17">
        <v>-3.5309664838709685</v>
      </c>
    </row>
    <row r="18" spans="1:15" x14ac:dyDescent="0.3">
      <c r="A18" s="8">
        <v>43251</v>
      </c>
      <c r="B18">
        <v>0.48424002040461428</v>
      </c>
      <c r="C18">
        <v>-0.67512692479286651</v>
      </c>
      <c r="G18" s="11"/>
      <c r="H18" s="11" t="s">
        <v>28</v>
      </c>
      <c r="I18" s="11" t="s">
        <v>16</v>
      </c>
      <c r="J18" s="11" t="s">
        <v>29</v>
      </c>
      <c r="K18" s="11" t="s">
        <v>30</v>
      </c>
      <c r="L18" s="11" t="s">
        <v>31</v>
      </c>
      <c r="M18" s="11" t="s">
        <v>32</v>
      </c>
      <c r="N18" s="11" t="s">
        <v>33</v>
      </c>
      <c r="O18" s="11" t="s">
        <v>34</v>
      </c>
    </row>
    <row r="19" spans="1:15" x14ac:dyDescent="0.3">
      <c r="A19" s="8">
        <v>43281</v>
      </c>
      <c r="B19">
        <v>3.6021586465418642</v>
      </c>
      <c r="C19">
        <v>-7.1008520558575547</v>
      </c>
      <c r="G19" s="9" t="s">
        <v>22</v>
      </c>
      <c r="H19" s="9">
        <v>0.92867219198977291</v>
      </c>
      <c r="I19" s="9">
        <v>0.88115303114503296</v>
      </c>
      <c r="J19" s="9">
        <v>1.0539283860636446</v>
      </c>
      <c r="K19" s="9">
        <v>0.29636284312104555</v>
      </c>
      <c r="L19" s="9">
        <v>-0.83580631722772813</v>
      </c>
      <c r="M19" s="9">
        <v>2.6931507012072737</v>
      </c>
      <c r="N19" s="9">
        <v>-0.83580631722772813</v>
      </c>
      <c r="O19" s="9">
        <v>2.6931507012072737</v>
      </c>
    </row>
    <row r="20" spans="1:15" ht="15" thickBot="1" x14ac:dyDescent="0.35">
      <c r="A20" s="8">
        <v>43312</v>
      </c>
      <c r="B20">
        <v>3.0263218631603999</v>
      </c>
      <c r="C20">
        <v>-3.2970571183903483</v>
      </c>
      <c r="G20" s="10" t="s">
        <v>9</v>
      </c>
      <c r="H20" s="10">
        <v>0.96626031591991712</v>
      </c>
      <c r="I20" s="10">
        <v>0.19110463507612033</v>
      </c>
      <c r="J20" s="10">
        <v>5.0561846160091237</v>
      </c>
      <c r="K20" s="10">
        <v>4.7346554870262476E-6</v>
      </c>
      <c r="L20" s="10">
        <v>0.5835798850695737</v>
      </c>
      <c r="M20" s="10">
        <v>1.3489407467702605</v>
      </c>
      <c r="N20" s="10">
        <v>0.5835798850695737</v>
      </c>
      <c r="O20" s="10">
        <v>1.3489407467702605</v>
      </c>
    </row>
    <row r="21" spans="1:15" x14ac:dyDescent="0.3">
      <c r="A21" s="8">
        <v>43343</v>
      </c>
      <c r="B21">
        <v>0.42943009181394703</v>
      </c>
      <c r="C21">
        <v>-7.4069180846330251</v>
      </c>
    </row>
    <row r="22" spans="1:15" x14ac:dyDescent="0.3">
      <c r="A22" s="8">
        <v>43373</v>
      </c>
      <c r="B22">
        <v>-6.9403358979814627</v>
      </c>
      <c r="C22">
        <v>-9.3803632590101156</v>
      </c>
    </row>
    <row r="23" spans="1:15" x14ac:dyDescent="0.3">
      <c r="A23" s="8">
        <v>43404</v>
      </c>
      <c r="B23">
        <v>1.7859381799140144</v>
      </c>
      <c r="C23">
        <v>9.42238238288496</v>
      </c>
      <c r="K23">
        <f>I15/H15</f>
        <v>42.315511676726338</v>
      </c>
    </row>
    <row r="24" spans="1:15" x14ac:dyDescent="0.3">
      <c r="A24" s="8">
        <v>43435</v>
      </c>
      <c r="B24">
        <v>-9.1776955767217281</v>
      </c>
      <c r="C24">
        <v>-0.5310208163265292</v>
      </c>
      <c r="G24" t="s">
        <v>35</v>
      </c>
      <c r="M24">
        <f>SQRT(J15)</f>
        <v>6.505037407788393</v>
      </c>
    </row>
    <row r="25" spans="1:15" ht="15" thickBot="1" x14ac:dyDescent="0.35">
      <c r="A25" s="8">
        <v>43466</v>
      </c>
      <c r="B25">
        <v>7.8684404731036963</v>
      </c>
      <c r="C25">
        <v>9.151043332763134</v>
      </c>
    </row>
    <row r="26" spans="1:15" x14ac:dyDescent="0.3">
      <c r="A26" s="8">
        <v>43497</v>
      </c>
      <c r="B26">
        <v>2.9728930143115964</v>
      </c>
      <c r="C26">
        <v>-1.5037593984962405</v>
      </c>
      <c r="G26" s="11" t="s">
        <v>36</v>
      </c>
      <c r="H26" s="11" t="s">
        <v>37</v>
      </c>
      <c r="I26" s="11" t="s">
        <v>38</v>
      </c>
    </row>
    <row r="27" spans="1:15" x14ac:dyDescent="0.3">
      <c r="A27" s="8">
        <v>43525</v>
      </c>
      <c r="B27">
        <v>1.7924287751078407</v>
      </c>
      <c r="C27">
        <v>5.6106870229007635</v>
      </c>
      <c r="G27" s="9">
        <v>1</v>
      </c>
      <c r="H27" s="9">
        <v>4.5229924902310668</v>
      </c>
      <c r="I27" s="9">
        <v>-0.38036757096303742</v>
      </c>
    </row>
    <row r="28" spans="1:15" x14ac:dyDescent="0.3">
      <c r="A28" s="8">
        <v>43555</v>
      </c>
      <c r="B28">
        <v>3.9313434942139369</v>
      </c>
      <c r="C28">
        <v>13.931332851463681</v>
      </c>
      <c r="G28" s="9">
        <v>2</v>
      </c>
      <c r="H28" s="9">
        <v>0.891062425246682</v>
      </c>
      <c r="I28" s="9">
        <v>7.9933086283855541</v>
      </c>
      <c r="K28">
        <f>0.9663*5 +0.9287</f>
        <v>5.7602000000000002</v>
      </c>
    </row>
    <row r="29" spans="1:15" x14ac:dyDescent="0.3">
      <c r="A29" s="8">
        <v>43585</v>
      </c>
      <c r="B29">
        <v>-6.5777726481161505</v>
      </c>
      <c r="C29">
        <v>1.5571895241663016</v>
      </c>
      <c r="G29" s="9">
        <v>3</v>
      </c>
      <c r="H29" s="9">
        <v>1.807120403625508</v>
      </c>
      <c r="I29" s="9">
        <v>-1.5996991341330442</v>
      </c>
    </row>
    <row r="30" spans="1:15" x14ac:dyDescent="0.3">
      <c r="A30" s="8">
        <v>43616</v>
      </c>
      <c r="B30">
        <v>6.8930183208215041</v>
      </c>
      <c r="C30">
        <v>5.2686628253422318</v>
      </c>
      <c r="G30" s="9">
        <v>4</v>
      </c>
      <c r="H30" s="9">
        <v>2.0472354299475812</v>
      </c>
      <c r="I30" s="9">
        <v>6.0583836582703006</v>
      </c>
    </row>
    <row r="31" spans="1:15" x14ac:dyDescent="0.3">
      <c r="A31" s="8">
        <v>43646</v>
      </c>
      <c r="B31">
        <v>1.3128195366039339</v>
      </c>
      <c r="C31">
        <v>-0.77472315110154943</v>
      </c>
      <c r="G31" s="9">
        <v>5</v>
      </c>
      <c r="H31" s="9">
        <v>1.3938136741951763</v>
      </c>
      <c r="I31" s="9">
        <v>4.2244545621797371</v>
      </c>
    </row>
    <row r="32" spans="1:15" x14ac:dyDescent="0.3">
      <c r="A32" s="8">
        <v>43677</v>
      </c>
      <c r="B32">
        <v>-1.8091652742267788</v>
      </c>
      <c r="C32">
        <v>7.6210958618530489</v>
      </c>
      <c r="G32" s="9">
        <v>6</v>
      </c>
      <c r="H32" s="9">
        <v>2.7982669453944888</v>
      </c>
      <c r="I32" s="9">
        <v>5.4913288469623263</v>
      </c>
    </row>
    <row r="33" spans="1:9" x14ac:dyDescent="0.3">
      <c r="A33" s="8">
        <v>43708</v>
      </c>
      <c r="B33">
        <v>1.7181167690656884</v>
      </c>
      <c r="C33">
        <v>3.2884161711586519</v>
      </c>
      <c r="G33" s="9">
        <v>7</v>
      </c>
      <c r="H33" s="9">
        <v>0.98147757702364735</v>
      </c>
      <c r="I33" s="9">
        <v>3.2480837036585726</v>
      </c>
    </row>
    <row r="34" spans="1:9" x14ac:dyDescent="0.3">
      <c r="A34" s="8">
        <v>43738</v>
      </c>
      <c r="B34">
        <v>2.0431747482144953</v>
      </c>
      <c r="C34">
        <v>-2.1725155788649091</v>
      </c>
      <c r="G34" s="9">
        <v>8</v>
      </c>
      <c r="H34" s="9">
        <v>2.7938343173934213</v>
      </c>
      <c r="I34" s="9">
        <v>2.1366064334075485</v>
      </c>
    </row>
    <row r="35" spans="1:9" x14ac:dyDescent="0.3">
      <c r="A35" s="8">
        <v>43769</v>
      </c>
      <c r="B35">
        <v>3.40470640909151</v>
      </c>
      <c r="C35">
        <v>4.2704786968555393</v>
      </c>
      <c r="G35" s="9">
        <v>9</v>
      </c>
      <c r="H35" s="9">
        <v>3.0726274687236836</v>
      </c>
      <c r="I35" s="9">
        <v>11.861527242309588</v>
      </c>
    </row>
    <row r="36" spans="1:9" x14ac:dyDescent="0.3">
      <c r="A36" s="8">
        <v>43800</v>
      </c>
      <c r="B36">
        <v>2.8589803182446301</v>
      </c>
      <c r="C36">
        <v>0.43566715981117354</v>
      </c>
      <c r="G36" s="9">
        <v>10</v>
      </c>
      <c r="H36" s="9">
        <v>3.6421825189986228</v>
      </c>
      <c r="I36" s="9">
        <v>2.2587026629822082</v>
      </c>
    </row>
    <row r="37" spans="1:9" x14ac:dyDescent="0.3">
      <c r="A37" s="8">
        <v>43831</v>
      </c>
      <c r="B37">
        <v>-0.16280898111292685</v>
      </c>
      <c r="C37">
        <v>0.22476727027276758</v>
      </c>
      <c r="G37" s="9">
        <v>11</v>
      </c>
      <c r="H37" s="9">
        <v>1.8786625992067649</v>
      </c>
      <c r="I37" s="9">
        <v>-0.92269221071755669</v>
      </c>
    </row>
    <row r="38" spans="1:9" x14ac:dyDescent="0.3">
      <c r="A38" s="8">
        <v>43862</v>
      </c>
      <c r="B38">
        <v>-8.411046900964811</v>
      </c>
      <c r="C38">
        <v>-3.9243179835852047</v>
      </c>
      <c r="G38" s="9">
        <v>12</v>
      </c>
      <c r="H38" s="9">
        <v>6.3569994144033402</v>
      </c>
      <c r="I38" s="9">
        <v>-15.764905752326639</v>
      </c>
    </row>
    <row r="39" spans="1:9" x14ac:dyDescent="0.3">
      <c r="A39" s="8">
        <v>43891</v>
      </c>
      <c r="B39">
        <v>-12.511932083595658</v>
      </c>
      <c r="C39">
        <v>-29.94316737551344</v>
      </c>
      <c r="G39" s="9">
        <v>13</v>
      </c>
      <c r="H39" s="9">
        <v>-2.8346585400662967</v>
      </c>
      <c r="I39" s="9">
        <v>-7.7059987634043381</v>
      </c>
    </row>
    <row r="40" spans="1:9" x14ac:dyDescent="0.3">
      <c r="A40" s="8">
        <v>43921</v>
      </c>
      <c r="B40">
        <v>12.684410293315368</v>
      </c>
      <c r="C40">
        <v>20.664349556427947</v>
      </c>
      <c r="G40" s="9">
        <v>14</v>
      </c>
      <c r="H40" s="9">
        <v>-1.6690716847275302</v>
      </c>
      <c r="I40" s="9">
        <v>0.15069877053910963</v>
      </c>
    </row>
    <row r="41" spans="1:9" x14ac:dyDescent="0.3">
      <c r="A41" s="8">
        <v>43951</v>
      </c>
      <c r="B41">
        <v>4.5281775012618368</v>
      </c>
      <c r="C41">
        <v>3.9229066774193537</v>
      </c>
      <c r="G41" s="9">
        <v>15</v>
      </c>
      <c r="H41" s="9">
        <v>1.1913791434226448</v>
      </c>
      <c r="I41" s="9">
        <v>9.5229065708630678</v>
      </c>
    </row>
    <row r="42" spans="1:9" x14ac:dyDescent="0.3">
      <c r="A42" s="8">
        <v>43982</v>
      </c>
      <c r="B42">
        <v>1.8388403283502672</v>
      </c>
      <c r="C42">
        <v>1.1528363695936228</v>
      </c>
      <c r="G42" s="9">
        <v>16</v>
      </c>
      <c r="H42" s="9">
        <v>3.0166016222096497</v>
      </c>
      <c r="I42" s="9">
        <v>-6.5475681060806181</v>
      </c>
    </row>
    <row r="43" spans="1:9" x14ac:dyDescent="0.3">
      <c r="A43" s="8">
        <v>44012</v>
      </c>
      <c r="B43">
        <v>5.5101296975444214</v>
      </c>
      <c r="C43">
        <v>20.602988937476031</v>
      </c>
      <c r="G43" s="9">
        <v>17</v>
      </c>
      <c r="H43" s="9">
        <v>1.3965741070870026</v>
      </c>
      <c r="I43" s="9">
        <v>-2.071701031879869</v>
      </c>
    </row>
    <row r="44" spans="1:9" x14ac:dyDescent="0.3">
      <c r="A44" s="8">
        <v>44043</v>
      </c>
      <c r="B44">
        <v>7.0064687324219248</v>
      </c>
      <c r="C44">
        <v>6.0605816047573233</v>
      </c>
      <c r="G44" s="9">
        <v>18</v>
      </c>
      <c r="H44" s="9">
        <v>4.4092951437909758</v>
      </c>
      <c r="I44" s="9">
        <v>-11.510147199648531</v>
      </c>
    </row>
    <row r="45" spans="1:9" x14ac:dyDescent="0.3">
      <c r="A45" s="8">
        <v>44074</v>
      </c>
      <c r="B45">
        <v>-3.9227954095494386</v>
      </c>
      <c r="C45">
        <v>-2.0444524724313755</v>
      </c>
      <c r="G45" s="9">
        <v>19</v>
      </c>
      <c r="H45" s="9">
        <v>3.8528869115624929</v>
      </c>
      <c r="I45" s="9">
        <v>-7.1499440299528416</v>
      </c>
    </row>
    <row r="46" spans="1:9" x14ac:dyDescent="0.3">
      <c r="A46" s="8">
        <v>44104</v>
      </c>
      <c r="B46">
        <v>-2.766577460600653</v>
      </c>
      <c r="C46">
        <v>-3.1845751600258398</v>
      </c>
      <c r="G46" s="9">
        <v>20</v>
      </c>
      <c r="H46" s="9">
        <v>1.3436134481714364</v>
      </c>
      <c r="I46" s="9">
        <v>-8.7505315328044624</v>
      </c>
    </row>
    <row r="47" spans="1:9" x14ac:dyDescent="0.3">
      <c r="A47" s="8">
        <v>44135</v>
      </c>
      <c r="B47">
        <v>10.754565805086303</v>
      </c>
      <c r="C47">
        <v>1.1153260618532124</v>
      </c>
      <c r="G47" s="9">
        <v>21</v>
      </c>
      <c r="H47" s="9">
        <v>-5.7774989653841367</v>
      </c>
      <c r="I47" s="9">
        <v>-3.6028642936259789</v>
      </c>
    </row>
    <row r="48" spans="1:9" x14ac:dyDescent="0.3">
      <c r="A48" s="8">
        <v>44166</v>
      </c>
      <c r="B48">
        <v>3.7121406659432368</v>
      </c>
      <c r="C48">
        <v>2.0684626763506917</v>
      </c>
      <c r="G48" s="9">
        <v>22</v>
      </c>
      <c r="H48" s="9">
        <v>2.6543533819269305</v>
      </c>
      <c r="I48" s="9">
        <v>6.7680290009580295</v>
      </c>
    </row>
    <row r="49" spans="1:19" x14ac:dyDescent="0.3">
      <c r="A49" s="8">
        <v>44197</v>
      </c>
      <c r="B49">
        <v>-1.1136640158463602</v>
      </c>
      <c r="C49">
        <v>8.986089311517663</v>
      </c>
      <c r="G49" s="9">
        <v>23</v>
      </c>
      <c r="H49" s="9">
        <v>-7.9393708353901902</v>
      </c>
      <c r="I49" s="9">
        <v>7.4083500190636613</v>
      </c>
    </row>
    <row r="50" spans="1:19" x14ac:dyDescent="0.3">
      <c r="A50" s="8">
        <v>44228</v>
      </c>
      <c r="B50">
        <v>2.6091474971999742</v>
      </c>
      <c r="C50">
        <v>1.2225370235446336</v>
      </c>
      <c r="G50" s="9">
        <v>24</v>
      </c>
      <c r="H50" s="9">
        <v>8.5316339693280128</v>
      </c>
      <c r="I50" s="9">
        <v>0.61940936343512121</v>
      </c>
      <c r="R50" t="s">
        <v>41</v>
      </c>
      <c r="S50" t="s">
        <v>42</v>
      </c>
    </row>
    <row r="51" spans="1:19" x14ac:dyDescent="0.3">
      <c r="A51" s="8">
        <v>44256</v>
      </c>
      <c r="B51">
        <v>4.2438634008107732</v>
      </c>
      <c r="C51">
        <v>4.6678028830567682</v>
      </c>
      <c r="G51" s="9">
        <v>25</v>
      </c>
      <c r="H51" s="9">
        <v>3.8012607351946111</v>
      </c>
      <c r="I51" s="9">
        <v>-5.3050201336908511</v>
      </c>
      <c r="P51" t="s">
        <v>39</v>
      </c>
      <c r="Q51" t="s">
        <v>40</v>
      </c>
      <c r="R51" t="s">
        <v>43</v>
      </c>
      <c r="S51" t="s">
        <v>44</v>
      </c>
    </row>
    <row r="52" spans="1:19" x14ac:dyDescent="0.3">
      <c r="A52" s="8">
        <v>44286</v>
      </c>
      <c r="B52">
        <v>5.2425312555847308</v>
      </c>
      <c r="C52">
        <v>6.5203666903170854</v>
      </c>
      <c r="G52" s="9">
        <v>26</v>
      </c>
      <c r="H52" s="9">
        <v>2.6606249864894251</v>
      </c>
      <c r="I52" s="9">
        <v>2.9500620364113384</v>
      </c>
      <c r="P52">
        <v>-30</v>
      </c>
      <c r="Q52">
        <f>0.9663*P52+0.9287</f>
        <v>-28.060300000000002</v>
      </c>
      <c r="R52">
        <f>Q52+2*6.505</f>
        <v>-15.050300000000002</v>
      </c>
      <c r="S52">
        <f>Q52-2*6.505</f>
        <v>-41.070300000000003</v>
      </c>
    </row>
    <row r="53" spans="1:19" x14ac:dyDescent="0.3">
      <c r="A53" s="8">
        <v>44316</v>
      </c>
      <c r="B53">
        <v>0.54865025818131286</v>
      </c>
      <c r="C53">
        <v>-2.6079614882963185</v>
      </c>
      <c r="G53" s="9">
        <v>27</v>
      </c>
      <c r="H53" s="9">
        <v>4.7273733986986421</v>
      </c>
      <c r="I53" s="9">
        <v>9.203959452765039</v>
      </c>
      <c r="P53">
        <v>-29</v>
      </c>
      <c r="Q53">
        <f t="shared" ref="Q53:Q112" si="0">0.9663*P53+0.9287</f>
        <v>-27.094000000000001</v>
      </c>
      <c r="R53">
        <f t="shared" ref="R53:R112" si="1">Q53+2*6.505</f>
        <v>-14.084000000000001</v>
      </c>
      <c r="S53">
        <f t="shared" ref="S53:S112" si="2">Q53-2*6.505</f>
        <v>-40.103999999999999</v>
      </c>
    </row>
    <row r="54" spans="1:19" x14ac:dyDescent="0.3">
      <c r="A54" s="8">
        <v>44347</v>
      </c>
      <c r="B54">
        <v>2.2213976323169549</v>
      </c>
      <c r="C54">
        <v>1.7611167338599356</v>
      </c>
      <c r="G54" s="9">
        <v>28</v>
      </c>
      <c r="H54" s="9">
        <v>-5.4271684850283286</v>
      </c>
      <c r="I54" s="9">
        <v>6.9843580091946302</v>
      </c>
      <c r="P54">
        <v>-28</v>
      </c>
      <c r="Q54">
        <f t="shared" si="0"/>
        <v>-26.127700000000001</v>
      </c>
      <c r="R54">
        <f t="shared" si="1"/>
        <v>-13.117700000000001</v>
      </c>
      <c r="S54">
        <f t="shared" si="2"/>
        <v>-39.137700000000002</v>
      </c>
    </row>
    <row r="55" spans="1:19" x14ac:dyDescent="0.3">
      <c r="A55" s="8">
        <v>44377</v>
      </c>
      <c r="B55">
        <v>2.2748109365910465</v>
      </c>
      <c r="C55">
        <v>5.0127742701005387</v>
      </c>
      <c r="G55" s="9">
        <v>29</v>
      </c>
      <c r="H55" s="9">
        <v>7.5891222523085364</v>
      </c>
      <c r="I55" s="9">
        <v>-2.3204594269663046</v>
      </c>
      <c r="P55">
        <v>-27</v>
      </c>
      <c r="Q55">
        <f t="shared" si="0"/>
        <v>-25.1614</v>
      </c>
      <c r="R55">
        <f t="shared" si="1"/>
        <v>-12.151400000000001</v>
      </c>
      <c r="S55">
        <f t="shared" si="2"/>
        <v>-38.171399999999998</v>
      </c>
    </row>
    <row r="56" spans="1:19" x14ac:dyDescent="0.3">
      <c r="A56" s="8">
        <v>44408</v>
      </c>
      <c r="B56">
        <v>2.8990321391681055</v>
      </c>
      <c r="C56">
        <v>-0.81683751770190116</v>
      </c>
      <c r="G56" s="9">
        <v>30</v>
      </c>
      <c r="H56" s="9">
        <v>2.1971976121745294</v>
      </c>
      <c r="I56" s="9">
        <v>-2.9719207632760787</v>
      </c>
      <c r="P56">
        <v>-26</v>
      </c>
      <c r="Q56">
        <f t="shared" si="0"/>
        <v>-24.195100000000004</v>
      </c>
      <c r="R56">
        <f t="shared" si="1"/>
        <v>-11.185100000000004</v>
      </c>
      <c r="S56">
        <f t="shared" si="2"/>
        <v>-37.205100000000002</v>
      </c>
    </row>
    <row r="57" spans="1:19" x14ac:dyDescent="0.3">
      <c r="A57" s="8">
        <v>44439</v>
      </c>
      <c r="B57">
        <v>-4.7569140421166285</v>
      </c>
      <c r="C57">
        <v>-7.4491184723178181</v>
      </c>
      <c r="G57" s="9">
        <v>31</v>
      </c>
      <c r="H57" s="9">
        <v>-0.81945241743593789</v>
      </c>
      <c r="I57" s="9">
        <v>8.4405482792889863</v>
      </c>
      <c r="P57">
        <v>-25</v>
      </c>
      <c r="Q57">
        <f t="shared" si="0"/>
        <v>-23.228800000000003</v>
      </c>
      <c r="R57">
        <f t="shared" si="1"/>
        <v>-10.218800000000003</v>
      </c>
      <c r="S57">
        <f t="shared" si="2"/>
        <v>-36.238800000000005</v>
      </c>
    </row>
    <row r="58" spans="1:19" x14ac:dyDescent="0.3">
      <c r="A58" s="8">
        <v>44469</v>
      </c>
      <c r="B58">
        <v>6.9143873301234615</v>
      </c>
      <c r="C58">
        <v>2.1009187448119988</v>
      </c>
      <c r="G58" s="9">
        <v>32</v>
      </c>
      <c r="H58" s="9">
        <v>2.5888202440544923</v>
      </c>
      <c r="I58" s="9">
        <v>0.69959592710415963</v>
      </c>
      <c r="P58">
        <v>-24</v>
      </c>
      <c r="Q58">
        <f t="shared" si="0"/>
        <v>-22.262500000000003</v>
      </c>
      <c r="R58">
        <f t="shared" si="1"/>
        <v>-9.2525000000000031</v>
      </c>
      <c r="S58">
        <f t="shared" si="2"/>
        <v>-35.272500000000001</v>
      </c>
    </row>
    <row r="59" spans="1:19" x14ac:dyDescent="0.3">
      <c r="A59" s="8">
        <v>44500</v>
      </c>
      <c r="B59">
        <v>-0.83337314184714639</v>
      </c>
      <c r="C59">
        <v>6.7528816737786972</v>
      </c>
      <c r="G59" s="9">
        <v>33</v>
      </c>
      <c r="H59" s="9">
        <v>2.9029108696791082</v>
      </c>
      <c r="I59" s="9">
        <v>-5.0754264485440173</v>
      </c>
      <c r="P59">
        <v>-23</v>
      </c>
      <c r="Q59">
        <f t="shared" si="0"/>
        <v>-21.296200000000002</v>
      </c>
      <c r="R59">
        <f t="shared" si="1"/>
        <v>-8.2862000000000027</v>
      </c>
      <c r="S59">
        <f t="shared" si="2"/>
        <v>-34.306200000000004</v>
      </c>
    </row>
    <row r="60" spans="1:19" x14ac:dyDescent="0.3">
      <c r="A60" s="8">
        <v>44531</v>
      </c>
      <c r="B60">
        <v>-0.62557477556382113</v>
      </c>
      <c r="C60">
        <v>4.8900172357861207</v>
      </c>
      <c r="G60" s="9">
        <v>34</v>
      </c>
      <c r="H60" s="9">
        <v>4.218504882453102</v>
      </c>
      <c r="I60" s="9">
        <v>5.1973814402437313E-2</v>
      </c>
      <c r="P60">
        <v>-22</v>
      </c>
      <c r="Q60">
        <f t="shared" si="0"/>
        <v>-20.329900000000002</v>
      </c>
      <c r="R60">
        <f t="shared" si="1"/>
        <v>-7.3199000000000023</v>
      </c>
      <c r="S60">
        <f t="shared" si="2"/>
        <v>-33.3399</v>
      </c>
    </row>
    <row r="61" spans="1:19" x14ac:dyDescent="0.3">
      <c r="G61" s="9">
        <v>35</v>
      </c>
      <c r="H61" s="9">
        <v>3.6911914175056539</v>
      </c>
      <c r="I61" s="9">
        <v>-3.2555242576944803</v>
      </c>
      <c r="P61">
        <v>-21</v>
      </c>
      <c r="Q61">
        <f t="shared" si="0"/>
        <v>-19.363600000000002</v>
      </c>
      <c r="R61">
        <f t="shared" si="1"/>
        <v>-6.3536000000000019</v>
      </c>
      <c r="S61">
        <f t="shared" si="2"/>
        <v>-32.373600000000003</v>
      </c>
    </row>
    <row r="62" spans="1:19" x14ac:dyDescent="0.3">
      <c r="G62" s="9">
        <v>36</v>
      </c>
      <c r="H62" s="9">
        <v>0.77135633446499641</v>
      </c>
      <c r="I62" s="9">
        <v>-0.54658906419222886</v>
      </c>
      <c r="P62">
        <v>-20</v>
      </c>
      <c r="Q62">
        <f t="shared" si="0"/>
        <v>-18.397300000000001</v>
      </c>
      <c r="R62">
        <f t="shared" si="1"/>
        <v>-5.3873000000000015</v>
      </c>
      <c r="S62">
        <f t="shared" si="2"/>
        <v>-31.407299999999999</v>
      </c>
    </row>
    <row r="63" spans="1:19" x14ac:dyDescent="0.3">
      <c r="G63" s="9">
        <v>37</v>
      </c>
      <c r="H63" s="9">
        <v>-7.1985886437537259</v>
      </c>
      <c r="I63" s="9">
        <v>3.2742706601685212</v>
      </c>
      <c r="P63">
        <v>-19</v>
      </c>
      <c r="Q63">
        <f t="shared" si="0"/>
        <v>-17.431000000000001</v>
      </c>
      <c r="R63">
        <f t="shared" si="1"/>
        <v>-4.4210000000000012</v>
      </c>
      <c r="S63">
        <f t="shared" si="2"/>
        <v>-30.441000000000003</v>
      </c>
    </row>
    <row r="64" spans="1:19" x14ac:dyDescent="0.3">
      <c r="G64" s="9">
        <v>38</v>
      </c>
      <c r="H64" s="9">
        <v>-11.161111255873916</v>
      </c>
      <c r="I64" s="9">
        <v>-18.782056119639524</v>
      </c>
      <c r="P64">
        <v>-18</v>
      </c>
      <c r="Q64">
        <f t="shared" si="0"/>
        <v>-16.464700000000001</v>
      </c>
      <c r="R64">
        <f t="shared" si="1"/>
        <v>-3.4547000000000008</v>
      </c>
      <c r="S64">
        <f t="shared" si="2"/>
        <v>-29.474699999999999</v>
      </c>
    </row>
    <row r="65" spans="7:19" x14ac:dyDescent="0.3">
      <c r="G65" s="9">
        <v>39</v>
      </c>
      <c r="H65" s="9">
        <v>13.185114489266528</v>
      </c>
      <c r="I65" s="9">
        <v>7.4792350671614187</v>
      </c>
      <c r="P65">
        <v>-17</v>
      </c>
      <c r="Q65">
        <f t="shared" si="0"/>
        <v>-15.4984</v>
      </c>
      <c r="R65">
        <f t="shared" si="1"/>
        <v>-2.4884000000000004</v>
      </c>
      <c r="S65">
        <f t="shared" si="2"/>
        <v>-28.508400000000002</v>
      </c>
    </row>
    <row r="66" spans="7:19" x14ac:dyDescent="0.3">
      <c r="G66" s="9">
        <v>40</v>
      </c>
      <c r="H66" s="9">
        <v>5.3040704149004965</v>
      </c>
      <c r="I66" s="9">
        <v>-1.3811637374811427</v>
      </c>
      <c r="P66">
        <v>-16</v>
      </c>
      <c r="Q66">
        <f t="shared" si="0"/>
        <v>-14.532100000000002</v>
      </c>
      <c r="R66">
        <f t="shared" si="1"/>
        <v>-1.5221000000000018</v>
      </c>
      <c r="S66">
        <f t="shared" si="2"/>
        <v>-27.542100000000001</v>
      </c>
    </row>
    <row r="67" spans="7:19" x14ac:dyDescent="0.3">
      <c r="G67" s="9">
        <v>41</v>
      </c>
      <c r="H67" s="9">
        <v>2.7054706285877863</v>
      </c>
      <c r="I67" s="9">
        <v>-1.5526342589941635</v>
      </c>
      <c r="P67">
        <v>-15</v>
      </c>
      <c r="Q67">
        <f t="shared" si="0"/>
        <v>-13.565800000000001</v>
      </c>
      <c r="R67">
        <f t="shared" si="1"/>
        <v>-0.5558000000000014</v>
      </c>
      <c r="S67">
        <f t="shared" si="2"/>
        <v>-26.575800000000001</v>
      </c>
    </row>
    <row r="68" spans="7:19" x14ac:dyDescent="0.3">
      <c r="G68" s="9">
        <v>42</v>
      </c>
      <c r="H68" s="9">
        <v>6.2528918542987633</v>
      </c>
      <c r="I68" s="9">
        <v>14.350097083177268</v>
      </c>
      <c r="P68">
        <v>-14</v>
      </c>
      <c r="Q68">
        <f t="shared" si="0"/>
        <v>-12.599500000000001</v>
      </c>
      <c r="R68">
        <f t="shared" si="1"/>
        <v>0.41049999999999898</v>
      </c>
      <c r="S68">
        <f t="shared" si="2"/>
        <v>-25.609500000000001</v>
      </c>
    </row>
    <row r="69" spans="7:19" x14ac:dyDescent="0.3">
      <c r="G69" s="9">
        <v>43</v>
      </c>
      <c r="H69" s="9">
        <v>7.6987448828628038</v>
      </c>
      <c r="I69" s="9">
        <v>-1.6381632781054805</v>
      </c>
      <c r="P69">
        <v>-13</v>
      </c>
      <c r="Q69">
        <f t="shared" si="0"/>
        <v>-11.633200000000002</v>
      </c>
      <c r="R69">
        <f t="shared" si="1"/>
        <v>1.3767999999999976</v>
      </c>
      <c r="S69">
        <f t="shared" si="2"/>
        <v>-24.6432</v>
      </c>
    </row>
    <row r="70" spans="7:19" x14ac:dyDescent="0.3">
      <c r="G70" s="9">
        <v>44</v>
      </c>
      <c r="H70" s="9">
        <v>-2.8617693397306683</v>
      </c>
      <c r="I70" s="9">
        <v>0.81731686729929276</v>
      </c>
      <c r="P70">
        <v>-12</v>
      </c>
      <c r="Q70">
        <f t="shared" si="0"/>
        <v>-10.666900000000002</v>
      </c>
      <c r="R70">
        <f t="shared" si="1"/>
        <v>2.343099999999998</v>
      </c>
      <c r="S70">
        <f t="shared" si="2"/>
        <v>-23.676900000000003</v>
      </c>
    </row>
    <row r="71" spans="7:19" x14ac:dyDescent="0.3">
      <c r="G71" s="9">
        <v>45</v>
      </c>
      <c r="H71" s="9">
        <v>-1.7445618191071361</v>
      </c>
      <c r="I71" s="9">
        <v>-1.4400133409187037</v>
      </c>
      <c r="P71">
        <v>-11</v>
      </c>
      <c r="Q71">
        <f t="shared" si="0"/>
        <v>-9.7006000000000014</v>
      </c>
      <c r="R71">
        <f t="shared" si="1"/>
        <v>3.3093999999999983</v>
      </c>
      <c r="S71">
        <f t="shared" si="2"/>
        <v>-22.710599999999999</v>
      </c>
    </row>
    <row r="72" spans="7:19" x14ac:dyDescent="0.3">
      <c r="G72" s="9">
        <v>46</v>
      </c>
      <c r="H72" s="9">
        <v>11.320382344394002</v>
      </c>
      <c r="I72" s="9">
        <v>-10.20505628254079</v>
      </c>
      <c r="P72">
        <v>-10</v>
      </c>
      <c r="Q72">
        <f t="shared" si="0"/>
        <v>-8.7343000000000011</v>
      </c>
      <c r="R72">
        <f t="shared" si="1"/>
        <v>4.2756999999999987</v>
      </c>
      <c r="S72">
        <f t="shared" si="2"/>
        <v>-21.744300000000003</v>
      </c>
    </row>
    <row r="73" spans="7:19" x14ac:dyDescent="0.3">
      <c r="G73" s="9">
        <v>47</v>
      </c>
      <c r="H73" s="9">
        <v>4.5155664046032564</v>
      </c>
      <c r="I73" s="9">
        <v>-2.4471037282525647</v>
      </c>
      <c r="P73">
        <v>-9</v>
      </c>
      <c r="Q73">
        <f t="shared" si="0"/>
        <v>-7.7679999999999998</v>
      </c>
      <c r="R73">
        <f t="shared" si="1"/>
        <v>5.242</v>
      </c>
      <c r="S73">
        <f t="shared" si="2"/>
        <v>-20.777999999999999</v>
      </c>
    </row>
    <row r="74" spans="7:19" x14ac:dyDescent="0.3">
      <c r="G74" s="9">
        <v>48</v>
      </c>
      <c r="H74" s="9">
        <v>-0.14741715179057469</v>
      </c>
      <c r="I74" s="9">
        <v>9.1335064633082368</v>
      </c>
      <c r="P74">
        <v>-8</v>
      </c>
      <c r="Q74">
        <f t="shared" si="0"/>
        <v>-6.8017000000000003</v>
      </c>
      <c r="R74">
        <f t="shared" si="1"/>
        <v>6.2082999999999995</v>
      </c>
      <c r="S74">
        <f t="shared" si="2"/>
        <v>-19.811700000000002</v>
      </c>
    </row>
    <row r="75" spans="7:19" x14ac:dyDescent="0.3">
      <c r="G75" s="9">
        <v>49</v>
      </c>
      <c r="H75" s="9">
        <v>3.449787876915881</v>
      </c>
      <c r="I75" s="9">
        <v>-2.2272508533712472</v>
      </c>
      <c r="P75">
        <v>-7</v>
      </c>
      <c r="Q75">
        <f t="shared" si="0"/>
        <v>-5.8353999999999999</v>
      </c>
      <c r="R75">
        <f t="shared" si="1"/>
        <v>7.1745999999999999</v>
      </c>
      <c r="S75">
        <f t="shared" si="2"/>
        <v>-18.845399999999998</v>
      </c>
    </row>
    <row r="76" spans="7:19" x14ac:dyDescent="0.3">
      <c r="G76" s="9">
        <v>50</v>
      </c>
      <c r="H76" s="9">
        <v>5.0293489823781643</v>
      </c>
      <c r="I76" s="9">
        <v>-0.36154609932139614</v>
      </c>
      <c r="P76">
        <v>-6</v>
      </c>
      <c r="Q76">
        <f t="shared" si="0"/>
        <v>-4.8691000000000004</v>
      </c>
      <c r="R76">
        <f t="shared" si="1"/>
        <v>8.1408999999999985</v>
      </c>
      <c r="S76">
        <f t="shared" si="2"/>
        <v>-17.879100000000001</v>
      </c>
    </row>
    <row r="77" spans="7:19" x14ac:dyDescent="0.3">
      <c r="G77" s="9">
        <v>51</v>
      </c>
      <c r="H77" s="9">
        <v>5.9943220992311153</v>
      </c>
      <c r="I77" s="9">
        <v>0.52604459108597013</v>
      </c>
      <c r="P77">
        <v>-5</v>
      </c>
      <c r="Q77">
        <f t="shared" si="0"/>
        <v>-3.9028</v>
      </c>
      <c r="R77">
        <f t="shared" si="1"/>
        <v>9.1071999999999989</v>
      </c>
      <c r="S77">
        <f t="shared" si="2"/>
        <v>-16.912800000000001</v>
      </c>
    </row>
    <row r="78" spans="7:19" x14ac:dyDescent="0.3">
      <c r="G78" s="9">
        <v>52</v>
      </c>
      <c r="H78" s="9">
        <v>1.4588111637895924</v>
      </c>
      <c r="I78" s="9">
        <v>-4.0667726520859109</v>
      </c>
      <c r="P78">
        <v>-4</v>
      </c>
      <c r="Q78">
        <f t="shared" si="0"/>
        <v>-2.9365000000000001</v>
      </c>
      <c r="R78">
        <f t="shared" si="1"/>
        <v>10.073499999999999</v>
      </c>
      <c r="S78">
        <f t="shared" si="2"/>
        <v>-15.9465</v>
      </c>
    </row>
    <row r="79" spans="7:19" x14ac:dyDescent="0.3">
      <c r="G79" s="9">
        <v>53</v>
      </c>
      <c r="H79" s="9">
        <v>3.0751205699761099</v>
      </c>
      <c r="I79" s="9">
        <v>-1.3140038361161743</v>
      </c>
      <c r="P79">
        <v>-3</v>
      </c>
      <c r="Q79">
        <f t="shared" si="0"/>
        <v>-1.9702000000000002</v>
      </c>
      <c r="R79">
        <f t="shared" si="1"/>
        <v>11.0398</v>
      </c>
      <c r="S79">
        <f t="shared" si="2"/>
        <v>-14.9802</v>
      </c>
    </row>
    <row r="80" spans="7:19" x14ac:dyDescent="0.3">
      <c r="G80" s="9">
        <v>54</v>
      </c>
      <c r="H80" s="9">
        <v>3.1267317262383196</v>
      </c>
      <c r="I80" s="9">
        <v>1.886042543862219</v>
      </c>
      <c r="P80">
        <v>-2</v>
      </c>
      <c r="Q80">
        <f t="shared" si="0"/>
        <v>-1.0039000000000002</v>
      </c>
      <c r="R80">
        <f t="shared" si="1"/>
        <v>12.0061</v>
      </c>
      <c r="S80">
        <f t="shared" si="2"/>
        <v>-14.0139</v>
      </c>
    </row>
    <row r="81" spans="7:19" x14ac:dyDescent="0.3">
      <c r="G81" s="9">
        <v>55</v>
      </c>
      <c r="H81" s="9">
        <v>3.72989190264434</v>
      </c>
      <c r="I81" s="9">
        <v>-4.5467294203462414</v>
      </c>
      <c r="P81">
        <v>-1</v>
      </c>
      <c r="Q81">
        <f t="shared" si="0"/>
        <v>-3.7600000000000078E-2</v>
      </c>
      <c r="R81">
        <f t="shared" si="1"/>
        <v>12.9724</v>
      </c>
      <c r="S81">
        <f t="shared" si="2"/>
        <v>-13.047599999999999</v>
      </c>
    </row>
    <row r="82" spans="7:19" x14ac:dyDescent="0.3">
      <c r="G82" s="9">
        <v>56</v>
      </c>
      <c r="H82" s="9">
        <v>-3.6677450731497299</v>
      </c>
      <c r="I82" s="9">
        <v>-3.7813733991680882</v>
      </c>
      <c r="P82">
        <v>0</v>
      </c>
      <c r="Q82">
        <f t="shared" si="0"/>
        <v>0.92869999999999997</v>
      </c>
      <c r="R82">
        <f t="shared" si="1"/>
        <v>13.938699999999999</v>
      </c>
      <c r="S82">
        <f t="shared" si="2"/>
        <v>-12.081300000000001</v>
      </c>
    </row>
    <row r="83" spans="7:19" x14ac:dyDescent="0.3">
      <c r="G83" s="9">
        <v>57</v>
      </c>
      <c r="H83" s="9">
        <v>7.6097702779875416</v>
      </c>
      <c r="I83" s="9">
        <v>-5.5088515331755428</v>
      </c>
      <c r="P83">
        <v>1</v>
      </c>
      <c r="Q83">
        <f t="shared" si="0"/>
        <v>1.895</v>
      </c>
      <c r="R83">
        <f t="shared" si="1"/>
        <v>14.904999999999999</v>
      </c>
      <c r="S83">
        <f t="shared" si="2"/>
        <v>-11.115</v>
      </c>
    </row>
    <row r="84" spans="7:19" x14ac:dyDescent="0.3">
      <c r="G84" s="9">
        <v>58</v>
      </c>
      <c r="H84" s="9">
        <v>0.12341679666937533</v>
      </c>
      <c r="I84" s="9">
        <v>6.6294648771093216</v>
      </c>
      <c r="P84">
        <v>2</v>
      </c>
      <c r="Q84">
        <f t="shared" si="0"/>
        <v>2.8613</v>
      </c>
      <c r="R84">
        <f t="shared" si="1"/>
        <v>15.8713</v>
      </c>
      <c r="S84">
        <f t="shared" si="2"/>
        <v>-10.1487</v>
      </c>
    </row>
    <row r="85" spans="7:19" ht="15" thickBot="1" x14ac:dyDescent="0.35">
      <c r="G85" s="10">
        <v>59</v>
      </c>
      <c r="H85" s="10">
        <v>0.32420411172194386</v>
      </c>
      <c r="I85" s="10">
        <v>4.5658131240641771</v>
      </c>
      <c r="P85">
        <v>3</v>
      </c>
      <c r="Q85">
        <f t="shared" si="0"/>
        <v>3.8276000000000003</v>
      </c>
      <c r="R85">
        <f t="shared" si="1"/>
        <v>16.837600000000002</v>
      </c>
      <c r="S85">
        <f t="shared" si="2"/>
        <v>-9.1823999999999995</v>
      </c>
    </row>
    <row r="86" spans="7:19" x14ac:dyDescent="0.3">
      <c r="P86">
        <v>4</v>
      </c>
      <c r="Q86">
        <f t="shared" si="0"/>
        <v>4.7938999999999998</v>
      </c>
      <c r="R86">
        <f t="shared" si="1"/>
        <v>17.803899999999999</v>
      </c>
      <c r="S86">
        <f t="shared" si="2"/>
        <v>-8.2161000000000008</v>
      </c>
    </row>
    <row r="87" spans="7:19" x14ac:dyDescent="0.3">
      <c r="P87">
        <v>5</v>
      </c>
      <c r="Q87">
        <f t="shared" si="0"/>
        <v>5.7602000000000002</v>
      </c>
      <c r="R87">
        <f t="shared" si="1"/>
        <v>18.770199999999999</v>
      </c>
      <c r="S87">
        <f t="shared" si="2"/>
        <v>-7.2497999999999996</v>
      </c>
    </row>
    <row r="88" spans="7:19" x14ac:dyDescent="0.3">
      <c r="P88">
        <v>6</v>
      </c>
      <c r="Q88">
        <f t="shared" si="0"/>
        <v>6.7265000000000006</v>
      </c>
      <c r="R88">
        <f t="shared" si="1"/>
        <v>19.736499999999999</v>
      </c>
      <c r="S88">
        <f t="shared" si="2"/>
        <v>-6.2834999999999992</v>
      </c>
    </row>
    <row r="89" spans="7:19" x14ac:dyDescent="0.3">
      <c r="P89">
        <v>7</v>
      </c>
      <c r="Q89">
        <f t="shared" si="0"/>
        <v>7.6928000000000001</v>
      </c>
      <c r="R89">
        <f t="shared" si="1"/>
        <v>20.7028</v>
      </c>
      <c r="S89">
        <f t="shared" si="2"/>
        <v>-5.3171999999999997</v>
      </c>
    </row>
    <row r="90" spans="7:19" x14ac:dyDescent="0.3">
      <c r="P90">
        <v>8</v>
      </c>
      <c r="Q90">
        <f t="shared" si="0"/>
        <v>8.6591000000000005</v>
      </c>
      <c r="R90">
        <f t="shared" si="1"/>
        <v>21.6691</v>
      </c>
      <c r="S90">
        <f t="shared" si="2"/>
        <v>-4.3508999999999993</v>
      </c>
    </row>
    <row r="91" spans="7:19" x14ac:dyDescent="0.3">
      <c r="P91">
        <v>9</v>
      </c>
      <c r="Q91">
        <f t="shared" si="0"/>
        <v>9.6253999999999991</v>
      </c>
      <c r="R91">
        <f t="shared" si="1"/>
        <v>22.635399999999997</v>
      </c>
      <c r="S91">
        <f t="shared" si="2"/>
        <v>-3.3846000000000007</v>
      </c>
    </row>
    <row r="92" spans="7:19" x14ac:dyDescent="0.3">
      <c r="P92">
        <v>10</v>
      </c>
      <c r="Q92">
        <f t="shared" si="0"/>
        <v>10.591699999999999</v>
      </c>
      <c r="R92">
        <f t="shared" si="1"/>
        <v>23.601700000000001</v>
      </c>
      <c r="S92">
        <f t="shared" si="2"/>
        <v>-2.4183000000000003</v>
      </c>
    </row>
    <row r="93" spans="7:19" x14ac:dyDescent="0.3">
      <c r="P93">
        <v>11</v>
      </c>
      <c r="Q93">
        <f t="shared" si="0"/>
        <v>11.558</v>
      </c>
      <c r="R93">
        <f t="shared" si="1"/>
        <v>24.567999999999998</v>
      </c>
      <c r="S93">
        <f t="shared" si="2"/>
        <v>-1.452</v>
      </c>
    </row>
    <row r="94" spans="7:19" x14ac:dyDescent="0.3">
      <c r="P94">
        <v>12</v>
      </c>
      <c r="Q94">
        <f t="shared" si="0"/>
        <v>12.5243</v>
      </c>
      <c r="R94">
        <f t="shared" si="1"/>
        <v>25.534300000000002</v>
      </c>
      <c r="S94">
        <f t="shared" si="2"/>
        <v>-0.48569999999999958</v>
      </c>
    </row>
    <row r="95" spans="7:19" x14ac:dyDescent="0.3">
      <c r="P95">
        <v>13</v>
      </c>
      <c r="Q95">
        <f t="shared" si="0"/>
        <v>13.490600000000001</v>
      </c>
      <c r="R95">
        <f t="shared" si="1"/>
        <v>26.500599999999999</v>
      </c>
      <c r="S95">
        <f t="shared" si="2"/>
        <v>0.4806000000000008</v>
      </c>
    </row>
    <row r="96" spans="7:19" x14ac:dyDescent="0.3">
      <c r="P96">
        <v>14</v>
      </c>
      <c r="Q96">
        <f t="shared" si="0"/>
        <v>14.456899999999999</v>
      </c>
      <c r="R96">
        <f t="shared" si="1"/>
        <v>27.466899999999999</v>
      </c>
      <c r="S96">
        <f t="shared" si="2"/>
        <v>1.4468999999999994</v>
      </c>
    </row>
    <row r="97" spans="16:19" x14ac:dyDescent="0.3">
      <c r="P97">
        <v>15</v>
      </c>
      <c r="Q97">
        <f t="shared" si="0"/>
        <v>15.4232</v>
      </c>
      <c r="R97">
        <f t="shared" si="1"/>
        <v>28.433199999999999</v>
      </c>
      <c r="S97">
        <f t="shared" si="2"/>
        <v>2.4131999999999998</v>
      </c>
    </row>
    <row r="98" spans="16:19" x14ac:dyDescent="0.3">
      <c r="P98">
        <v>16</v>
      </c>
      <c r="Q98">
        <f t="shared" si="0"/>
        <v>16.389500000000002</v>
      </c>
      <c r="R98">
        <f t="shared" si="1"/>
        <v>29.399500000000003</v>
      </c>
      <c r="S98">
        <f t="shared" si="2"/>
        <v>3.3795000000000019</v>
      </c>
    </row>
    <row r="99" spans="16:19" x14ac:dyDescent="0.3">
      <c r="P99">
        <v>17</v>
      </c>
      <c r="Q99">
        <f t="shared" si="0"/>
        <v>17.355799999999999</v>
      </c>
      <c r="R99">
        <f t="shared" si="1"/>
        <v>30.3658</v>
      </c>
      <c r="S99">
        <f t="shared" si="2"/>
        <v>4.3457999999999988</v>
      </c>
    </row>
    <row r="100" spans="16:19" x14ac:dyDescent="0.3">
      <c r="P100">
        <v>18</v>
      </c>
      <c r="Q100">
        <f t="shared" si="0"/>
        <v>18.322099999999999</v>
      </c>
      <c r="R100">
        <f t="shared" si="1"/>
        <v>31.332099999999997</v>
      </c>
      <c r="S100">
        <f t="shared" si="2"/>
        <v>5.3120999999999992</v>
      </c>
    </row>
    <row r="101" spans="16:19" x14ac:dyDescent="0.3">
      <c r="P101">
        <v>19</v>
      </c>
      <c r="Q101">
        <f t="shared" si="0"/>
        <v>19.288399999999999</v>
      </c>
      <c r="R101">
        <f t="shared" si="1"/>
        <v>32.298400000000001</v>
      </c>
      <c r="S101">
        <f t="shared" si="2"/>
        <v>6.2783999999999995</v>
      </c>
    </row>
    <row r="102" spans="16:19" x14ac:dyDescent="0.3">
      <c r="P102">
        <v>20</v>
      </c>
      <c r="Q102">
        <f t="shared" si="0"/>
        <v>20.2547</v>
      </c>
      <c r="R102">
        <f t="shared" si="1"/>
        <v>33.264699999999998</v>
      </c>
      <c r="S102">
        <f t="shared" si="2"/>
        <v>7.2446999999999999</v>
      </c>
    </row>
    <row r="103" spans="16:19" x14ac:dyDescent="0.3">
      <c r="P103">
        <v>21</v>
      </c>
      <c r="Q103">
        <f t="shared" si="0"/>
        <v>21.221</v>
      </c>
      <c r="R103">
        <f t="shared" si="1"/>
        <v>34.231000000000002</v>
      </c>
      <c r="S103">
        <f t="shared" si="2"/>
        <v>8.2110000000000003</v>
      </c>
    </row>
    <row r="104" spans="16:19" x14ac:dyDescent="0.3">
      <c r="P104">
        <v>22</v>
      </c>
      <c r="Q104">
        <f t="shared" si="0"/>
        <v>22.1873</v>
      </c>
      <c r="R104">
        <f t="shared" si="1"/>
        <v>35.197299999999998</v>
      </c>
      <c r="S104">
        <f t="shared" si="2"/>
        <v>9.1773000000000007</v>
      </c>
    </row>
    <row r="105" spans="16:19" x14ac:dyDescent="0.3">
      <c r="P105">
        <v>23</v>
      </c>
      <c r="Q105">
        <f t="shared" si="0"/>
        <v>23.153600000000001</v>
      </c>
      <c r="R105">
        <f t="shared" si="1"/>
        <v>36.163600000000002</v>
      </c>
      <c r="S105">
        <f t="shared" si="2"/>
        <v>10.143600000000001</v>
      </c>
    </row>
    <row r="106" spans="16:19" x14ac:dyDescent="0.3">
      <c r="P106">
        <v>24</v>
      </c>
      <c r="Q106">
        <f t="shared" si="0"/>
        <v>24.119900000000001</v>
      </c>
      <c r="R106">
        <f t="shared" si="1"/>
        <v>37.129899999999999</v>
      </c>
      <c r="S106">
        <f t="shared" si="2"/>
        <v>11.109900000000001</v>
      </c>
    </row>
    <row r="107" spans="16:19" x14ac:dyDescent="0.3">
      <c r="P107">
        <v>25</v>
      </c>
      <c r="Q107">
        <f t="shared" si="0"/>
        <v>25.086200000000002</v>
      </c>
      <c r="R107">
        <f t="shared" si="1"/>
        <v>38.096200000000003</v>
      </c>
      <c r="S107">
        <f t="shared" si="2"/>
        <v>12.076200000000002</v>
      </c>
    </row>
    <row r="108" spans="16:19" x14ac:dyDescent="0.3">
      <c r="P108">
        <v>26</v>
      </c>
      <c r="Q108">
        <f t="shared" si="0"/>
        <v>26.052500000000002</v>
      </c>
      <c r="R108">
        <f t="shared" si="1"/>
        <v>39.0625</v>
      </c>
      <c r="S108">
        <f t="shared" si="2"/>
        <v>13.042500000000002</v>
      </c>
    </row>
    <row r="109" spans="16:19" x14ac:dyDescent="0.3">
      <c r="P109">
        <v>27</v>
      </c>
      <c r="Q109">
        <f t="shared" si="0"/>
        <v>27.018799999999999</v>
      </c>
      <c r="R109">
        <f t="shared" si="1"/>
        <v>40.028799999999997</v>
      </c>
      <c r="S109">
        <f t="shared" si="2"/>
        <v>14.008799999999999</v>
      </c>
    </row>
    <row r="110" spans="16:19" x14ac:dyDescent="0.3">
      <c r="P110">
        <v>28</v>
      </c>
      <c r="Q110">
        <f t="shared" si="0"/>
        <v>27.985099999999999</v>
      </c>
      <c r="R110">
        <f t="shared" si="1"/>
        <v>40.995100000000001</v>
      </c>
      <c r="S110">
        <f t="shared" si="2"/>
        <v>14.975099999999999</v>
      </c>
    </row>
    <row r="111" spans="16:19" x14ac:dyDescent="0.3">
      <c r="P111">
        <v>29</v>
      </c>
      <c r="Q111">
        <f t="shared" si="0"/>
        <v>28.9514</v>
      </c>
      <c r="R111">
        <f t="shared" si="1"/>
        <v>41.961399999999998</v>
      </c>
      <c r="S111">
        <f t="shared" si="2"/>
        <v>15.9414</v>
      </c>
    </row>
    <row r="112" spans="16:19" x14ac:dyDescent="0.3">
      <c r="P112">
        <v>30</v>
      </c>
      <c r="Q112">
        <f t="shared" si="0"/>
        <v>29.9177</v>
      </c>
      <c r="R112">
        <f t="shared" si="1"/>
        <v>42.927700000000002</v>
      </c>
      <c r="S112">
        <f t="shared" si="2"/>
        <v>16.907699999999998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20A2-FBCD-4810-828D-5D67949541FA}">
  <dimension ref="A1:AC112"/>
  <sheetViews>
    <sheetView topLeftCell="D16" workbookViewId="0">
      <selection activeCell="T39" sqref="T39"/>
    </sheetView>
  </sheetViews>
  <sheetFormatPr defaultRowHeight="14.4" x14ac:dyDescent="0.3"/>
  <cols>
    <col min="1" max="1" width="9.88671875" style="8" bestFit="1" customWidth="1"/>
    <col min="2" max="2" width="9.88671875" style="8" customWidth="1"/>
    <col min="7" max="8" width="14.88671875" customWidth="1"/>
    <col min="9" max="9" width="12" bestFit="1" customWidth="1"/>
    <col min="10" max="10" width="14.88671875" customWidth="1"/>
    <col min="11" max="11" width="17.44140625" bestFit="1" customWidth="1"/>
    <col min="12" max="12" width="16.109375" bestFit="1" customWidth="1"/>
    <col min="13" max="13" width="13.44140625" bestFit="1" customWidth="1"/>
    <col min="15" max="15" width="12" bestFit="1" customWidth="1"/>
    <col min="16" max="16" width="12.6640625" bestFit="1" customWidth="1"/>
    <col min="17" max="17" width="12" bestFit="1" customWidth="1"/>
    <col min="20" max="20" width="6" customWidth="1"/>
    <col min="21" max="21" width="12.88671875" bestFit="1" customWidth="1"/>
    <col min="22" max="22" width="12.109375" bestFit="1" customWidth="1"/>
    <col min="23" max="23" width="11.77734375" bestFit="1" customWidth="1"/>
    <col min="26" max="26" width="21" bestFit="1" customWidth="1"/>
    <col min="27" max="27" width="9.21875" customWidth="1"/>
    <col min="28" max="28" width="9.5546875" bestFit="1" customWidth="1"/>
    <col min="29" max="29" width="10.109375" bestFit="1" customWidth="1"/>
  </cols>
  <sheetData>
    <row r="1" spans="1:16" x14ac:dyDescent="0.3">
      <c r="A1" s="8" t="s">
        <v>6</v>
      </c>
      <c r="B1" t="s">
        <v>39</v>
      </c>
      <c r="C1" t="s">
        <v>9</v>
      </c>
      <c r="D1" t="s">
        <v>10</v>
      </c>
      <c r="E1" t="s">
        <v>45</v>
      </c>
      <c r="F1" t="s">
        <v>46</v>
      </c>
      <c r="G1" t="s">
        <v>47</v>
      </c>
      <c r="H1" t="s">
        <v>48</v>
      </c>
      <c r="I1" t="s">
        <v>53</v>
      </c>
    </row>
    <row r="2" spans="1:16" x14ac:dyDescent="0.3">
      <c r="A2" s="8">
        <v>42767</v>
      </c>
      <c r="B2">
        <v>-30</v>
      </c>
      <c r="C2">
        <v>3.7198260541408676</v>
      </c>
      <c r="D2">
        <v>4.1426249192680293</v>
      </c>
      <c r="E2" s="13">
        <f>0.9663*C2+0.9287</f>
        <v>4.5231679161163205</v>
      </c>
      <c r="F2" s="13">
        <f>E2+2*6.505</f>
        <v>17.533167916116319</v>
      </c>
      <c r="G2" s="13">
        <f>E2-2*6.505</f>
        <v>-8.4868320838836802</v>
      </c>
      <c r="H2" s="13">
        <f>AVERAGE(D2:D60)</f>
        <v>2.159088271863391</v>
      </c>
      <c r="I2" s="13">
        <f>(C2-C$62)^2</f>
        <v>5.9851007325571288</v>
      </c>
      <c r="J2" s="13"/>
    </row>
    <row r="3" spans="1:16" x14ac:dyDescent="0.3">
      <c r="A3" s="8">
        <v>42795</v>
      </c>
      <c r="B3">
        <v>-29</v>
      </c>
      <c r="C3">
        <v>-3.8923017041515323E-2</v>
      </c>
      <c r="D3">
        <v>8.8843710536322362</v>
      </c>
      <c r="E3" s="13">
        <f t="shared" ref="E3:E60" si="0">0.9663*C3+0.9287</f>
        <v>0.89108868863278368</v>
      </c>
      <c r="F3" s="13">
        <f t="shared" ref="F3:F60" si="1">E3+2*6.505</f>
        <v>13.901088688632784</v>
      </c>
      <c r="G3" s="13">
        <f t="shared" ref="G3:G60" si="2">E3-2*6.505</f>
        <v>-12.118911311367215</v>
      </c>
      <c r="H3" s="13">
        <f>H2</f>
        <v>2.159088271863391</v>
      </c>
      <c r="I3" s="13">
        <f t="shared" ref="I3:I60" si="3">(C3-C$62)^2</f>
        <v>1.7221379014423739</v>
      </c>
      <c r="J3" s="13"/>
      <c r="K3" t="s">
        <v>11</v>
      </c>
    </row>
    <row r="4" spans="1:16" ht="15" thickBot="1" x14ac:dyDescent="0.35">
      <c r="A4" s="8">
        <v>42825</v>
      </c>
      <c r="B4">
        <v>-28</v>
      </c>
      <c r="C4">
        <v>0.90912169025529987</v>
      </c>
      <c r="D4">
        <v>0.20742126949246381</v>
      </c>
      <c r="E4" s="13">
        <f t="shared" si="0"/>
        <v>1.8071842892936962</v>
      </c>
      <c r="F4" s="13">
        <f t="shared" si="1"/>
        <v>14.817184289293696</v>
      </c>
      <c r="G4" s="13">
        <f t="shared" si="2"/>
        <v>-11.202815710706304</v>
      </c>
      <c r="H4" s="13">
        <f>2.16</f>
        <v>2.16</v>
      </c>
      <c r="I4" s="13">
        <f t="shared" si="3"/>
        <v>0.13268375340584215</v>
      </c>
      <c r="J4" s="13"/>
    </row>
    <row r="5" spans="1:16" x14ac:dyDescent="0.3">
      <c r="A5" s="8">
        <v>42855</v>
      </c>
      <c r="B5">
        <v>-27</v>
      </c>
      <c r="C5">
        <v>1.1576210049492646</v>
      </c>
      <c r="D5">
        <v>8.1056190882178818</v>
      </c>
      <c r="E5" s="13">
        <f t="shared" si="0"/>
        <v>2.0473091770824743</v>
      </c>
      <c r="F5" s="13">
        <f t="shared" si="1"/>
        <v>15.057309177082473</v>
      </c>
      <c r="G5" s="13">
        <f t="shared" si="2"/>
        <v>-10.962690822917526</v>
      </c>
      <c r="H5" s="13">
        <f t="shared" ref="H5:H60" si="4">2.16</f>
        <v>2.16</v>
      </c>
      <c r="I5" s="13">
        <f t="shared" si="3"/>
        <v>1.3400029635887354E-2</v>
      </c>
      <c r="J5" s="13"/>
      <c r="K5" s="12" t="s">
        <v>12</v>
      </c>
      <c r="L5" s="12"/>
    </row>
    <row r="6" spans="1:16" x14ac:dyDescent="0.3">
      <c r="A6" s="8">
        <v>42886</v>
      </c>
      <c r="B6">
        <v>-26</v>
      </c>
      <c r="C6">
        <v>0.48138319927024098</v>
      </c>
      <c r="D6">
        <v>5.618268236374913</v>
      </c>
      <c r="E6" s="13">
        <f t="shared" si="0"/>
        <v>1.3938605854548338</v>
      </c>
      <c r="F6" s="13">
        <f t="shared" si="1"/>
        <v>14.403860585454833</v>
      </c>
      <c r="G6" s="13">
        <f t="shared" si="2"/>
        <v>-11.616139414545167</v>
      </c>
      <c r="H6" s="13">
        <f t="shared" si="4"/>
        <v>2.16</v>
      </c>
      <c r="I6" s="13">
        <f t="shared" si="3"/>
        <v>0.62725814351326659</v>
      </c>
      <c r="J6" s="13"/>
      <c r="K6" s="9" t="s">
        <v>13</v>
      </c>
      <c r="L6" s="9">
        <v>0.55644843172475911</v>
      </c>
    </row>
    <row r="7" spans="1:16" x14ac:dyDescent="0.3">
      <c r="A7" s="8">
        <v>42916</v>
      </c>
      <c r="B7">
        <v>-25</v>
      </c>
      <c r="C7">
        <v>1.9348768883515512</v>
      </c>
      <c r="D7">
        <v>8.2895957923568151</v>
      </c>
      <c r="E7" s="13">
        <f t="shared" si="0"/>
        <v>2.7983715372141043</v>
      </c>
      <c r="F7" s="13">
        <f t="shared" si="1"/>
        <v>15.808371537214104</v>
      </c>
      <c r="G7" s="13">
        <f t="shared" si="2"/>
        <v>-10.211628462785896</v>
      </c>
      <c r="H7" s="13">
        <f t="shared" si="4"/>
        <v>2.16</v>
      </c>
      <c r="I7" s="13">
        <f t="shared" si="3"/>
        <v>0.43757879217026419</v>
      </c>
      <c r="J7" s="13"/>
      <c r="K7" s="9" t="s">
        <v>14</v>
      </c>
      <c r="L7" s="9">
        <v>0.3096348571689439</v>
      </c>
    </row>
    <row r="8" spans="1:16" x14ac:dyDescent="0.3">
      <c r="A8" s="8">
        <v>42947</v>
      </c>
      <c r="B8">
        <v>-24</v>
      </c>
      <c r="C8">
        <v>5.4649232886690241E-2</v>
      </c>
      <c r="D8">
        <v>4.22956128068222</v>
      </c>
      <c r="E8" s="13">
        <f t="shared" si="0"/>
        <v>0.98150755373840881</v>
      </c>
      <c r="F8" s="13">
        <f t="shared" si="1"/>
        <v>13.991507553738408</v>
      </c>
      <c r="G8" s="13">
        <f t="shared" si="2"/>
        <v>-12.028492446261591</v>
      </c>
      <c r="H8" s="13">
        <f t="shared" si="4"/>
        <v>2.16</v>
      </c>
      <c r="I8" s="13">
        <f t="shared" si="3"/>
        <v>1.4853034688155433</v>
      </c>
      <c r="J8" s="13"/>
      <c r="K8" s="9" t="s">
        <v>15</v>
      </c>
      <c r="L8" s="9">
        <v>0.29752318799646921</v>
      </c>
    </row>
    <row r="9" spans="1:16" x14ac:dyDescent="0.3">
      <c r="A9" s="8">
        <v>42978</v>
      </c>
      <c r="B9">
        <v>-23</v>
      </c>
      <c r="C9">
        <v>1.9302894827342072</v>
      </c>
      <c r="D9">
        <v>4.9304407508009698</v>
      </c>
      <c r="E9" s="13">
        <f t="shared" si="0"/>
        <v>2.7939387271660645</v>
      </c>
      <c r="F9" s="13">
        <f t="shared" si="1"/>
        <v>15.803938727166065</v>
      </c>
      <c r="G9" s="13">
        <f t="shared" si="2"/>
        <v>-10.216061272833935</v>
      </c>
      <c r="H9" s="13">
        <f t="shared" si="4"/>
        <v>2.16</v>
      </c>
      <c r="I9" s="13">
        <f t="shared" si="3"/>
        <v>0.43153072280840621</v>
      </c>
      <c r="J9" s="13"/>
      <c r="K9" s="9" t="s">
        <v>16</v>
      </c>
      <c r="L9" s="9">
        <v>6.505037407788393</v>
      </c>
    </row>
    <row r="10" spans="1:16" ht="15" thickBot="1" x14ac:dyDescent="0.35">
      <c r="A10" s="8">
        <v>43008</v>
      </c>
      <c r="B10">
        <v>-22</v>
      </c>
      <c r="C10">
        <v>2.218817477454595</v>
      </c>
      <c r="D10">
        <v>14.934154711033273</v>
      </c>
      <c r="E10" s="13">
        <f t="shared" si="0"/>
        <v>3.0727433284643753</v>
      </c>
      <c r="F10" s="13">
        <f t="shared" si="1"/>
        <v>16.082743328464375</v>
      </c>
      <c r="G10" s="13">
        <f t="shared" si="2"/>
        <v>-9.937256671535625</v>
      </c>
      <c r="H10" s="13">
        <f t="shared" si="4"/>
        <v>2.16</v>
      </c>
      <c r="I10" s="13">
        <f t="shared" si="3"/>
        <v>0.89385296546074089</v>
      </c>
      <c r="J10" s="13"/>
      <c r="K10" s="10" t="s">
        <v>17</v>
      </c>
      <c r="L10" s="10">
        <v>59</v>
      </c>
    </row>
    <row r="11" spans="1:16" x14ac:dyDescent="0.3">
      <c r="A11" s="8">
        <v>43039</v>
      </c>
      <c r="B11">
        <v>-21</v>
      </c>
      <c r="C11">
        <v>2.8082601368405404</v>
      </c>
      <c r="D11">
        <v>5.900885181980831</v>
      </c>
      <c r="E11" s="13">
        <f t="shared" si="0"/>
        <v>3.6423217702290143</v>
      </c>
      <c r="F11" s="13">
        <f t="shared" si="1"/>
        <v>16.652321770229015</v>
      </c>
      <c r="G11" s="13">
        <f t="shared" si="2"/>
        <v>-9.367678229770986</v>
      </c>
      <c r="H11" s="13">
        <f t="shared" si="4"/>
        <v>2.16</v>
      </c>
      <c r="I11" s="13">
        <f t="shared" si="3"/>
        <v>2.3558585632556741</v>
      </c>
      <c r="J11" s="13"/>
    </row>
    <row r="12" spans="1:16" ht="15" thickBot="1" x14ac:dyDescent="0.35">
      <c r="A12" s="8">
        <v>43070</v>
      </c>
      <c r="B12">
        <v>-20</v>
      </c>
      <c r="C12">
        <v>0.98316198188535198</v>
      </c>
      <c r="D12">
        <v>0.95597038848920823</v>
      </c>
      <c r="E12" s="13">
        <f t="shared" si="0"/>
        <v>1.8787294230958156</v>
      </c>
      <c r="F12" s="13">
        <f t="shared" si="1"/>
        <v>14.888729423095816</v>
      </c>
      <c r="G12" s="13">
        <f t="shared" si="2"/>
        <v>-11.131270576904184</v>
      </c>
      <c r="H12" s="13">
        <f t="shared" si="4"/>
        <v>2.16</v>
      </c>
      <c r="I12" s="13">
        <f t="shared" si="3"/>
        <v>8.4226208972576461E-2</v>
      </c>
      <c r="J12" s="13"/>
      <c r="K12" t="s">
        <v>18</v>
      </c>
    </row>
    <row r="13" spans="1:16" x14ac:dyDescent="0.3">
      <c r="A13" s="8">
        <v>43101</v>
      </c>
      <c r="B13">
        <v>-19</v>
      </c>
      <c r="C13">
        <v>5.6178724645703682</v>
      </c>
      <c r="D13">
        <v>-9.4079063379232988</v>
      </c>
      <c r="E13" s="13">
        <f t="shared" si="0"/>
        <v>6.3572501625143474</v>
      </c>
      <c r="F13" s="13">
        <f t="shared" si="1"/>
        <v>19.367250162514345</v>
      </c>
      <c r="G13" s="13">
        <f t="shared" si="2"/>
        <v>-6.6527498374856524</v>
      </c>
      <c r="H13" s="13">
        <f t="shared" si="4"/>
        <v>2.16</v>
      </c>
      <c r="I13" s="13">
        <f t="shared" si="3"/>
        <v>18.874619101956981</v>
      </c>
      <c r="J13" s="13"/>
      <c r="K13" s="11"/>
      <c r="L13" s="11" t="s">
        <v>23</v>
      </c>
      <c r="M13" s="11" t="s">
        <v>24</v>
      </c>
      <c r="N13" s="11" t="s">
        <v>25</v>
      </c>
      <c r="O13" s="11" t="s">
        <v>26</v>
      </c>
      <c r="P13" s="11" t="s">
        <v>27</v>
      </c>
    </row>
    <row r="14" spans="1:16" x14ac:dyDescent="0.3">
      <c r="A14" s="8">
        <v>43132</v>
      </c>
      <c r="B14">
        <v>-18</v>
      </c>
      <c r="C14">
        <v>-3.8947379604151844</v>
      </c>
      <c r="D14">
        <v>-10.540657303470635</v>
      </c>
      <c r="E14" s="13">
        <f t="shared" si="0"/>
        <v>-2.8347852911491929</v>
      </c>
      <c r="F14" s="13">
        <f t="shared" si="1"/>
        <v>10.175214708850806</v>
      </c>
      <c r="G14" s="13">
        <f t="shared" si="2"/>
        <v>-15.844785291149194</v>
      </c>
      <c r="H14" s="13">
        <f t="shared" si="4"/>
        <v>2.16</v>
      </c>
      <c r="I14" s="13">
        <f t="shared" si="3"/>
        <v>26.709438105161922</v>
      </c>
      <c r="J14" s="13"/>
      <c r="K14" s="9" t="s">
        <v>19</v>
      </c>
      <c r="L14" s="9">
        <v>1</v>
      </c>
      <c r="M14" s="9">
        <v>1081.7961775104241</v>
      </c>
      <c r="N14" s="9">
        <v>1081.7961775104241</v>
      </c>
      <c r="O14" s="9">
        <v>25.565002871167344</v>
      </c>
      <c r="P14" s="9">
        <v>4.7346554870262476E-6</v>
      </c>
    </row>
    <row r="15" spans="1:16" x14ac:dyDescent="0.3">
      <c r="A15" s="8">
        <v>43160</v>
      </c>
      <c r="B15">
        <v>-17</v>
      </c>
      <c r="C15">
        <v>-2.688451376836428</v>
      </c>
      <c r="D15">
        <v>-1.5183729141884206</v>
      </c>
      <c r="E15" s="13">
        <f t="shared" si="0"/>
        <v>-1.6691505654370404</v>
      </c>
      <c r="F15" s="13">
        <f t="shared" si="1"/>
        <v>11.340849434562958</v>
      </c>
      <c r="G15" s="13">
        <f t="shared" si="2"/>
        <v>-14.679150565437041</v>
      </c>
      <c r="H15" s="13">
        <f t="shared" si="4"/>
        <v>2.16</v>
      </c>
      <c r="I15" s="13">
        <f t="shared" si="3"/>
        <v>15.696103912380059</v>
      </c>
      <c r="J15" s="13"/>
      <c r="K15" s="9" t="s">
        <v>20</v>
      </c>
      <c r="L15" s="9">
        <v>57</v>
      </c>
      <c r="M15" s="9">
        <v>2411.9841655734012</v>
      </c>
      <c r="N15" s="9">
        <v>42.315511676726338</v>
      </c>
      <c r="O15" s="9"/>
      <c r="P15" s="9"/>
    </row>
    <row r="16" spans="1:16" ht="15" thickBot="1" x14ac:dyDescent="0.35">
      <c r="A16" s="8">
        <v>43190</v>
      </c>
      <c r="B16">
        <v>-16</v>
      </c>
      <c r="C16">
        <v>0.27188010011853259</v>
      </c>
      <c r="D16">
        <v>10.714285714285714</v>
      </c>
      <c r="E16" s="13">
        <f t="shared" si="0"/>
        <v>1.1914177407445381</v>
      </c>
      <c r="F16" s="13">
        <f t="shared" si="1"/>
        <v>14.201417740744539</v>
      </c>
      <c r="G16" s="13">
        <f t="shared" si="2"/>
        <v>-11.818582259255461</v>
      </c>
      <c r="H16" s="13">
        <f t="shared" si="4"/>
        <v>2.16</v>
      </c>
      <c r="I16" s="13">
        <f t="shared" si="3"/>
        <v>1.0030010519381567</v>
      </c>
      <c r="J16" s="13"/>
      <c r="K16" s="10" t="s">
        <v>21</v>
      </c>
      <c r="L16" s="10">
        <v>58</v>
      </c>
      <c r="M16" s="10">
        <v>3493.7803430838253</v>
      </c>
      <c r="N16" s="10"/>
      <c r="O16" s="10"/>
      <c r="P16" s="10"/>
    </row>
    <row r="17" spans="1:29" ht="15" thickBot="1" x14ac:dyDescent="0.35">
      <c r="A17" s="8">
        <v>43220</v>
      </c>
      <c r="B17">
        <v>-15</v>
      </c>
      <c r="C17">
        <v>2.1608353316591375</v>
      </c>
      <c r="D17">
        <v>-3.5309664838709685</v>
      </c>
      <c r="E17" s="13">
        <f t="shared" si="0"/>
        <v>3.0167151809822248</v>
      </c>
      <c r="F17" s="13">
        <f t="shared" si="1"/>
        <v>16.026715180982226</v>
      </c>
      <c r="G17" s="13">
        <f t="shared" si="2"/>
        <v>-9.9932848190177754</v>
      </c>
      <c r="H17" s="13">
        <f t="shared" si="4"/>
        <v>2.16</v>
      </c>
      <c r="I17" s="13">
        <f t="shared" si="3"/>
        <v>0.7875778496232636</v>
      </c>
      <c r="J17" s="13"/>
      <c r="V17" s="13"/>
      <c r="W17" s="13"/>
      <c r="X17" s="13"/>
    </row>
    <row r="18" spans="1:29" x14ac:dyDescent="0.3">
      <c r="A18" s="8">
        <v>43251</v>
      </c>
      <c r="B18">
        <v>-14</v>
      </c>
      <c r="C18">
        <v>0.48424002040461428</v>
      </c>
      <c r="D18">
        <v>-0.67512692479286651</v>
      </c>
      <c r="E18" s="13">
        <f t="shared" si="0"/>
        <v>1.3966211317169788</v>
      </c>
      <c r="F18" s="13">
        <f t="shared" si="1"/>
        <v>14.406621131716978</v>
      </c>
      <c r="G18" s="13">
        <f t="shared" si="2"/>
        <v>-11.613378868283021</v>
      </c>
      <c r="H18" s="13">
        <f t="shared" si="4"/>
        <v>2.16</v>
      </c>
      <c r="I18" s="13">
        <f t="shared" si="3"/>
        <v>0.62274112138838045</v>
      </c>
      <c r="J18" s="13"/>
      <c r="K18" s="11"/>
      <c r="L18" s="11" t="s">
        <v>28</v>
      </c>
      <c r="M18" s="11" t="s">
        <v>16</v>
      </c>
      <c r="N18" s="11" t="s">
        <v>29</v>
      </c>
      <c r="O18" s="11" t="s">
        <v>30</v>
      </c>
      <c r="P18" s="11" t="s">
        <v>31</v>
      </c>
      <c r="Q18" s="11" t="s">
        <v>32</v>
      </c>
      <c r="R18" s="11" t="s">
        <v>33</v>
      </c>
      <c r="S18" s="11" t="s">
        <v>34</v>
      </c>
      <c r="U18" s="15"/>
      <c r="V18" s="13"/>
    </row>
    <row r="19" spans="1:29" x14ac:dyDescent="0.3">
      <c r="A19" s="8">
        <v>43281</v>
      </c>
      <c r="B19">
        <v>-13</v>
      </c>
      <c r="C19">
        <v>3.6021586465418642</v>
      </c>
      <c r="D19">
        <v>-7.1008520558575547</v>
      </c>
      <c r="E19" s="13">
        <f t="shared" si="0"/>
        <v>4.4094659001534033</v>
      </c>
      <c r="F19" s="13">
        <f t="shared" si="1"/>
        <v>17.419465900153405</v>
      </c>
      <c r="G19" s="13">
        <f t="shared" si="2"/>
        <v>-8.6005340998465964</v>
      </c>
      <c r="H19" s="13">
        <f t="shared" si="4"/>
        <v>2.16</v>
      </c>
      <c r="I19" s="13">
        <f t="shared" si="3"/>
        <v>5.4232123041247107</v>
      </c>
      <c r="J19" s="13"/>
      <c r="K19" s="9" t="s">
        <v>22</v>
      </c>
      <c r="L19" s="9">
        <v>0.92867219198977291</v>
      </c>
      <c r="M19" s="9">
        <v>0.88115303114503296</v>
      </c>
      <c r="N19" s="9">
        <v>1.0539283860636446</v>
      </c>
      <c r="O19" s="9">
        <v>0.29636284312104555</v>
      </c>
      <c r="P19" s="9">
        <v>-0.83580631722772813</v>
      </c>
      <c r="Q19" s="9">
        <v>2.6931507012072737</v>
      </c>
      <c r="R19" s="9">
        <v>-0.83580631722772813</v>
      </c>
      <c r="S19" s="9">
        <v>2.6931507012072737</v>
      </c>
      <c r="V19" s="13"/>
    </row>
    <row r="20" spans="1:29" ht="15" thickBot="1" x14ac:dyDescent="0.35">
      <c r="A20" s="8">
        <v>43312</v>
      </c>
      <c r="B20">
        <v>-12</v>
      </c>
      <c r="C20">
        <v>3.0263218631603999</v>
      </c>
      <c r="D20">
        <v>-3.2970571183903483</v>
      </c>
      <c r="E20" s="13">
        <f t="shared" si="0"/>
        <v>3.8530348163718946</v>
      </c>
      <c r="F20" s="13">
        <f t="shared" si="1"/>
        <v>16.863034816371893</v>
      </c>
      <c r="G20" s="13">
        <f t="shared" si="2"/>
        <v>-9.1569651836281061</v>
      </c>
      <c r="H20" s="13">
        <f t="shared" si="4"/>
        <v>2.16</v>
      </c>
      <c r="I20" s="13">
        <f t="shared" si="3"/>
        <v>3.0728069216044736</v>
      </c>
      <c r="J20" s="13"/>
      <c r="K20" s="10" t="s">
        <v>9</v>
      </c>
      <c r="L20" s="10">
        <v>0.96626031591991712</v>
      </c>
      <c r="M20" s="10">
        <v>0.19110463507612033</v>
      </c>
      <c r="N20" s="10">
        <v>5.0561846160091237</v>
      </c>
      <c r="O20" s="10">
        <v>4.7346554870262476E-6</v>
      </c>
      <c r="P20" s="10">
        <v>0.5835798850695737</v>
      </c>
      <c r="Q20" s="10">
        <v>1.3489407467702605</v>
      </c>
      <c r="R20" s="10">
        <v>0.5835798850695737</v>
      </c>
      <c r="S20" s="10">
        <v>1.3489407467702605</v>
      </c>
      <c r="V20" s="13"/>
    </row>
    <row r="21" spans="1:29" x14ac:dyDescent="0.3">
      <c r="A21" s="8">
        <v>43343</v>
      </c>
      <c r="B21">
        <v>-11</v>
      </c>
      <c r="C21">
        <v>0.42943009181394703</v>
      </c>
      <c r="D21">
        <v>-7.4069180846330251</v>
      </c>
      <c r="E21" s="13">
        <f t="shared" si="0"/>
        <v>1.343658297719817</v>
      </c>
      <c r="F21" s="13">
        <f t="shared" si="1"/>
        <v>14.353658297719816</v>
      </c>
      <c r="G21" s="13">
        <f t="shared" si="2"/>
        <v>-11.666341702280183</v>
      </c>
      <c r="H21" s="13">
        <f t="shared" si="4"/>
        <v>2.16</v>
      </c>
      <c r="I21" s="13">
        <f t="shared" si="3"/>
        <v>0.71225060692744824</v>
      </c>
      <c r="J21" s="13"/>
      <c r="M21">
        <f>L9/I63</f>
        <v>0.19110463507612033</v>
      </c>
    </row>
    <row r="22" spans="1:29" x14ac:dyDescent="0.3">
      <c r="A22" s="8">
        <v>43373</v>
      </c>
      <c r="B22">
        <v>-10</v>
      </c>
      <c r="C22">
        <v>-6.9403358979814627</v>
      </c>
      <c r="D22">
        <v>-9.3803632590101156</v>
      </c>
      <c r="E22" s="13">
        <f t="shared" si="0"/>
        <v>-5.7777465782194879</v>
      </c>
      <c r="F22" s="13">
        <f t="shared" si="1"/>
        <v>7.2322534217805119</v>
      </c>
      <c r="G22" s="13">
        <f t="shared" si="2"/>
        <v>-18.787746578219487</v>
      </c>
      <c r="H22" s="13">
        <f t="shared" si="4"/>
        <v>2.16</v>
      </c>
      <c r="I22" s="13">
        <f t="shared" si="3"/>
        <v>67.465120671640179</v>
      </c>
      <c r="J22" s="13"/>
      <c r="V22" s="14"/>
    </row>
    <row r="23" spans="1:29" x14ac:dyDescent="0.3">
      <c r="A23" s="8">
        <v>43404</v>
      </c>
      <c r="B23">
        <v>-9</v>
      </c>
      <c r="C23">
        <v>1.7859381799140144</v>
      </c>
      <c r="D23">
        <v>9.42238238288496</v>
      </c>
      <c r="E23" s="13">
        <f t="shared" si="0"/>
        <v>2.6544520632509121</v>
      </c>
      <c r="F23" s="13">
        <f t="shared" si="1"/>
        <v>15.664452063250913</v>
      </c>
      <c r="G23" s="13">
        <f t="shared" si="2"/>
        <v>-10.355547936749087</v>
      </c>
      <c r="H23" s="13">
        <f t="shared" si="4"/>
        <v>2.16</v>
      </c>
      <c r="I23" s="13">
        <f t="shared" si="3"/>
        <v>0.26271639832071553</v>
      </c>
      <c r="J23" s="13"/>
      <c r="Z23" t="s">
        <v>39</v>
      </c>
      <c r="AA23" t="s">
        <v>50</v>
      </c>
      <c r="AB23" t="s">
        <v>41</v>
      </c>
      <c r="AC23" t="s">
        <v>51</v>
      </c>
    </row>
    <row r="24" spans="1:29" x14ac:dyDescent="0.3">
      <c r="A24" s="8">
        <v>43435</v>
      </c>
      <c r="B24">
        <v>-8</v>
      </c>
      <c r="C24">
        <v>-9.1776955767217281</v>
      </c>
      <c r="D24">
        <v>-0.5310208163265292</v>
      </c>
      <c r="E24" s="13">
        <f t="shared" si="0"/>
        <v>-7.939707235786206</v>
      </c>
      <c r="F24" s="13">
        <f t="shared" si="1"/>
        <v>5.0702927642137938</v>
      </c>
      <c r="G24" s="13">
        <f t="shared" si="2"/>
        <v>-20.949707235786207</v>
      </c>
      <c r="H24" s="13">
        <f t="shared" si="4"/>
        <v>2.16</v>
      </c>
      <c r="I24" s="13">
        <f t="shared" si="3"/>
        <v>109.22497030075715</v>
      </c>
      <c r="J24" s="13"/>
      <c r="K24" t="s">
        <v>35</v>
      </c>
      <c r="Y24" t="s">
        <v>52</v>
      </c>
      <c r="Z24">
        <v>1.4</v>
      </c>
      <c r="AA24" s="13">
        <f>0.9663*Z24+0.9287</f>
        <v>2.28152</v>
      </c>
      <c r="AB24" s="13">
        <f>AA24+2*L9</f>
        <v>15.291594815576786</v>
      </c>
      <c r="AC24" s="13">
        <f>AA24-2*L9</f>
        <v>-10.728554815576786</v>
      </c>
    </row>
    <row r="25" spans="1:29" ht="15" thickBot="1" x14ac:dyDescent="0.35">
      <c r="A25" s="8">
        <v>43466</v>
      </c>
      <c r="B25">
        <v>-7</v>
      </c>
      <c r="C25">
        <v>7.8684404731036963</v>
      </c>
      <c r="D25">
        <v>9.151043332763134</v>
      </c>
      <c r="E25" s="13">
        <f t="shared" si="0"/>
        <v>8.5319740291601018</v>
      </c>
      <c r="F25" s="13">
        <f t="shared" si="1"/>
        <v>21.541974029160102</v>
      </c>
      <c r="G25" s="13">
        <f t="shared" si="2"/>
        <v>-4.478025970839898</v>
      </c>
      <c r="H25" s="13">
        <f t="shared" si="4"/>
        <v>2.16</v>
      </c>
      <c r="I25" s="13">
        <f t="shared" si="3"/>
        <v>43.494829212777923</v>
      </c>
      <c r="J25" s="13"/>
      <c r="Y25" t="s">
        <v>49</v>
      </c>
      <c r="Z25">
        <v>2.4</v>
      </c>
      <c r="AA25" s="13">
        <f>0.9663*Z25+0.9287</f>
        <v>3.2478199999999999</v>
      </c>
      <c r="AB25" s="13">
        <f>AA25+2*L9</f>
        <v>16.257894815576787</v>
      </c>
      <c r="AC25" s="13">
        <f>AA25-2*L9</f>
        <v>-9.7622548155767852</v>
      </c>
    </row>
    <row r="26" spans="1:29" x14ac:dyDescent="0.3">
      <c r="A26" s="8">
        <v>43497</v>
      </c>
      <c r="B26">
        <v>-6</v>
      </c>
      <c r="C26">
        <v>2.9728930143115964</v>
      </c>
      <c r="D26">
        <v>-1.5037593984962405</v>
      </c>
      <c r="E26" s="13">
        <f t="shared" si="0"/>
        <v>3.8014065197292957</v>
      </c>
      <c r="F26" s="13">
        <f t="shared" si="1"/>
        <v>16.811406519729296</v>
      </c>
      <c r="G26" s="13">
        <f t="shared" si="2"/>
        <v>-9.2085934802707037</v>
      </c>
      <c r="H26" s="13">
        <f t="shared" si="4"/>
        <v>2.16</v>
      </c>
      <c r="I26" s="13">
        <f t="shared" si="3"/>
        <v>2.8883461785819322</v>
      </c>
      <c r="J26" s="13"/>
      <c r="K26" s="11" t="s">
        <v>36</v>
      </c>
      <c r="L26" s="11" t="s">
        <v>37</v>
      </c>
      <c r="M26" s="11" t="s">
        <v>38</v>
      </c>
      <c r="Z26">
        <v>3.4</v>
      </c>
      <c r="AA26" s="13">
        <f>0.9663*Z26+0.9287</f>
        <v>4.2141200000000003</v>
      </c>
      <c r="AB26" s="13">
        <f>AA26+2*L9</f>
        <v>17.224194815576787</v>
      </c>
      <c r="AC26" s="13">
        <f>AA26-2*L9</f>
        <v>-8.7959548155767848</v>
      </c>
    </row>
    <row r="27" spans="1:29" x14ac:dyDescent="0.3">
      <c r="A27" s="8">
        <v>43525</v>
      </c>
      <c r="B27">
        <v>-5</v>
      </c>
      <c r="C27">
        <v>1.7924287751078407</v>
      </c>
      <c r="D27">
        <v>5.6106870229007635</v>
      </c>
      <c r="E27" s="13">
        <f t="shared" si="0"/>
        <v>2.6607239253867063</v>
      </c>
      <c r="F27" s="13">
        <f t="shared" si="1"/>
        <v>15.670723925386707</v>
      </c>
      <c r="G27" s="13">
        <f t="shared" si="2"/>
        <v>-10.349276074613293</v>
      </c>
      <c r="H27" s="13">
        <f t="shared" si="4"/>
        <v>2.16</v>
      </c>
      <c r="I27" s="13">
        <f t="shared" si="3"/>
        <v>0.26941214792973051</v>
      </c>
      <c r="J27" s="13"/>
      <c r="K27" s="9">
        <v>1</v>
      </c>
      <c r="L27" s="9">
        <v>4.5229924902310668</v>
      </c>
      <c r="M27" s="9">
        <v>-0.38036757096303742</v>
      </c>
    </row>
    <row r="28" spans="1:29" x14ac:dyDescent="0.3">
      <c r="A28" s="8">
        <v>43555</v>
      </c>
      <c r="B28">
        <v>-4</v>
      </c>
      <c r="C28">
        <v>3.9313434942139369</v>
      </c>
      <c r="D28">
        <v>13.931332851463681</v>
      </c>
      <c r="E28" s="13">
        <f t="shared" si="0"/>
        <v>4.7275572184589274</v>
      </c>
      <c r="F28" s="13">
        <f t="shared" si="1"/>
        <v>17.737557218458928</v>
      </c>
      <c r="G28" s="13">
        <f t="shared" si="2"/>
        <v>-8.2824427815410715</v>
      </c>
      <c r="H28" s="13">
        <f t="shared" si="4"/>
        <v>2.16</v>
      </c>
      <c r="I28" s="13">
        <f t="shared" si="3"/>
        <v>7.0647725839875406</v>
      </c>
      <c r="J28" s="13"/>
      <c r="K28" s="9">
        <v>2</v>
      </c>
      <c r="L28" s="9">
        <v>0.891062425246682</v>
      </c>
      <c r="M28" s="9">
        <v>7.9933086283855541</v>
      </c>
    </row>
    <row r="29" spans="1:29" x14ac:dyDescent="0.3">
      <c r="A29" s="8">
        <v>43585</v>
      </c>
      <c r="B29">
        <v>-3</v>
      </c>
      <c r="C29">
        <v>-6.5777726481161505</v>
      </c>
      <c r="D29">
        <v>1.5571895241663016</v>
      </c>
      <c r="E29" s="13">
        <f t="shared" si="0"/>
        <v>-5.4274017098746361</v>
      </c>
      <c r="F29" s="13">
        <f t="shared" si="1"/>
        <v>7.5825982901253637</v>
      </c>
      <c r="G29" s="13">
        <f t="shared" si="2"/>
        <v>-18.437401709874635</v>
      </c>
      <c r="H29" s="13">
        <f t="shared" si="4"/>
        <v>2.16</v>
      </c>
      <c r="I29" s="13">
        <f t="shared" si="3"/>
        <v>61.640590084032155</v>
      </c>
      <c r="J29" s="13"/>
      <c r="K29" s="9">
        <v>3</v>
      </c>
      <c r="L29" s="9">
        <v>1.807120403625508</v>
      </c>
      <c r="M29" s="9">
        <v>-1.5996991341330442</v>
      </c>
    </row>
    <row r="30" spans="1:29" x14ac:dyDescent="0.3">
      <c r="A30" s="8">
        <v>43616</v>
      </c>
      <c r="B30">
        <v>-2</v>
      </c>
      <c r="C30">
        <v>6.8930183208215041</v>
      </c>
      <c r="D30">
        <v>5.2686628253422318</v>
      </c>
      <c r="E30" s="13">
        <f t="shared" si="0"/>
        <v>7.5894236034098199</v>
      </c>
      <c r="F30" s="13">
        <f t="shared" si="1"/>
        <v>20.599423603409818</v>
      </c>
      <c r="G30" s="13">
        <f t="shared" si="2"/>
        <v>-5.4205763965901799</v>
      </c>
      <c r="H30" s="13">
        <f t="shared" si="4"/>
        <v>2.16</v>
      </c>
      <c r="I30" s="13">
        <f t="shared" si="3"/>
        <v>31.580340454178266</v>
      </c>
      <c r="J30" s="13"/>
      <c r="K30" s="9">
        <v>4</v>
      </c>
      <c r="L30" s="9">
        <v>2.0472354299475812</v>
      </c>
      <c r="M30" s="9">
        <v>6.0583836582703006</v>
      </c>
    </row>
    <row r="31" spans="1:29" x14ac:dyDescent="0.3">
      <c r="A31" s="8">
        <v>43646</v>
      </c>
      <c r="B31">
        <v>-1</v>
      </c>
      <c r="C31">
        <v>1.3128195366039339</v>
      </c>
      <c r="D31">
        <v>-0.77472315110154943</v>
      </c>
      <c r="E31" s="13">
        <f t="shared" si="0"/>
        <v>2.1972775182203814</v>
      </c>
      <c r="F31" s="13">
        <f t="shared" si="1"/>
        <v>15.207277518220382</v>
      </c>
      <c r="G31" s="13">
        <f t="shared" si="2"/>
        <v>-10.812722481779618</v>
      </c>
      <c r="H31" s="13">
        <f t="shared" si="4"/>
        <v>2.16</v>
      </c>
      <c r="I31" s="13">
        <f t="shared" si="3"/>
        <v>1.5555163307716712E-3</v>
      </c>
      <c r="J31" s="13"/>
      <c r="K31" s="9">
        <v>5</v>
      </c>
      <c r="L31" s="9">
        <v>1.3938136741951763</v>
      </c>
      <c r="M31" s="9">
        <v>4.2244545621797371</v>
      </c>
    </row>
    <row r="32" spans="1:29" x14ac:dyDescent="0.3">
      <c r="A32" s="8">
        <v>43677</v>
      </c>
      <c r="B32">
        <v>0</v>
      </c>
      <c r="C32">
        <v>-1.8091652742267788</v>
      </c>
      <c r="D32">
        <v>7.6210958618530489</v>
      </c>
      <c r="E32" s="13">
        <f t="shared" si="0"/>
        <v>-0.81949640448533645</v>
      </c>
      <c r="F32" s="13">
        <f t="shared" si="1"/>
        <v>12.190503595514663</v>
      </c>
      <c r="G32" s="13">
        <f t="shared" si="2"/>
        <v>-13.829496404485337</v>
      </c>
      <c r="H32" s="13">
        <f t="shared" si="4"/>
        <v>2.16</v>
      </c>
      <c r="I32" s="13">
        <f t="shared" si="3"/>
        <v>9.5020822973482613</v>
      </c>
      <c r="J32" s="13"/>
      <c r="K32" s="9">
        <v>6</v>
      </c>
      <c r="L32" s="9">
        <v>2.7982669453944888</v>
      </c>
      <c r="M32" s="9">
        <v>5.4913288469623263</v>
      </c>
    </row>
    <row r="33" spans="1:13" x14ac:dyDescent="0.3">
      <c r="A33" s="8">
        <v>43708</v>
      </c>
      <c r="B33">
        <v>1</v>
      </c>
      <c r="C33">
        <v>1.7181167690656884</v>
      </c>
      <c r="D33">
        <v>3.2884161711586519</v>
      </c>
      <c r="E33" s="13">
        <f t="shared" si="0"/>
        <v>2.5889162339481748</v>
      </c>
      <c r="F33" s="13">
        <f t="shared" si="1"/>
        <v>15.598916233948174</v>
      </c>
      <c r="G33" s="13">
        <f t="shared" si="2"/>
        <v>-10.421083766051826</v>
      </c>
      <c r="H33" s="13">
        <f t="shared" si="4"/>
        <v>2.16</v>
      </c>
      <c r="I33" s="13">
        <f t="shared" si="3"/>
        <v>0.19779123673072624</v>
      </c>
      <c r="J33" s="13"/>
      <c r="K33" s="9">
        <v>7</v>
      </c>
      <c r="L33" s="9">
        <v>0.98147757702364735</v>
      </c>
      <c r="M33" s="9">
        <v>3.2480837036585726</v>
      </c>
    </row>
    <row r="34" spans="1:13" x14ac:dyDescent="0.3">
      <c r="A34" s="8">
        <v>43738</v>
      </c>
      <c r="B34">
        <v>2</v>
      </c>
      <c r="C34">
        <v>2.0431747482144953</v>
      </c>
      <c r="D34">
        <v>-2.1725155788649091</v>
      </c>
      <c r="E34" s="13">
        <f t="shared" si="0"/>
        <v>2.9030197591996667</v>
      </c>
      <c r="F34" s="13">
        <f t="shared" si="1"/>
        <v>15.913019759199667</v>
      </c>
      <c r="G34" s="13">
        <f t="shared" si="2"/>
        <v>-10.106980240800333</v>
      </c>
      <c r="H34" s="13">
        <f t="shared" si="4"/>
        <v>2.16</v>
      </c>
      <c r="I34" s="13">
        <f t="shared" si="3"/>
        <v>0.59258472111809468</v>
      </c>
      <c r="J34" s="13"/>
      <c r="K34" s="9">
        <v>8</v>
      </c>
      <c r="L34" s="9">
        <v>2.7938343173934213</v>
      </c>
      <c r="M34" s="9">
        <v>2.1366064334075485</v>
      </c>
    </row>
    <row r="35" spans="1:13" x14ac:dyDescent="0.3">
      <c r="A35" s="8">
        <v>43769</v>
      </c>
      <c r="B35">
        <v>3</v>
      </c>
      <c r="C35">
        <v>3.40470640909151</v>
      </c>
      <c r="D35">
        <v>4.2704786968555393</v>
      </c>
      <c r="E35" s="13">
        <f t="shared" si="0"/>
        <v>4.2186678031051263</v>
      </c>
      <c r="F35" s="13">
        <f t="shared" si="1"/>
        <v>17.228667803105125</v>
      </c>
      <c r="G35" s="13">
        <f t="shared" si="2"/>
        <v>-8.7913321968948743</v>
      </c>
      <c r="H35" s="13">
        <f t="shared" si="4"/>
        <v>2.16</v>
      </c>
      <c r="I35" s="13">
        <f t="shared" si="3"/>
        <v>4.542554384957767</v>
      </c>
      <c r="J35" s="13"/>
      <c r="K35" s="9">
        <v>9</v>
      </c>
      <c r="L35" s="9">
        <v>3.0726274687236836</v>
      </c>
      <c r="M35" s="9">
        <v>11.861527242309588</v>
      </c>
    </row>
    <row r="36" spans="1:13" x14ac:dyDescent="0.3">
      <c r="A36" s="8">
        <v>43800</v>
      </c>
      <c r="B36">
        <v>4</v>
      </c>
      <c r="C36">
        <v>2.8589803182446301</v>
      </c>
      <c r="D36">
        <v>0.43566715981117354</v>
      </c>
      <c r="E36" s="13">
        <f t="shared" si="0"/>
        <v>3.6913326815197864</v>
      </c>
      <c r="F36" s="13">
        <f t="shared" si="1"/>
        <v>16.701332681519787</v>
      </c>
      <c r="G36" s="13">
        <f t="shared" si="2"/>
        <v>-9.3186673184802125</v>
      </c>
      <c r="H36" s="13">
        <f t="shared" si="4"/>
        <v>2.16</v>
      </c>
      <c r="I36" s="13">
        <f t="shared" si="3"/>
        <v>2.5141299485243698</v>
      </c>
      <c r="J36" s="13"/>
      <c r="K36" s="9">
        <v>10</v>
      </c>
      <c r="L36" s="9">
        <v>3.6421825189986228</v>
      </c>
      <c r="M36" s="9">
        <v>2.2587026629822082</v>
      </c>
    </row>
    <row r="37" spans="1:13" x14ac:dyDescent="0.3">
      <c r="A37" s="8">
        <v>43831</v>
      </c>
      <c r="B37">
        <v>5</v>
      </c>
      <c r="C37">
        <v>-0.16280898111292685</v>
      </c>
      <c r="D37">
        <v>0.22476727027276758</v>
      </c>
      <c r="E37" s="13">
        <f t="shared" si="0"/>
        <v>0.77137768155057873</v>
      </c>
      <c r="F37" s="13">
        <f t="shared" si="1"/>
        <v>13.781377681550579</v>
      </c>
      <c r="G37" s="13">
        <f t="shared" si="2"/>
        <v>-12.238622318449421</v>
      </c>
      <c r="H37" s="13">
        <f t="shared" si="4"/>
        <v>2.16</v>
      </c>
      <c r="I37" s="13">
        <f t="shared" si="3"/>
        <v>2.0626373589820695</v>
      </c>
      <c r="J37" s="13"/>
      <c r="K37" s="9">
        <v>11</v>
      </c>
      <c r="L37" s="9">
        <v>1.8786625992067649</v>
      </c>
      <c r="M37" s="9">
        <v>-0.92269221071755669</v>
      </c>
    </row>
    <row r="38" spans="1:13" x14ac:dyDescent="0.3">
      <c r="A38" s="8">
        <v>43862</v>
      </c>
      <c r="B38">
        <v>6</v>
      </c>
      <c r="C38">
        <v>-8.411046900964811</v>
      </c>
      <c r="D38">
        <v>-3.9243179835852047</v>
      </c>
      <c r="E38" s="13">
        <f t="shared" si="0"/>
        <v>-7.1988946204022968</v>
      </c>
      <c r="F38" s="13">
        <f t="shared" si="1"/>
        <v>5.811105379597703</v>
      </c>
      <c r="G38" s="13">
        <f t="shared" si="2"/>
        <v>-20.208894620402297</v>
      </c>
      <c r="H38" s="13">
        <f t="shared" si="4"/>
        <v>2.16</v>
      </c>
      <c r="I38" s="13">
        <f t="shared" si="3"/>
        <v>93.788114754144317</v>
      </c>
      <c r="J38" s="13"/>
      <c r="K38" s="9">
        <v>12</v>
      </c>
      <c r="L38" s="9">
        <v>6.3569994144033402</v>
      </c>
      <c r="M38" s="9">
        <v>-15.764905752326639</v>
      </c>
    </row>
    <row r="39" spans="1:13" x14ac:dyDescent="0.3">
      <c r="A39" s="8">
        <v>43891</v>
      </c>
      <c r="B39">
        <v>7</v>
      </c>
      <c r="C39">
        <v>-12.511932083595658</v>
      </c>
      <c r="D39">
        <v>-29.94316737551344</v>
      </c>
      <c r="E39" s="13">
        <f t="shared" si="0"/>
        <v>-11.161579972378487</v>
      </c>
      <c r="F39" s="13">
        <f t="shared" si="1"/>
        <v>1.848420027621513</v>
      </c>
      <c r="G39" s="13">
        <f t="shared" si="2"/>
        <v>-24.171579972378488</v>
      </c>
      <c r="H39" s="13">
        <f t="shared" si="4"/>
        <v>2.16</v>
      </c>
      <c r="I39" s="13">
        <f>(C39-C$62)^2</f>
        <v>190.03481551153422</v>
      </c>
      <c r="J39" s="13"/>
      <c r="K39" s="9">
        <v>13</v>
      </c>
      <c r="L39" s="9">
        <v>-2.8346585400662967</v>
      </c>
      <c r="M39" s="9">
        <v>-7.7059987634043381</v>
      </c>
    </row>
    <row r="40" spans="1:13" x14ac:dyDescent="0.3">
      <c r="A40" s="8">
        <v>43921</v>
      </c>
      <c r="B40">
        <v>8</v>
      </c>
      <c r="C40">
        <v>12.684410293315368</v>
      </c>
      <c r="D40">
        <v>20.664349556427947</v>
      </c>
      <c r="E40" s="13">
        <f t="shared" si="0"/>
        <v>13.18564566643064</v>
      </c>
      <c r="F40" s="13">
        <f t="shared" si="1"/>
        <v>26.195645666430639</v>
      </c>
      <c r="G40" s="13">
        <f t="shared" si="2"/>
        <v>0.17564566643063984</v>
      </c>
      <c r="H40" s="13">
        <f t="shared" si="4"/>
        <v>2.16</v>
      </c>
      <c r="I40" s="13">
        <f t="shared" si="3"/>
        <v>130.21162372069813</v>
      </c>
      <c r="J40" s="13"/>
      <c r="K40" s="9">
        <v>14</v>
      </c>
      <c r="L40" s="9">
        <v>-1.6690716847275302</v>
      </c>
      <c r="M40" s="9">
        <v>0.15069877053910963</v>
      </c>
    </row>
    <row r="41" spans="1:13" x14ac:dyDescent="0.3">
      <c r="A41" s="8">
        <v>43951</v>
      </c>
      <c r="B41">
        <v>9</v>
      </c>
      <c r="C41">
        <v>4.5281775012618368</v>
      </c>
      <c r="D41">
        <v>3.9229066774193537</v>
      </c>
      <c r="E41" s="13">
        <f t="shared" si="0"/>
        <v>5.304277919469313</v>
      </c>
      <c r="F41" s="13">
        <f t="shared" si="1"/>
        <v>18.314277919469312</v>
      </c>
      <c r="G41" s="13">
        <f t="shared" si="2"/>
        <v>-7.7057220805306867</v>
      </c>
      <c r="H41" s="13">
        <f t="shared" si="4"/>
        <v>2.16</v>
      </c>
      <c r="I41" s="13">
        <f t="shared" si="3"/>
        <v>10.593710016098891</v>
      </c>
      <c r="J41" s="13"/>
      <c r="K41" s="9">
        <v>15</v>
      </c>
      <c r="L41" s="9">
        <v>1.1913791434226448</v>
      </c>
      <c r="M41" s="9">
        <v>9.5229065708630678</v>
      </c>
    </row>
    <row r="42" spans="1:13" x14ac:dyDescent="0.3">
      <c r="A42" s="8">
        <v>43982</v>
      </c>
      <c r="B42">
        <v>10</v>
      </c>
      <c r="C42">
        <v>1.8388403283502672</v>
      </c>
      <c r="D42">
        <v>1.1528363695936228</v>
      </c>
      <c r="E42" s="13">
        <f t="shared" si="0"/>
        <v>2.7055714092848633</v>
      </c>
      <c r="F42" s="13">
        <f t="shared" si="1"/>
        <v>15.715571409284863</v>
      </c>
      <c r="G42" s="13">
        <f t="shared" si="2"/>
        <v>-10.304428590715137</v>
      </c>
      <c r="H42" s="13">
        <f t="shared" si="4"/>
        <v>2.16</v>
      </c>
      <c r="I42" s="13">
        <f t="shared" si="3"/>
        <v>0.31974594615410618</v>
      </c>
      <c r="J42" s="13"/>
      <c r="K42" s="9">
        <v>16</v>
      </c>
      <c r="L42" s="9">
        <v>3.0166016222096497</v>
      </c>
      <c r="M42" s="9">
        <v>-6.5475681060806181</v>
      </c>
    </row>
    <row r="43" spans="1:13" x14ac:dyDescent="0.3">
      <c r="A43" s="8">
        <v>44012</v>
      </c>
      <c r="B43">
        <v>11</v>
      </c>
      <c r="C43">
        <v>5.5101296975444214</v>
      </c>
      <c r="D43">
        <v>20.602988937476031</v>
      </c>
      <c r="E43" s="13">
        <f t="shared" si="0"/>
        <v>6.253138326737175</v>
      </c>
      <c r="F43" s="13">
        <f t="shared" si="1"/>
        <v>19.263138326737174</v>
      </c>
      <c r="G43" s="13">
        <f t="shared" si="2"/>
        <v>-6.7568616732628248</v>
      </c>
      <c r="H43" s="13">
        <f t="shared" si="4"/>
        <v>2.16</v>
      </c>
      <c r="I43" s="13">
        <f t="shared" si="3"/>
        <v>17.950052219575905</v>
      </c>
      <c r="J43" s="13"/>
      <c r="K43" s="9">
        <v>17</v>
      </c>
      <c r="L43" s="9">
        <v>1.3965741070870026</v>
      </c>
      <c r="M43" s="9">
        <v>-2.071701031879869</v>
      </c>
    </row>
    <row r="44" spans="1:13" x14ac:dyDescent="0.3">
      <c r="A44" s="8">
        <v>44043</v>
      </c>
      <c r="B44">
        <v>12</v>
      </c>
      <c r="C44">
        <v>7.0064687324219248</v>
      </c>
      <c r="D44">
        <v>6.0605816047573233</v>
      </c>
      <c r="E44" s="13">
        <f t="shared" si="0"/>
        <v>7.6990507361393066</v>
      </c>
      <c r="F44" s="13">
        <f t="shared" si="1"/>
        <v>20.709050736139307</v>
      </c>
      <c r="G44" s="13">
        <f t="shared" si="2"/>
        <v>-5.3109492638606932</v>
      </c>
      <c r="H44" s="13">
        <f t="shared" si="4"/>
        <v>2.16</v>
      </c>
      <c r="I44" s="13">
        <f t="shared" si="3"/>
        <v>32.868312124156063</v>
      </c>
      <c r="J44" s="13"/>
      <c r="K44" s="9">
        <v>18</v>
      </c>
      <c r="L44" s="9">
        <v>4.4092951437909758</v>
      </c>
      <c r="M44" s="9">
        <v>-11.510147199648531</v>
      </c>
    </row>
    <row r="45" spans="1:13" x14ac:dyDescent="0.3">
      <c r="A45" s="8">
        <v>44074</v>
      </c>
      <c r="B45">
        <v>13</v>
      </c>
      <c r="C45">
        <v>-3.9227954095494386</v>
      </c>
      <c r="D45">
        <v>-2.0444524724313755</v>
      </c>
      <c r="E45" s="13">
        <f t="shared" si="0"/>
        <v>-2.8618972042476227</v>
      </c>
      <c r="F45" s="13">
        <f t="shared" si="1"/>
        <v>10.148102795752378</v>
      </c>
      <c r="G45" s="13">
        <f t="shared" si="2"/>
        <v>-15.871897204247622</v>
      </c>
      <c r="H45" s="13">
        <f t="shared" si="4"/>
        <v>2.16</v>
      </c>
      <c r="I45" s="13">
        <f t="shared" si="3"/>
        <v>27.000233711256115</v>
      </c>
      <c r="J45" s="13"/>
      <c r="K45" s="9">
        <v>19</v>
      </c>
      <c r="L45" s="9">
        <v>3.8528869115624929</v>
      </c>
      <c r="M45" s="9">
        <v>-7.1499440299528416</v>
      </c>
    </row>
    <row r="46" spans="1:13" x14ac:dyDescent="0.3">
      <c r="A46" s="8">
        <v>44104</v>
      </c>
      <c r="B46">
        <v>14</v>
      </c>
      <c r="C46">
        <v>-2.766577460600653</v>
      </c>
      <c r="D46">
        <v>-3.1845751600258398</v>
      </c>
      <c r="E46" s="13">
        <f t="shared" si="0"/>
        <v>-1.744643800178411</v>
      </c>
      <c r="F46" s="13">
        <f t="shared" si="1"/>
        <v>11.265356199821589</v>
      </c>
      <c r="G46" s="13">
        <f t="shared" si="2"/>
        <v>-14.75464380017841</v>
      </c>
      <c r="H46" s="13">
        <f t="shared" si="4"/>
        <v>2.16</v>
      </c>
      <c r="I46" s="13">
        <f t="shared" si="3"/>
        <v>16.321252259541332</v>
      </c>
      <c r="J46" s="13"/>
      <c r="K46" s="9">
        <v>20</v>
      </c>
      <c r="L46" s="9">
        <v>1.3436134481714364</v>
      </c>
      <c r="M46" s="9">
        <v>-8.7505315328044624</v>
      </c>
    </row>
    <row r="47" spans="1:13" x14ac:dyDescent="0.3">
      <c r="A47" s="8">
        <v>44135</v>
      </c>
      <c r="B47">
        <v>15</v>
      </c>
      <c r="C47">
        <v>10.754565805086303</v>
      </c>
      <c r="D47">
        <v>1.1153260618532124</v>
      </c>
      <c r="E47" s="13">
        <f t="shared" si="0"/>
        <v>11.320836937454894</v>
      </c>
      <c r="F47" s="13">
        <f t="shared" si="1"/>
        <v>24.330836937454894</v>
      </c>
      <c r="G47" s="13">
        <f t="shared" si="2"/>
        <v>-1.6891630625451057</v>
      </c>
      <c r="H47" s="13">
        <f t="shared" si="4"/>
        <v>2.16</v>
      </c>
      <c r="I47" s="13">
        <f t="shared" si="3"/>
        <v>89.892893714122692</v>
      </c>
      <c r="J47" s="13"/>
      <c r="K47" s="9">
        <v>21</v>
      </c>
      <c r="L47" s="9">
        <v>-5.7774989653841367</v>
      </c>
      <c r="M47" s="9">
        <v>-3.6028642936259789</v>
      </c>
    </row>
    <row r="48" spans="1:13" x14ac:dyDescent="0.3">
      <c r="A48" s="8">
        <v>44166</v>
      </c>
      <c r="B48">
        <v>16</v>
      </c>
      <c r="C48">
        <v>3.7121406659432368</v>
      </c>
      <c r="D48">
        <v>2.0684626763506917</v>
      </c>
      <c r="E48" s="13">
        <f t="shared" si="0"/>
        <v>4.5157415255009496</v>
      </c>
      <c r="F48" s="13">
        <f t="shared" si="1"/>
        <v>17.525741525500948</v>
      </c>
      <c r="G48" s="13">
        <f t="shared" si="2"/>
        <v>-8.4942584744990501</v>
      </c>
      <c r="H48" s="13">
        <f t="shared" si="4"/>
        <v>2.16</v>
      </c>
      <c r="I48" s="13">
        <f t="shared" si="3"/>
        <v>5.9475560148327249</v>
      </c>
      <c r="J48" s="13"/>
      <c r="K48" s="9">
        <v>22</v>
      </c>
      <c r="L48" s="9">
        <v>2.6543533819269305</v>
      </c>
      <c r="M48" s="9">
        <v>6.7680290009580295</v>
      </c>
    </row>
    <row r="49" spans="1:23" x14ac:dyDescent="0.3">
      <c r="A49" s="8">
        <v>44197</v>
      </c>
      <c r="B49">
        <v>17</v>
      </c>
      <c r="C49">
        <v>-1.1136640158463602</v>
      </c>
      <c r="D49">
        <v>8.986089311517663</v>
      </c>
      <c r="E49" s="13">
        <f t="shared" si="0"/>
        <v>-0.14743353851233787</v>
      </c>
      <c r="F49" s="13">
        <f t="shared" si="1"/>
        <v>12.862566461487662</v>
      </c>
      <c r="G49" s="13">
        <f t="shared" si="2"/>
        <v>-13.157433538512338</v>
      </c>
      <c r="H49" s="13">
        <f t="shared" si="4"/>
        <v>2.16</v>
      </c>
      <c r="I49" s="13">
        <f t="shared" si="3"/>
        <v>5.6979767560189618</v>
      </c>
      <c r="J49" s="13"/>
      <c r="K49" s="9">
        <v>23</v>
      </c>
      <c r="L49" s="9">
        <v>-7.9393708353901902</v>
      </c>
      <c r="M49" s="9">
        <v>7.4083500190636613</v>
      </c>
    </row>
    <row r="50" spans="1:23" x14ac:dyDescent="0.3">
      <c r="A50" s="8">
        <v>44228</v>
      </c>
      <c r="B50">
        <v>18</v>
      </c>
      <c r="C50">
        <v>2.6091474971999742</v>
      </c>
      <c r="D50">
        <v>1.2225370235446336</v>
      </c>
      <c r="E50" s="13">
        <f t="shared" si="0"/>
        <v>3.4499192265443352</v>
      </c>
      <c r="F50" s="13">
        <f t="shared" si="1"/>
        <v>16.459919226544336</v>
      </c>
      <c r="G50" s="13">
        <f t="shared" si="2"/>
        <v>-9.560080773455665</v>
      </c>
      <c r="H50" s="13">
        <f t="shared" si="4"/>
        <v>2.16</v>
      </c>
      <c r="I50" s="13">
        <f t="shared" si="3"/>
        <v>1.7842761370416123</v>
      </c>
      <c r="J50" s="13"/>
      <c r="K50" s="9">
        <v>24</v>
      </c>
      <c r="L50" s="9">
        <v>8.5316339693280128</v>
      </c>
      <c r="M50" s="9">
        <v>0.61940936343512121</v>
      </c>
      <c r="V50" t="s">
        <v>41</v>
      </c>
      <c r="W50" t="s">
        <v>42</v>
      </c>
    </row>
    <row r="51" spans="1:23" x14ac:dyDescent="0.3">
      <c r="A51" s="8">
        <v>44256</v>
      </c>
      <c r="B51">
        <v>19</v>
      </c>
      <c r="C51">
        <v>4.2438634008107732</v>
      </c>
      <c r="D51">
        <v>4.6678028830567682</v>
      </c>
      <c r="E51" s="13">
        <f t="shared" si="0"/>
        <v>5.0295452042034503</v>
      </c>
      <c r="F51" s="13">
        <f t="shared" si="1"/>
        <v>18.039545204203449</v>
      </c>
      <c r="G51" s="13">
        <f t="shared" si="2"/>
        <v>-7.9804547957965495</v>
      </c>
      <c r="H51" s="13">
        <f t="shared" si="4"/>
        <v>2.16</v>
      </c>
      <c r="I51" s="13">
        <f t="shared" si="3"/>
        <v>8.8237745931853482</v>
      </c>
      <c r="J51" s="13"/>
      <c r="K51" s="9">
        <v>25</v>
      </c>
      <c r="L51" s="9">
        <v>3.8012607351946111</v>
      </c>
      <c r="M51" s="9">
        <v>-5.3050201336908511</v>
      </c>
      <c r="T51" t="s">
        <v>39</v>
      </c>
      <c r="U51" t="s">
        <v>40</v>
      </c>
      <c r="V51" t="s">
        <v>43</v>
      </c>
      <c r="W51" t="s">
        <v>44</v>
      </c>
    </row>
    <row r="52" spans="1:23" x14ac:dyDescent="0.3">
      <c r="A52" s="8">
        <v>44286</v>
      </c>
      <c r="B52">
        <v>20</v>
      </c>
      <c r="C52">
        <v>5.2425312555847308</v>
      </c>
      <c r="D52">
        <v>6.5203666903170854</v>
      </c>
      <c r="E52" s="13">
        <f t="shared" si="0"/>
        <v>5.994557952271526</v>
      </c>
      <c r="F52" s="13">
        <f t="shared" si="1"/>
        <v>19.004557952271526</v>
      </c>
      <c r="G52" s="13">
        <f t="shared" si="2"/>
        <v>-7.0154420477284738</v>
      </c>
      <c r="H52" s="13">
        <f t="shared" si="4"/>
        <v>2.16</v>
      </c>
      <c r="I52" s="13">
        <f>(C52-C$62)^2</f>
        <v>15.754165643106733</v>
      </c>
      <c r="J52" s="13"/>
      <c r="K52" s="9">
        <v>26</v>
      </c>
      <c r="L52" s="9">
        <v>2.6606249864894251</v>
      </c>
      <c r="M52" s="9">
        <v>2.9500620364113384</v>
      </c>
      <c r="T52">
        <v>-30</v>
      </c>
      <c r="U52">
        <f>0.9663*T52+0.9287</f>
        <v>-28.060300000000002</v>
      </c>
      <c r="V52">
        <f>U52+2*6.505</f>
        <v>-15.050300000000002</v>
      </c>
      <c r="W52">
        <f>U52-2*6.505</f>
        <v>-41.070300000000003</v>
      </c>
    </row>
    <row r="53" spans="1:23" x14ac:dyDescent="0.3">
      <c r="A53" s="8">
        <v>44316</v>
      </c>
      <c r="B53">
        <v>21</v>
      </c>
      <c r="C53">
        <v>0.54865025818131286</v>
      </c>
      <c r="D53">
        <v>-2.6079614882963185</v>
      </c>
      <c r="E53" s="13">
        <f t="shared" si="0"/>
        <v>1.4588607444806025</v>
      </c>
      <c r="F53" s="13">
        <f t="shared" si="1"/>
        <v>14.468860744480603</v>
      </c>
      <c r="G53" s="13">
        <f t="shared" si="2"/>
        <v>-11.551139255519397</v>
      </c>
      <c r="H53" s="13">
        <f t="shared" si="4"/>
        <v>2.16</v>
      </c>
      <c r="I53" s="13">
        <f t="shared" si="3"/>
        <v>0.52523247682373198</v>
      </c>
      <c r="J53" s="13"/>
      <c r="K53" s="9">
        <v>27</v>
      </c>
      <c r="L53" s="9">
        <v>4.7273733986986421</v>
      </c>
      <c r="M53" s="9">
        <v>9.203959452765039</v>
      </c>
      <c r="T53">
        <v>-29</v>
      </c>
      <c r="U53">
        <f t="shared" ref="U53:U112" si="5">0.9663*T53+0.9287</f>
        <v>-27.094000000000001</v>
      </c>
      <c r="V53">
        <f t="shared" ref="V53:V112" si="6">U53+2*6.505</f>
        <v>-14.084000000000001</v>
      </c>
      <c r="W53">
        <f t="shared" ref="W53:W112" si="7">U53-2*6.505</f>
        <v>-40.103999999999999</v>
      </c>
    </row>
    <row r="54" spans="1:23" x14ac:dyDescent="0.3">
      <c r="A54" s="8">
        <v>44347</v>
      </c>
      <c r="B54">
        <v>22</v>
      </c>
      <c r="C54">
        <v>2.2213976323169549</v>
      </c>
      <c r="D54">
        <v>1.7611167338599356</v>
      </c>
      <c r="E54" s="13">
        <f t="shared" si="0"/>
        <v>3.0752365321078736</v>
      </c>
      <c r="F54" s="13">
        <f t="shared" si="1"/>
        <v>16.085236532107874</v>
      </c>
      <c r="G54" s="13">
        <f t="shared" si="2"/>
        <v>-9.9347634678921253</v>
      </c>
      <c r="H54" s="13">
        <f t="shared" si="4"/>
        <v>2.16</v>
      </c>
      <c r="I54" s="13">
        <f t="shared" si="3"/>
        <v>0.89873837543879165</v>
      </c>
      <c r="J54" s="13"/>
      <c r="K54" s="9">
        <v>28</v>
      </c>
      <c r="L54" s="9">
        <v>-5.4271684850283286</v>
      </c>
      <c r="M54" s="9">
        <v>6.9843580091946302</v>
      </c>
      <c r="T54">
        <v>-28</v>
      </c>
      <c r="U54">
        <f t="shared" si="5"/>
        <v>-26.127700000000001</v>
      </c>
      <c r="V54">
        <f t="shared" si="6"/>
        <v>-13.117700000000001</v>
      </c>
      <c r="W54">
        <f t="shared" si="7"/>
        <v>-39.137700000000002</v>
      </c>
    </row>
    <row r="55" spans="1:23" x14ac:dyDescent="0.3">
      <c r="A55" s="8">
        <v>44377</v>
      </c>
      <c r="B55">
        <v>23</v>
      </c>
      <c r="C55">
        <v>2.2748109365910465</v>
      </c>
      <c r="D55">
        <v>5.0127742701005387</v>
      </c>
      <c r="E55" s="13">
        <f t="shared" si="0"/>
        <v>3.1268498080279286</v>
      </c>
      <c r="F55" s="13">
        <f t="shared" si="1"/>
        <v>16.136849808027929</v>
      </c>
      <c r="G55" s="13">
        <f t="shared" si="2"/>
        <v>-9.8831501919720708</v>
      </c>
      <c r="H55" s="13">
        <f t="shared" si="4"/>
        <v>2.16</v>
      </c>
      <c r="I55" s="13">
        <f t="shared" si="3"/>
        <v>1.0028649182178599</v>
      </c>
      <c r="J55" s="13"/>
      <c r="K55" s="9">
        <v>29</v>
      </c>
      <c r="L55" s="9">
        <v>7.5891222523085364</v>
      </c>
      <c r="M55" s="9">
        <v>-2.3204594269663046</v>
      </c>
      <c r="T55">
        <v>-27</v>
      </c>
      <c r="U55">
        <f t="shared" si="5"/>
        <v>-25.1614</v>
      </c>
      <c r="V55">
        <f t="shared" si="6"/>
        <v>-12.151400000000001</v>
      </c>
      <c r="W55">
        <f t="shared" si="7"/>
        <v>-38.171399999999998</v>
      </c>
    </row>
    <row r="56" spans="1:23" x14ac:dyDescent="0.3">
      <c r="A56" s="8">
        <v>44408</v>
      </c>
      <c r="B56">
        <v>24</v>
      </c>
      <c r="C56">
        <v>2.8990321391681055</v>
      </c>
      <c r="D56">
        <v>-0.81683751770190116</v>
      </c>
      <c r="E56" s="13">
        <f t="shared" si="0"/>
        <v>3.7300347560781404</v>
      </c>
      <c r="F56" s="13">
        <f t="shared" si="1"/>
        <v>16.740034756078138</v>
      </c>
      <c r="G56" s="13">
        <f t="shared" si="2"/>
        <v>-9.2799652439218594</v>
      </c>
      <c r="H56" s="13">
        <f t="shared" si="4"/>
        <v>2.16</v>
      </c>
      <c r="I56" s="13">
        <f t="shared" si="3"/>
        <v>2.6427464967815797</v>
      </c>
      <c r="J56" s="13"/>
      <c r="K56" s="9">
        <v>30</v>
      </c>
      <c r="L56" s="9">
        <v>2.1971976121745294</v>
      </c>
      <c r="M56" s="9">
        <v>-2.9719207632760787</v>
      </c>
      <c r="T56">
        <v>-26</v>
      </c>
      <c r="U56">
        <f t="shared" si="5"/>
        <v>-24.195100000000004</v>
      </c>
      <c r="V56">
        <f t="shared" si="6"/>
        <v>-11.185100000000004</v>
      </c>
      <c r="W56">
        <f t="shared" si="7"/>
        <v>-37.205100000000002</v>
      </c>
    </row>
    <row r="57" spans="1:23" x14ac:dyDescent="0.3">
      <c r="A57" s="8">
        <v>44439</v>
      </c>
      <c r="B57">
        <v>25</v>
      </c>
      <c r="C57">
        <v>-4.7569140421166285</v>
      </c>
      <c r="D57">
        <v>-7.4491184723178181</v>
      </c>
      <c r="E57" s="13">
        <f t="shared" si="0"/>
        <v>-3.6679060388972982</v>
      </c>
      <c r="F57" s="13">
        <f t="shared" si="1"/>
        <v>9.3420939611027016</v>
      </c>
      <c r="G57" s="13">
        <f t="shared" si="2"/>
        <v>-16.677906038897298</v>
      </c>
      <c r="H57" s="13">
        <f t="shared" si="4"/>
        <v>2.16</v>
      </c>
      <c r="I57" s="13">
        <f t="shared" si="3"/>
        <v>36.364440228029352</v>
      </c>
      <c r="J57" s="13"/>
      <c r="K57" s="9">
        <v>31</v>
      </c>
      <c r="L57" s="9">
        <v>-0.81945241743593789</v>
      </c>
      <c r="M57" s="9">
        <v>8.4405482792889863</v>
      </c>
      <c r="T57">
        <v>-25</v>
      </c>
      <c r="U57">
        <f t="shared" si="5"/>
        <v>-23.228800000000003</v>
      </c>
      <c r="V57">
        <f t="shared" si="6"/>
        <v>-10.218800000000003</v>
      </c>
      <c r="W57">
        <f t="shared" si="7"/>
        <v>-36.238800000000005</v>
      </c>
    </row>
    <row r="58" spans="1:23" x14ac:dyDescent="0.3">
      <c r="A58" s="8">
        <v>44469</v>
      </c>
      <c r="B58">
        <v>26</v>
      </c>
      <c r="C58">
        <v>6.9143873301234615</v>
      </c>
      <c r="D58">
        <v>2.1009187448119988</v>
      </c>
      <c r="E58" s="13">
        <f t="shared" si="0"/>
        <v>7.610072477098301</v>
      </c>
      <c r="F58" s="13">
        <f t="shared" si="1"/>
        <v>20.620072477098301</v>
      </c>
      <c r="G58" s="13">
        <f t="shared" si="2"/>
        <v>-5.3999275229016988</v>
      </c>
      <c r="H58" s="13">
        <f t="shared" si="4"/>
        <v>2.16</v>
      </c>
      <c r="I58" s="13">
        <f t="shared" si="3"/>
        <v>31.820969317123545</v>
      </c>
      <c r="J58" s="13"/>
      <c r="K58" s="9">
        <v>32</v>
      </c>
      <c r="L58" s="9">
        <v>2.5888202440544923</v>
      </c>
      <c r="M58" s="9">
        <v>0.69959592710415963</v>
      </c>
      <c r="T58">
        <v>-24</v>
      </c>
      <c r="U58">
        <f t="shared" si="5"/>
        <v>-22.262500000000003</v>
      </c>
      <c r="V58">
        <f t="shared" si="6"/>
        <v>-9.2525000000000031</v>
      </c>
      <c r="W58">
        <f t="shared" si="7"/>
        <v>-35.272500000000001</v>
      </c>
    </row>
    <row r="59" spans="1:23" x14ac:dyDescent="0.3">
      <c r="A59" s="8">
        <v>44500</v>
      </c>
      <c r="B59">
        <v>27</v>
      </c>
      <c r="C59">
        <v>-0.83337314184714639</v>
      </c>
      <c r="D59">
        <v>6.7528816737786972</v>
      </c>
      <c r="E59" s="13">
        <f t="shared" si="0"/>
        <v>0.12341153303310237</v>
      </c>
      <c r="F59" s="13">
        <f t="shared" si="1"/>
        <v>13.133411533033103</v>
      </c>
      <c r="G59" s="13">
        <f t="shared" si="2"/>
        <v>-12.886588466966897</v>
      </c>
      <c r="H59" s="13">
        <f t="shared" si="4"/>
        <v>2.16</v>
      </c>
      <c r="I59" s="13">
        <f t="shared" si="3"/>
        <v>4.4384067022921911</v>
      </c>
      <c r="J59" s="13"/>
      <c r="K59" s="9">
        <v>33</v>
      </c>
      <c r="L59" s="9">
        <v>2.9029108696791082</v>
      </c>
      <c r="M59" s="9">
        <v>-5.0754264485440173</v>
      </c>
      <c r="T59">
        <v>-23</v>
      </c>
      <c r="U59">
        <f t="shared" si="5"/>
        <v>-21.296200000000002</v>
      </c>
      <c r="V59">
        <f t="shared" si="6"/>
        <v>-8.2862000000000027</v>
      </c>
      <c r="W59">
        <f t="shared" si="7"/>
        <v>-34.306200000000004</v>
      </c>
    </row>
    <row r="60" spans="1:23" x14ac:dyDescent="0.3">
      <c r="A60" s="8">
        <v>44531</v>
      </c>
      <c r="B60">
        <v>28</v>
      </c>
      <c r="C60">
        <v>-0.62557477556382113</v>
      </c>
      <c r="D60">
        <v>4.8900172357861207</v>
      </c>
      <c r="E60" s="13">
        <f t="shared" si="0"/>
        <v>0.32420709437267958</v>
      </c>
      <c r="F60" s="13">
        <f t="shared" si="1"/>
        <v>13.33420709437268</v>
      </c>
      <c r="G60" s="13">
        <f t="shared" si="2"/>
        <v>-12.68579290562732</v>
      </c>
      <c r="H60" s="13">
        <f t="shared" si="4"/>
        <v>2.16</v>
      </c>
      <c r="I60" s="13">
        <f t="shared" si="3"/>
        <v>3.6060273482195702</v>
      </c>
      <c r="J60" s="13"/>
      <c r="K60" s="9">
        <v>34</v>
      </c>
      <c r="L60" s="9">
        <v>4.218504882453102</v>
      </c>
      <c r="M60" s="9">
        <v>5.1973814402437313E-2</v>
      </c>
      <c r="T60">
        <v>-22</v>
      </c>
      <c r="U60">
        <f t="shared" si="5"/>
        <v>-20.329900000000002</v>
      </c>
      <c r="V60">
        <f t="shared" si="6"/>
        <v>-7.3199000000000023</v>
      </c>
      <c r="W60">
        <f t="shared" si="7"/>
        <v>-33.3399</v>
      </c>
    </row>
    <row r="61" spans="1:23" x14ac:dyDescent="0.3">
      <c r="B61">
        <v>29</v>
      </c>
      <c r="C61" s="18" t="s">
        <v>54</v>
      </c>
      <c r="H61" s="17" t="s">
        <v>55</v>
      </c>
      <c r="I61" s="20">
        <f>SUM(I2:I60)</f>
        <v>1158.6630447377349</v>
      </c>
      <c r="K61" s="9">
        <v>35</v>
      </c>
      <c r="L61" s="9">
        <v>3.6911914175056539</v>
      </c>
      <c r="M61" s="9">
        <v>-3.2555242576944803</v>
      </c>
      <c r="T61">
        <v>-21</v>
      </c>
      <c r="U61">
        <f t="shared" si="5"/>
        <v>-19.363600000000002</v>
      </c>
      <c r="V61">
        <f t="shared" si="6"/>
        <v>-6.3536000000000019</v>
      </c>
      <c r="W61">
        <f t="shared" si="7"/>
        <v>-32.373600000000003</v>
      </c>
    </row>
    <row r="62" spans="1:23" x14ac:dyDescent="0.3">
      <c r="B62">
        <v>30</v>
      </c>
      <c r="C62" s="18">
        <f>AVERAGE(C2:C60)</f>
        <v>1.2733795019846328</v>
      </c>
      <c r="K62" s="9">
        <v>36</v>
      </c>
      <c r="L62" s="9">
        <v>0.77135633446499641</v>
      </c>
      <c r="M62" s="9">
        <v>-0.54658906419222886</v>
      </c>
      <c r="T62">
        <v>-20</v>
      </c>
      <c r="U62">
        <f t="shared" si="5"/>
        <v>-18.397300000000001</v>
      </c>
      <c r="V62">
        <f t="shared" si="6"/>
        <v>-5.3873000000000015</v>
      </c>
      <c r="W62">
        <f t="shared" si="7"/>
        <v>-31.407299999999999</v>
      </c>
    </row>
    <row r="63" spans="1:23" x14ac:dyDescent="0.3">
      <c r="H63" s="16" t="s">
        <v>56</v>
      </c>
      <c r="I63" s="19">
        <f>SQRT(I61)</f>
        <v>34.039139894211999</v>
      </c>
      <c r="K63" s="9">
        <v>37</v>
      </c>
      <c r="L63" s="9">
        <v>-7.1985886437537259</v>
      </c>
      <c r="M63" s="9">
        <v>3.2742706601685212</v>
      </c>
      <c r="T63">
        <v>-19</v>
      </c>
      <c r="U63">
        <f t="shared" si="5"/>
        <v>-17.431000000000001</v>
      </c>
      <c r="V63">
        <f t="shared" si="6"/>
        <v>-4.4210000000000012</v>
      </c>
      <c r="W63">
        <f t="shared" si="7"/>
        <v>-30.441000000000003</v>
      </c>
    </row>
    <row r="64" spans="1:23" x14ac:dyDescent="0.3">
      <c r="K64" s="9">
        <v>38</v>
      </c>
      <c r="L64" s="9">
        <v>-11.161111255873916</v>
      </c>
      <c r="M64" s="9">
        <v>-18.782056119639524</v>
      </c>
      <c r="T64">
        <v>-18</v>
      </c>
      <c r="U64">
        <f t="shared" si="5"/>
        <v>-16.464700000000001</v>
      </c>
      <c r="V64">
        <f t="shared" si="6"/>
        <v>-3.4547000000000008</v>
      </c>
      <c r="W64">
        <f t="shared" si="7"/>
        <v>-29.474699999999999</v>
      </c>
    </row>
    <row r="65" spans="11:23" x14ac:dyDescent="0.3">
      <c r="K65" s="9">
        <v>39</v>
      </c>
      <c r="L65" s="9">
        <v>13.185114489266528</v>
      </c>
      <c r="M65" s="9">
        <v>7.4792350671614187</v>
      </c>
      <c r="T65">
        <v>-17</v>
      </c>
      <c r="U65">
        <f t="shared" si="5"/>
        <v>-15.4984</v>
      </c>
      <c r="V65">
        <f t="shared" si="6"/>
        <v>-2.4884000000000004</v>
      </c>
      <c r="W65">
        <f t="shared" si="7"/>
        <v>-28.508400000000002</v>
      </c>
    </row>
    <row r="66" spans="11:23" x14ac:dyDescent="0.3">
      <c r="K66" s="9">
        <v>40</v>
      </c>
      <c r="L66" s="9">
        <v>5.3040704149004965</v>
      </c>
      <c r="M66" s="9">
        <v>-1.3811637374811427</v>
      </c>
      <c r="T66">
        <v>-16</v>
      </c>
      <c r="U66">
        <f t="shared" si="5"/>
        <v>-14.532100000000002</v>
      </c>
      <c r="V66">
        <f t="shared" si="6"/>
        <v>-1.5221000000000018</v>
      </c>
      <c r="W66">
        <f t="shared" si="7"/>
        <v>-27.542100000000001</v>
      </c>
    </row>
    <row r="67" spans="11:23" x14ac:dyDescent="0.3">
      <c r="K67" s="9">
        <v>41</v>
      </c>
      <c r="L67" s="9">
        <v>2.7054706285877863</v>
      </c>
      <c r="M67" s="9">
        <v>-1.5526342589941635</v>
      </c>
      <c r="T67">
        <v>-15</v>
      </c>
      <c r="U67">
        <f t="shared" si="5"/>
        <v>-13.565800000000001</v>
      </c>
      <c r="V67">
        <f t="shared" si="6"/>
        <v>-0.5558000000000014</v>
      </c>
      <c r="W67">
        <f t="shared" si="7"/>
        <v>-26.575800000000001</v>
      </c>
    </row>
    <row r="68" spans="11:23" x14ac:dyDescent="0.3">
      <c r="K68" s="9">
        <v>42</v>
      </c>
      <c r="L68" s="9">
        <v>6.2528918542987633</v>
      </c>
      <c r="M68" s="9">
        <v>14.350097083177268</v>
      </c>
      <c r="T68">
        <v>-14</v>
      </c>
      <c r="U68">
        <f t="shared" si="5"/>
        <v>-12.599500000000001</v>
      </c>
      <c r="V68">
        <f t="shared" si="6"/>
        <v>0.41049999999999898</v>
      </c>
      <c r="W68">
        <f t="shared" si="7"/>
        <v>-25.609500000000001</v>
      </c>
    </row>
    <row r="69" spans="11:23" x14ac:dyDescent="0.3">
      <c r="K69" s="9">
        <v>43</v>
      </c>
      <c r="L69" s="9">
        <v>7.6987448828628038</v>
      </c>
      <c r="M69" s="9">
        <v>-1.6381632781054805</v>
      </c>
      <c r="T69">
        <v>-13</v>
      </c>
      <c r="U69">
        <f t="shared" si="5"/>
        <v>-11.633200000000002</v>
      </c>
      <c r="V69">
        <f t="shared" si="6"/>
        <v>1.3767999999999976</v>
      </c>
      <c r="W69">
        <f t="shared" si="7"/>
        <v>-24.6432</v>
      </c>
    </row>
    <row r="70" spans="11:23" x14ac:dyDescent="0.3">
      <c r="K70" s="9">
        <v>44</v>
      </c>
      <c r="L70" s="9">
        <v>-2.8617693397306683</v>
      </c>
      <c r="M70" s="9">
        <v>0.81731686729929276</v>
      </c>
      <c r="T70">
        <v>-12</v>
      </c>
      <c r="U70">
        <f t="shared" si="5"/>
        <v>-10.666900000000002</v>
      </c>
      <c r="V70">
        <f t="shared" si="6"/>
        <v>2.343099999999998</v>
      </c>
      <c r="W70">
        <f t="shared" si="7"/>
        <v>-23.676900000000003</v>
      </c>
    </row>
    <row r="71" spans="11:23" x14ac:dyDescent="0.3">
      <c r="K71" s="9">
        <v>45</v>
      </c>
      <c r="L71" s="9">
        <v>-1.7445618191071361</v>
      </c>
      <c r="M71" s="9">
        <v>-1.4400133409187037</v>
      </c>
      <c r="T71">
        <v>-11</v>
      </c>
      <c r="U71">
        <f t="shared" si="5"/>
        <v>-9.7006000000000014</v>
      </c>
      <c r="V71">
        <f t="shared" si="6"/>
        <v>3.3093999999999983</v>
      </c>
      <c r="W71">
        <f t="shared" si="7"/>
        <v>-22.710599999999999</v>
      </c>
    </row>
    <row r="72" spans="11:23" x14ac:dyDescent="0.3">
      <c r="K72" s="9">
        <v>46</v>
      </c>
      <c r="L72" s="9">
        <v>11.320382344394002</v>
      </c>
      <c r="M72" s="9">
        <v>-10.20505628254079</v>
      </c>
      <c r="T72">
        <v>-10</v>
      </c>
      <c r="U72">
        <f t="shared" si="5"/>
        <v>-8.7343000000000011</v>
      </c>
      <c r="V72">
        <f t="shared" si="6"/>
        <v>4.2756999999999987</v>
      </c>
      <c r="W72">
        <f t="shared" si="7"/>
        <v>-21.744300000000003</v>
      </c>
    </row>
    <row r="73" spans="11:23" x14ac:dyDescent="0.3">
      <c r="K73" s="9">
        <v>47</v>
      </c>
      <c r="L73" s="9">
        <v>4.5155664046032564</v>
      </c>
      <c r="M73" s="9">
        <v>-2.4471037282525647</v>
      </c>
      <c r="T73">
        <v>-9</v>
      </c>
      <c r="U73">
        <f t="shared" si="5"/>
        <v>-7.7679999999999998</v>
      </c>
      <c r="V73">
        <f t="shared" si="6"/>
        <v>5.242</v>
      </c>
      <c r="W73">
        <f t="shared" si="7"/>
        <v>-20.777999999999999</v>
      </c>
    </row>
    <row r="74" spans="11:23" x14ac:dyDescent="0.3">
      <c r="K74" s="9">
        <v>48</v>
      </c>
      <c r="L74" s="9">
        <v>-0.14741715179057469</v>
      </c>
      <c r="M74" s="9">
        <v>9.1335064633082368</v>
      </c>
      <c r="T74">
        <v>-8</v>
      </c>
      <c r="U74">
        <f t="shared" si="5"/>
        <v>-6.8017000000000003</v>
      </c>
      <c r="V74">
        <f t="shared" si="6"/>
        <v>6.2082999999999995</v>
      </c>
      <c r="W74">
        <f t="shared" si="7"/>
        <v>-19.811700000000002</v>
      </c>
    </row>
    <row r="75" spans="11:23" x14ac:dyDescent="0.3">
      <c r="K75" s="9">
        <v>49</v>
      </c>
      <c r="L75" s="9">
        <v>3.449787876915881</v>
      </c>
      <c r="M75" s="9">
        <v>-2.2272508533712472</v>
      </c>
      <c r="T75">
        <v>-7</v>
      </c>
      <c r="U75">
        <f t="shared" si="5"/>
        <v>-5.8353999999999999</v>
      </c>
      <c r="V75">
        <f t="shared" si="6"/>
        <v>7.1745999999999999</v>
      </c>
      <c r="W75">
        <f t="shared" si="7"/>
        <v>-18.845399999999998</v>
      </c>
    </row>
    <row r="76" spans="11:23" x14ac:dyDescent="0.3">
      <c r="K76" s="9">
        <v>50</v>
      </c>
      <c r="L76" s="9">
        <v>5.0293489823781643</v>
      </c>
      <c r="M76" s="9">
        <v>-0.36154609932139614</v>
      </c>
      <c r="T76">
        <v>-6</v>
      </c>
      <c r="U76">
        <f t="shared" si="5"/>
        <v>-4.8691000000000004</v>
      </c>
      <c r="V76">
        <f t="shared" si="6"/>
        <v>8.1408999999999985</v>
      </c>
      <c r="W76">
        <f t="shared" si="7"/>
        <v>-17.879100000000001</v>
      </c>
    </row>
    <row r="77" spans="11:23" x14ac:dyDescent="0.3">
      <c r="K77" s="9">
        <v>51</v>
      </c>
      <c r="L77" s="9">
        <v>5.9943220992311153</v>
      </c>
      <c r="M77" s="9">
        <v>0.52604459108597013</v>
      </c>
      <c r="T77">
        <v>-5</v>
      </c>
      <c r="U77">
        <f t="shared" si="5"/>
        <v>-3.9028</v>
      </c>
      <c r="V77">
        <f t="shared" si="6"/>
        <v>9.1071999999999989</v>
      </c>
      <c r="W77">
        <f t="shared" si="7"/>
        <v>-16.912800000000001</v>
      </c>
    </row>
    <row r="78" spans="11:23" x14ac:dyDescent="0.3">
      <c r="K78" s="9">
        <v>52</v>
      </c>
      <c r="L78" s="9">
        <v>1.4588111637895924</v>
      </c>
      <c r="M78" s="9">
        <v>-4.0667726520859109</v>
      </c>
      <c r="T78">
        <v>-4</v>
      </c>
      <c r="U78">
        <f t="shared" si="5"/>
        <v>-2.9365000000000001</v>
      </c>
      <c r="V78">
        <f t="shared" si="6"/>
        <v>10.073499999999999</v>
      </c>
      <c r="W78">
        <f t="shared" si="7"/>
        <v>-15.9465</v>
      </c>
    </row>
    <row r="79" spans="11:23" x14ac:dyDescent="0.3">
      <c r="K79" s="9">
        <v>53</v>
      </c>
      <c r="L79" s="9">
        <v>3.0751205699761099</v>
      </c>
      <c r="M79" s="9">
        <v>-1.3140038361161743</v>
      </c>
      <c r="T79">
        <v>-3</v>
      </c>
      <c r="U79">
        <f t="shared" si="5"/>
        <v>-1.9702000000000002</v>
      </c>
      <c r="V79">
        <f t="shared" si="6"/>
        <v>11.0398</v>
      </c>
      <c r="W79">
        <f t="shared" si="7"/>
        <v>-14.9802</v>
      </c>
    </row>
    <row r="80" spans="11:23" x14ac:dyDescent="0.3">
      <c r="K80" s="9">
        <v>54</v>
      </c>
      <c r="L80" s="9">
        <v>3.1267317262383196</v>
      </c>
      <c r="M80" s="9">
        <v>1.886042543862219</v>
      </c>
      <c r="T80">
        <v>-2</v>
      </c>
      <c r="U80">
        <f t="shared" si="5"/>
        <v>-1.0039000000000002</v>
      </c>
      <c r="V80">
        <f t="shared" si="6"/>
        <v>12.0061</v>
      </c>
      <c r="W80">
        <f t="shared" si="7"/>
        <v>-14.0139</v>
      </c>
    </row>
    <row r="81" spans="11:23" x14ac:dyDescent="0.3">
      <c r="K81" s="9">
        <v>55</v>
      </c>
      <c r="L81" s="9">
        <v>3.72989190264434</v>
      </c>
      <c r="M81" s="9">
        <v>-4.5467294203462414</v>
      </c>
      <c r="T81">
        <v>-1</v>
      </c>
      <c r="U81">
        <f t="shared" si="5"/>
        <v>-3.7600000000000078E-2</v>
      </c>
      <c r="V81">
        <f t="shared" si="6"/>
        <v>12.9724</v>
      </c>
      <c r="W81">
        <f t="shared" si="7"/>
        <v>-13.047599999999999</v>
      </c>
    </row>
    <row r="82" spans="11:23" x14ac:dyDescent="0.3">
      <c r="K82" s="9">
        <v>56</v>
      </c>
      <c r="L82" s="9">
        <v>-3.6677450731497299</v>
      </c>
      <c r="M82" s="9">
        <v>-3.7813733991680882</v>
      </c>
      <c r="T82">
        <v>0</v>
      </c>
      <c r="U82">
        <f t="shared" si="5"/>
        <v>0.92869999999999997</v>
      </c>
      <c r="V82">
        <f t="shared" si="6"/>
        <v>13.938699999999999</v>
      </c>
      <c r="W82">
        <f t="shared" si="7"/>
        <v>-12.081300000000001</v>
      </c>
    </row>
    <row r="83" spans="11:23" x14ac:dyDescent="0.3">
      <c r="K83" s="9">
        <v>57</v>
      </c>
      <c r="L83" s="9">
        <v>7.6097702779875416</v>
      </c>
      <c r="M83" s="9">
        <v>-5.5088515331755428</v>
      </c>
      <c r="T83">
        <v>1</v>
      </c>
      <c r="U83">
        <f t="shared" si="5"/>
        <v>1.895</v>
      </c>
      <c r="V83">
        <f t="shared" si="6"/>
        <v>14.904999999999999</v>
      </c>
      <c r="W83">
        <f t="shared" si="7"/>
        <v>-11.115</v>
      </c>
    </row>
    <row r="84" spans="11:23" x14ac:dyDescent="0.3">
      <c r="K84" s="9">
        <v>58</v>
      </c>
      <c r="L84" s="9">
        <v>0.12341679666937533</v>
      </c>
      <c r="M84" s="9">
        <v>6.6294648771093216</v>
      </c>
      <c r="T84">
        <v>2</v>
      </c>
      <c r="U84">
        <f t="shared" si="5"/>
        <v>2.8613</v>
      </c>
      <c r="V84">
        <f t="shared" si="6"/>
        <v>15.8713</v>
      </c>
      <c r="W84">
        <f t="shared" si="7"/>
        <v>-10.1487</v>
      </c>
    </row>
    <row r="85" spans="11:23" ht="15" thickBot="1" x14ac:dyDescent="0.35">
      <c r="K85" s="10">
        <v>59</v>
      </c>
      <c r="L85" s="10">
        <v>0.32420411172194386</v>
      </c>
      <c r="M85" s="10">
        <v>4.5658131240641771</v>
      </c>
      <c r="T85">
        <v>3</v>
      </c>
      <c r="U85">
        <f t="shared" si="5"/>
        <v>3.8276000000000003</v>
      </c>
      <c r="V85">
        <f t="shared" si="6"/>
        <v>16.837600000000002</v>
      </c>
      <c r="W85">
        <f t="shared" si="7"/>
        <v>-9.1823999999999995</v>
      </c>
    </row>
    <row r="86" spans="11:23" x14ac:dyDescent="0.3">
      <c r="T86">
        <v>4</v>
      </c>
      <c r="U86">
        <f t="shared" si="5"/>
        <v>4.7938999999999998</v>
      </c>
      <c r="V86">
        <f t="shared" si="6"/>
        <v>17.803899999999999</v>
      </c>
      <c r="W86">
        <f t="shared" si="7"/>
        <v>-8.2161000000000008</v>
      </c>
    </row>
    <row r="87" spans="11:23" x14ac:dyDescent="0.3">
      <c r="T87">
        <v>5</v>
      </c>
      <c r="U87">
        <f t="shared" si="5"/>
        <v>5.7602000000000002</v>
      </c>
      <c r="V87">
        <f t="shared" si="6"/>
        <v>18.770199999999999</v>
      </c>
      <c r="W87">
        <f t="shared" si="7"/>
        <v>-7.2497999999999996</v>
      </c>
    </row>
    <row r="88" spans="11:23" x14ac:dyDescent="0.3">
      <c r="T88">
        <v>6</v>
      </c>
      <c r="U88">
        <f t="shared" si="5"/>
        <v>6.7265000000000006</v>
      </c>
      <c r="V88">
        <f t="shared" si="6"/>
        <v>19.736499999999999</v>
      </c>
      <c r="W88">
        <f t="shared" si="7"/>
        <v>-6.2834999999999992</v>
      </c>
    </row>
    <row r="89" spans="11:23" x14ac:dyDescent="0.3">
      <c r="T89">
        <v>7</v>
      </c>
      <c r="U89">
        <f t="shared" si="5"/>
        <v>7.6928000000000001</v>
      </c>
      <c r="V89">
        <f t="shared" si="6"/>
        <v>20.7028</v>
      </c>
      <c r="W89">
        <f t="shared" si="7"/>
        <v>-5.3171999999999997</v>
      </c>
    </row>
    <row r="90" spans="11:23" x14ac:dyDescent="0.3">
      <c r="T90">
        <v>8</v>
      </c>
      <c r="U90">
        <f t="shared" si="5"/>
        <v>8.6591000000000005</v>
      </c>
      <c r="V90">
        <f t="shared" si="6"/>
        <v>21.6691</v>
      </c>
      <c r="W90">
        <f t="shared" si="7"/>
        <v>-4.3508999999999993</v>
      </c>
    </row>
    <row r="91" spans="11:23" x14ac:dyDescent="0.3">
      <c r="T91">
        <v>9</v>
      </c>
      <c r="U91">
        <f t="shared" si="5"/>
        <v>9.6253999999999991</v>
      </c>
      <c r="V91">
        <f t="shared" si="6"/>
        <v>22.635399999999997</v>
      </c>
      <c r="W91">
        <f t="shared" si="7"/>
        <v>-3.3846000000000007</v>
      </c>
    </row>
    <row r="92" spans="11:23" x14ac:dyDescent="0.3">
      <c r="T92">
        <v>10</v>
      </c>
      <c r="U92">
        <f t="shared" si="5"/>
        <v>10.591699999999999</v>
      </c>
      <c r="V92">
        <f t="shared" si="6"/>
        <v>23.601700000000001</v>
      </c>
      <c r="W92">
        <f t="shared" si="7"/>
        <v>-2.4183000000000003</v>
      </c>
    </row>
    <row r="93" spans="11:23" x14ac:dyDescent="0.3">
      <c r="T93">
        <v>11</v>
      </c>
      <c r="U93">
        <f t="shared" si="5"/>
        <v>11.558</v>
      </c>
      <c r="V93">
        <f t="shared" si="6"/>
        <v>24.567999999999998</v>
      </c>
      <c r="W93">
        <f t="shared" si="7"/>
        <v>-1.452</v>
      </c>
    </row>
    <row r="94" spans="11:23" x14ac:dyDescent="0.3">
      <c r="T94">
        <v>12</v>
      </c>
      <c r="U94">
        <f t="shared" si="5"/>
        <v>12.5243</v>
      </c>
      <c r="V94">
        <f t="shared" si="6"/>
        <v>25.534300000000002</v>
      </c>
      <c r="W94">
        <f t="shared" si="7"/>
        <v>-0.48569999999999958</v>
      </c>
    </row>
    <row r="95" spans="11:23" x14ac:dyDescent="0.3">
      <c r="T95">
        <v>13</v>
      </c>
      <c r="U95">
        <f t="shared" si="5"/>
        <v>13.490600000000001</v>
      </c>
      <c r="V95">
        <f t="shared" si="6"/>
        <v>26.500599999999999</v>
      </c>
      <c r="W95">
        <f t="shared" si="7"/>
        <v>0.4806000000000008</v>
      </c>
    </row>
    <row r="96" spans="11:23" x14ac:dyDescent="0.3">
      <c r="T96">
        <v>14</v>
      </c>
      <c r="U96">
        <f t="shared" si="5"/>
        <v>14.456899999999999</v>
      </c>
      <c r="V96">
        <f t="shared" si="6"/>
        <v>27.466899999999999</v>
      </c>
      <c r="W96">
        <f t="shared" si="7"/>
        <v>1.4468999999999994</v>
      </c>
    </row>
    <row r="97" spans="20:23" x14ac:dyDescent="0.3">
      <c r="T97">
        <v>15</v>
      </c>
      <c r="U97">
        <f t="shared" si="5"/>
        <v>15.4232</v>
      </c>
      <c r="V97">
        <f t="shared" si="6"/>
        <v>28.433199999999999</v>
      </c>
      <c r="W97">
        <f t="shared" si="7"/>
        <v>2.4131999999999998</v>
      </c>
    </row>
    <row r="98" spans="20:23" x14ac:dyDescent="0.3">
      <c r="T98">
        <v>16</v>
      </c>
      <c r="U98">
        <f t="shared" si="5"/>
        <v>16.389500000000002</v>
      </c>
      <c r="V98">
        <f t="shared" si="6"/>
        <v>29.399500000000003</v>
      </c>
      <c r="W98">
        <f t="shared" si="7"/>
        <v>3.3795000000000019</v>
      </c>
    </row>
    <row r="99" spans="20:23" x14ac:dyDescent="0.3">
      <c r="T99">
        <v>17</v>
      </c>
      <c r="U99">
        <f t="shared" si="5"/>
        <v>17.355799999999999</v>
      </c>
      <c r="V99">
        <f t="shared" si="6"/>
        <v>30.3658</v>
      </c>
      <c r="W99">
        <f t="shared" si="7"/>
        <v>4.3457999999999988</v>
      </c>
    </row>
    <row r="100" spans="20:23" x14ac:dyDescent="0.3">
      <c r="T100">
        <v>18</v>
      </c>
      <c r="U100">
        <f t="shared" si="5"/>
        <v>18.322099999999999</v>
      </c>
      <c r="V100">
        <f t="shared" si="6"/>
        <v>31.332099999999997</v>
      </c>
      <c r="W100">
        <f t="shared" si="7"/>
        <v>5.3120999999999992</v>
      </c>
    </row>
    <row r="101" spans="20:23" x14ac:dyDescent="0.3">
      <c r="T101">
        <v>19</v>
      </c>
      <c r="U101">
        <f t="shared" si="5"/>
        <v>19.288399999999999</v>
      </c>
      <c r="V101">
        <f t="shared" si="6"/>
        <v>32.298400000000001</v>
      </c>
      <c r="W101">
        <f t="shared" si="7"/>
        <v>6.2783999999999995</v>
      </c>
    </row>
    <row r="102" spans="20:23" x14ac:dyDescent="0.3">
      <c r="T102">
        <v>20</v>
      </c>
      <c r="U102">
        <f t="shared" si="5"/>
        <v>20.2547</v>
      </c>
      <c r="V102">
        <f t="shared" si="6"/>
        <v>33.264699999999998</v>
      </c>
      <c r="W102">
        <f t="shared" si="7"/>
        <v>7.2446999999999999</v>
      </c>
    </row>
    <row r="103" spans="20:23" x14ac:dyDescent="0.3">
      <c r="T103">
        <v>21</v>
      </c>
      <c r="U103">
        <f t="shared" si="5"/>
        <v>21.221</v>
      </c>
      <c r="V103">
        <f t="shared" si="6"/>
        <v>34.231000000000002</v>
      </c>
      <c r="W103">
        <f t="shared" si="7"/>
        <v>8.2110000000000003</v>
      </c>
    </row>
    <row r="104" spans="20:23" x14ac:dyDescent="0.3">
      <c r="T104">
        <v>22</v>
      </c>
      <c r="U104">
        <f t="shared" si="5"/>
        <v>22.1873</v>
      </c>
      <c r="V104">
        <f t="shared" si="6"/>
        <v>35.197299999999998</v>
      </c>
      <c r="W104">
        <f t="shared" si="7"/>
        <v>9.1773000000000007</v>
      </c>
    </row>
    <row r="105" spans="20:23" x14ac:dyDescent="0.3">
      <c r="T105">
        <v>23</v>
      </c>
      <c r="U105">
        <f t="shared" si="5"/>
        <v>23.153600000000001</v>
      </c>
      <c r="V105">
        <f t="shared" si="6"/>
        <v>36.163600000000002</v>
      </c>
      <c r="W105">
        <f t="shared" si="7"/>
        <v>10.143600000000001</v>
      </c>
    </row>
    <row r="106" spans="20:23" x14ac:dyDescent="0.3">
      <c r="T106">
        <v>24</v>
      </c>
      <c r="U106">
        <f t="shared" si="5"/>
        <v>24.119900000000001</v>
      </c>
      <c r="V106">
        <f t="shared" si="6"/>
        <v>37.129899999999999</v>
      </c>
      <c r="W106">
        <f t="shared" si="7"/>
        <v>11.109900000000001</v>
      </c>
    </row>
    <row r="107" spans="20:23" x14ac:dyDescent="0.3">
      <c r="T107">
        <v>25</v>
      </c>
      <c r="U107">
        <f t="shared" si="5"/>
        <v>25.086200000000002</v>
      </c>
      <c r="V107">
        <f t="shared" si="6"/>
        <v>38.096200000000003</v>
      </c>
      <c r="W107">
        <f t="shared" si="7"/>
        <v>12.076200000000002</v>
      </c>
    </row>
    <row r="108" spans="20:23" x14ac:dyDescent="0.3">
      <c r="T108">
        <v>26</v>
      </c>
      <c r="U108">
        <f t="shared" si="5"/>
        <v>26.052500000000002</v>
      </c>
      <c r="V108">
        <f t="shared" si="6"/>
        <v>39.0625</v>
      </c>
      <c r="W108">
        <f t="shared" si="7"/>
        <v>13.042500000000002</v>
      </c>
    </row>
    <row r="109" spans="20:23" x14ac:dyDescent="0.3">
      <c r="T109">
        <v>27</v>
      </c>
      <c r="U109">
        <f t="shared" si="5"/>
        <v>27.018799999999999</v>
      </c>
      <c r="V109">
        <f t="shared" si="6"/>
        <v>40.028799999999997</v>
      </c>
      <c r="W109">
        <f t="shared" si="7"/>
        <v>14.008799999999999</v>
      </c>
    </row>
    <row r="110" spans="20:23" x14ac:dyDescent="0.3">
      <c r="T110">
        <v>28</v>
      </c>
      <c r="U110">
        <f t="shared" si="5"/>
        <v>27.985099999999999</v>
      </c>
      <c r="V110">
        <f t="shared" si="6"/>
        <v>40.995100000000001</v>
      </c>
      <c r="W110">
        <f t="shared" si="7"/>
        <v>14.975099999999999</v>
      </c>
    </row>
    <row r="111" spans="20:23" x14ac:dyDescent="0.3">
      <c r="T111">
        <v>29</v>
      </c>
      <c r="U111">
        <f t="shared" si="5"/>
        <v>28.9514</v>
      </c>
      <c r="V111">
        <f t="shared" si="6"/>
        <v>41.961399999999998</v>
      </c>
      <c r="W111">
        <f t="shared" si="7"/>
        <v>15.9414</v>
      </c>
    </row>
    <row r="112" spans="20:23" x14ac:dyDescent="0.3">
      <c r="T112">
        <v>30</v>
      </c>
      <c r="U112">
        <f t="shared" si="5"/>
        <v>29.9177</v>
      </c>
      <c r="V112">
        <f t="shared" si="6"/>
        <v>42.927700000000002</v>
      </c>
      <c r="W112">
        <f t="shared" si="7"/>
        <v>16.907699999999998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 Predic Int (2)</vt:lpstr>
      <vt:lpstr>SP 5Y</vt:lpstr>
      <vt:lpstr>NVR 5Y</vt:lpstr>
      <vt:lpstr>SP_NVR 5Y</vt:lpstr>
      <vt:lpstr>Regression</vt:lpstr>
      <vt:lpstr>Reg Predic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deyoz</dc:creator>
  <cp:lastModifiedBy>deyoz</cp:lastModifiedBy>
  <dcterms:created xsi:type="dcterms:W3CDTF">2021-12-04T22:38:54Z</dcterms:created>
  <dcterms:modified xsi:type="dcterms:W3CDTF">2021-12-14T02:44:52Z</dcterms:modified>
</cp:coreProperties>
</file>