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2.xml" ContentType="application/vnd.openxmlformats-officedocument.drawing+xml"/>
  <Override PartName="/xl/charts/chartEx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4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5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Ex6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2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drawings/drawing3.xml" ContentType="application/vnd.openxmlformats-officedocument.drawing+xml"/>
  <Override PartName="/xl/charts/chartEx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ansp\Portfolio\Projeto_Turnover_colaboradores\01_Dados\Dados_processados_limpos\"/>
    </mc:Choice>
  </mc:AlternateContent>
  <xr:revisionPtr revIDLastSave="0" documentId="13_ncr:1_{F12FFEC5-674B-4953-BFB4-1F8CD87634B9}" xr6:coauthVersionLast="47" xr6:coauthVersionMax="47" xr10:uidLastSave="{00000000-0000-0000-0000-000000000000}"/>
  <bookViews>
    <workbookView xWindow="-120" yWindow="-120" windowWidth="38640" windowHeight="16440" activeTab="3" xr2:uid="{00000000-000D-0000-FFFF-FFFF00000000}"/>
  </bookViews>
  <sheets>
    <sheet name="Base" sheetId="2" r:id="rId1"/>
    <sheet name="Análise Univariada" sheetId="1" r:id="rId2"/>
    <sheet name="Medidas Resumos" sheetId="5" r:id="rId3"/>
    <sheet name="Análise Bivariada" sheetId="6" r:id="rId4"/>
    <sheet name="Gráficos" sheetId="7" r:id="rId5"/>
    <sheet name="Tabelas" sheetId="8" r:id="rId6"/>
  </sheets>
  <definedNames>
    <definedName name="_xlchart.v1.0" hidden="1">Base!$E$2:$E$1471</definedName>
    <definedName name="_xlchart.v1.1" hidden="1">Base!$J$2:$J$1471</definedName>
    <definedName name="_xlchart.v1.10" hidden="1">Base!$C$1</definedName>
    <definedName name="_xlchart.v1.11" hidden="1">Base!$C$2:$C$1471</definedName>
    <definedName name="_xlchart.v1.12" hidden="1">Base!$B$2:$B$1471</definedName>
    <definedName name="_xlchart.v1.13" hidden="1">Base!$E$1</definedName>
    <definedName name="_xlchart.v1.14" hidden="1">Base!$E$2:$E$1471</definedName>
    <definedName name="_xlchart.v1.2" hidden="1">Base!$E$1</definedName>
    <definedName name="_xlchart.v1.3" hidden="1">Base!$E$2:$E$1471</definedName>
    <definedName name="_xlchart.v1.4" hidden="1">Base!$C$1</definedName>
    <definedName name="_xlchart.v1.5" hidden="1">Base!$C$2:$C$1471</definedName>
    <definedName name="_xlchart.v1.6" hidden="1">Base!$J$1</definedName>
    <definedName name="_xlchart.v1.7" hidden="1">Base!$J$2:$J$1471</definedName>
    <definedName name="_xlchart.v1.8" hidden="1">Base!$M$2:$M$1471</definedName>
    <definedName name="_xlchart.v1.9" hidden="1">Base!$B$2:$B$1471</definedName>
    <definedName name="DadosExternos_1" localSheetId="0" hidden="1">Base!$A$1:$U$1471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5" i="6" l="1"/>
  <c r="C136" i="6" s="1"/>
  <c r="I122" i="6"/>
  <c r="F120" i="6"/>
  <c r="G120" i="6"/>
  <c r="H120" i="6"/>
  <c r="I120" i="6"/>
  <c r="F121" i="6"/>
  <c r="G121" i="6"/>
  <c r="H121" i="6"/>
  <c r="J121" i="6" s="1"/>
  <c r="I121" i="6"/>
  <c r="H119" i="6"/>
  <c r="G119" i="6"/>
  <c r="F119" i="6"/>
  <c r="I119" i="6"/>
  <c r="R120" i="6"/>
  <c r="R121" i="6" s="1"/>
  <c r="X102" i="6"/>
  <c r="U96" i="6"/>
  <c r="V96" i="6"/>
  <c r="W96" i="6"/>
  <c r="X96" i="6"/>
  <c r="U97" i="6"/>
  <c r="V97" i="6"/>
  <c r="Z97" i="6" s="1"/>
  <c r="W97" i="6"/>
  <c r="X97" i="6"/>
  <c r="Y97" i="6"/>
  <c r="U98" i="6"/>
  <c r="V98" i="6"/>
  <c r="W98" i="6"/>
  <c r="X98" i="6"/>
  <c r="U99" i="6"/>
  <c r="V99" i="6"/>
  <c r="W99" i="6"/>
  <c r="X99" i="6"/>
  <c r="U100" i="6"/>
  <c r="V100" i="6"/>
  <c r="W100" i="6"/>
  <c r="X100" i="6"/>
  <c r="U101" i="6"/>
  <c r="V101" i="6"/>
  <c r="W101" i="6"/>
  <c r="X101" i="6"/>
  <c r="W95" i="6"/>
  <c r="V95" i="6"/>
  <c r="U95" i="6"/>
  <c r="X95" i="6"/>
  <c r="I98" i="6"/>
  <c r="F96" i="6"/>
  <c r="G96" i="6"/>
  <c r="J96" i="6" s="1"/>
  <c r="H96" i="6"/>
  <c r="I96" i="6"/>
  <c r="F97" i="6"/>
  <c r="G97" i="6"/>
  <c r="H97" i="6"/>
  <c r="I97" i="6"/>
  <c r="I95" i="6"/>
  <c r="H95" i="6"/>
  <c r="G95" i="6"/>
  <c r="F95" i="6"/>
  <c r="U73" i="6"/>
  <c r="V73" i="6"/>
  <c r="W73" i="6"/>
  <c r="Y73" i="6" s="1"/>
  <c r="Z73" i="6" s="1"/>
  <c r="X73" i="6"/>
  <c r="X74" i="6"/>
  <c r="W72" i="6"/>
  <c r="V72" i="6"/>
  <c r="U72" i="6"/>
  <c r="X72" i="6"/>
  <c r="I76" i="6"/>
  <c r="F73" i="6"/>
  <c r="G73" i="6"/>
  <c r="H73" i="6"/>
  <c r="I73" i="6"/>
  <c r="F74" i="6"/>
  <c r="G74" i="6"/>
  <c r="H74" i="6"/>
  <c r="I74" i="6"/>
  <c r="F75" i="6"/>
  <c r="G75" i="6"/>
  <c r="H75" i="6"/>
  <c r="I75" i="6"/>
  <c r="I72" i="6"/>
  <c r="H72" i="6"/>
  <c r="G72" i="6"/>
  <c r="F72" i="6"/>
  <c r="R33" i="6"/>
  <c r="R34" i="6" s="1"/>
  <c r="C33" i="6"/>
  <c r="C34" i="6" s="1"/>
  <c r="U51" i="6"/>
  <c r="V51" i="6"/>
  <c r="W51" i="6"/>
  <c r="X51" i="6"/>
  <c r="U52" i="6"/>
  <c r="V52" i="6"/>
  <c r="W52" i="6"/>
  <c r="Y52" i="6" s="1"/>
  <c r="Z52" i="6" s="1"/>
  <c r="X52" i="6"/>
  <c r="U53" i="6"/>
  <c r="V53" i="6"/>
  <c r="W53" i="6"/>
  <c r="X53" i="6"/>
  <c r="U54" i="6"/>
  <c r="V54" i="6"/>
  <c r="W54" i="6"/>
  <c r="X54" i="6"/>
  <c r="X55" i="6"/>
  <c r="X50" i="6"/>
  <c r="W50" i="6"/>
  <c r="V50" i="6"/>
  <c r="U50" i="6"/>
  <c r="U13" i="6"/>
  <c r="V13" i="6"/>
  <c r="W13" i="6"/>
  <c r="X13" i="6"/>
  <c r="U14" i="6"/>
  <c r="V14" i="6"/>
  <c r="W14" i="6"/>
  <c r="X14" i="6"/>
  <c r="U15" i="6"/>
  <c r="V15" i="6"/>
  <c r="W15" i="6"/>
  <c r="X15" i="6"/>
  <c r="U16" i="6"/>
  <c r="V16" i="6"/>
  <c r="W16" i="6"/>
  <c r="X16" i="6"/>
  <c r="U17" i="6"/>
  <c r="V17" i="6"/>
  <c r="W17" i="6"/>
  <c r="X17" i="6"/>
  <c r="X18" i="6"/>
  <c r="X12" i="6"/>
  <c r="W12" i="6"/>
  <c r="V12" i="6"/>
  <c r="U12" i="6"/>
  <c r="I53" i="6"/>
  <c r="F51" i="6"/>
  <c r="G51" i="6"/>
  <c r="H51" i="6"/>
  <c r="I51" i="6"/>
  <c r="F52" i="6"/>
  <c r="G52" i="6"/>
  <c r="H52" i="6"/>
  <c r="I52" i="6"/>
  <c r="J52" i="6"/>
  <c r="I50" i="6"/>
  <c r="H50" i="6"/>
  <c r="G50" i="6"/>
  <c r="F50" i="6"/>
  <c r="H12" i="6"/>
  <c r="G12" i="6"/>
  <c r="F12" i="6"/>
  <c r="K121" i="6" l="1"/>
  <c r="J120" i="6"/>
  <c r="Y100" i="6"/>
  <c r="Z100" i="6" s="1"/>
  <c r="K96" i="6"/>
  <c r="Y101" i="6"/>
  <c r="Z101" i="6" s="1"/>
  <c r="Y96" i="6"/>
  <c r="Z96" i="6" s="1"/>
  <c r="K120" i="6"/>
  <c r="J119" i="6"/>
  <c r="K119" i="6" s="1"/>
  <c r="K122" i="6" s="1"/>
  <c r="Y99" i="6"/>
  <c r="Z99" i="6" s="1"/>
  <c r="Y98" i="6"/>
  <c r="Z98" i="6"/>
  <c r="Y95" i="6"/>
  <c r="Z95" i="6" s="1"/>
  <c r="J97" i="6"/>
  <c r="K97" i="6" s="1"/>
  <c r="J95" i="6"/>
  <c r="K95" i="6" s="1"/>
  <c r="J73" i="6"/>
  <c r="K73" i="6" s="1"/>
  <c r="J72" i="6"/>
  <c r="K72" i="6" s="1"/>
  <c r="Y72" i="6"/>
  <c r="Z72" i="6" s="1"/>
  <c r="Z74" i="6" s="1"/>
  <c r="J74" i="6"/>
  <c r="K74" i="6" s="1"/>
  <c r="J75" i="6"/>
  <c r="K75" i="6" s="1"/>
  <c r="Y51" i="6"/>
  <c r="Z51" i="6" s="1"/>
  <c r="Y12" i="6"/>
  <c r="Z12" i="6" s="1"/>
  <c r="Y50" i="6"/>
  <c r="Z50" i="6" s="1"/>
  <c r="J12" i="6"/>
  <c r="K12" i="6" s="1"/>
  <c r="Y15" i="6"/>
  <c r="Z15" i="6" s="1"/>
  <c r="K52" i="6"/>
  <c r="Y16" i="6"/>
  <c r="Z16" i="6" s="1"/>
  <c r="J51" i="6"/>
  <c r="K51" i="6" s="1"/>
  <c r="Y17" i="6"/>
  <c r="Z17" i="6" s="1"/>
  <c r="Y13" i="6"/>
  <c r="Z13" i="6" s="1"/>
  <c r="Y53" i="6"/>
  <c r="Z53" i="6" s="1"/>
  <c r="Y54" i="6"/>
  <c r="Z54" i="6" s="1"/>
  <c r="Y14" i="6"/>
  <c r="Z14" i="6" s="1"/>
  <c r="J50" i="6"/>
  <c r="K50" i="6" s="1"/>
  <c r="I18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I12" i="6"/>
  <c r="Z102" i="6" l="1"/>
  <c r="K98" i="6"/>
  <c r="K76" i="6"/>
  <c r="J17" i="6"/>
  <c r="K17" i="6" s="1"/>
  <c r="J16" i="6"/>
  <c r="K16" i="6" s="1"/>
  <c r="J14" i="6"/>
  <c r="K14" i="6" s="1"/>
  <c r="K53" i="6"/>
  <c r="J15" i="6"/>
  <c r="K15" i="6" s="1"/>
  <c r="J13" i="6"/>
  <c r="K13" i="6" s="1"/>
  <c r="Z55" i="6"/>
  <c r="Z18" i="6"/>
  <c r="K18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<sst xmlns="http://schemas.openxmlformats.org/spreadsheetml/2006/main" count="12486" uniqueCount="281">
  <si>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</si>
  <si>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</si>
  <si>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</si>
  <si>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</si>
  <si>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</si>
  <si>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</si>
  <si>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</si>
  <si>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</si>
  <si>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</si>
  <si>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</si>
  <si>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</si>
  <si>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</si>
  <si>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</si>
  <si>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</si>
  <si>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</si>
  <si>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</si>
  <si>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</si>
  <si>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</si>
  <si>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</si>
  <si>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</si>
  <si>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</si>
  <si>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</si>
  <si>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</si>
  <si>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</si>
  <si>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</si>
  <si>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</si>
  <si>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</si>
  <si>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</si>
  <si>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</si>
  <si>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</si>
  <si>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</si>
  <si>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</si>
  <si>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</si>
  <si>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</si>
  <si>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</si>
  <si>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</si>
  <si>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</si>
  <si>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</si>
  <si>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</si>
  <si>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</si>
  <si>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</si>
  <si>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</si>
  <si>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</si>
  <si>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</si>
  <si>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</si>
  <si>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</si>
  <si>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</si>
  <si>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</si>
  <si>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</si>
  <si>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</si>
  <si>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</si>
  <si>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</si>
  <si>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</si>
  <si>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</si>
  <si>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</si>
  <si>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</si>
  <si>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</si>
  <si>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</si>
  <si>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</si>
  <si>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</si>
  <si>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</si>
  <si>
    <t>Frequência de viagens</t>
  </si>
  <si>
    <t>Frequência de viagens dos funcionários</t>
  </si>
  <si>
    <t>1. 70,95% dos funcionários viajam raramente.</t>
  </si>
  <si>
    <t>Distância do trabalho</t>
  </si>
  <si>
    <t>1-5</t>
  </si>
  <si>
    <t>6-10</t>
  </si>
  <si>
    <t>11-15</t>
  </si>
  <si>
    <t>16-20</t>
  </si>
  <si>
    <t>21-25</t>
  </si>
  <si>
    <t>26-30</t>
  </si>
  <si>
    <t>2. 77,6% dos funcionários moram até 15 km da empresa.</t>
  </si>
  <si>
    <t>1. 632 funcionários moram até 5 km da empresa.</t>
  </si>
  <si>
    <t>1. 39% dos funcionários possuem ensino superior.</t>
  </si>
  <si>
    <t>2. 70% dos funcionários possuem até o ensino superior.</t>
  </si>
  <si>
    <t>Nível de satisfação</t>
  </si>
  <si>
    <t>1. 284 dos funcionários possuem nível de satisfação baixo.</t>
  </si>
  <si>
    <t>2. 39% possuem até nível médio de satisfação.</t>
  </si>
  <si>
    <t>1. 60% dos funcionários são homens.</t>
  </si>
  <si>
    <t>Gênero dos funcionários</t>
  </si>
  <si>
    <t>Estado Civil</t>
  </si>
  <si>
    <t>Estado Civil dos funcionários</t>
  </si>
  <si>
    <t>1. 673 funcionários são casados.</t>
  </si>
  <si>
    <t>1009-4008</t>
  </si>
  <si>
    <t>4009-7008</t>
  </si>
  <si>
    <t>7009-10008</t>
  </si>
  <si>
    <t>10009-13008</t>
  </si>
  <si>
    <t>13009-16008</t>
  </si>
  <si>
    <t>16009-19008</t>
  </si>
  <si>
    <t>19009-22008</t>
  </si>
  <si>
    <t>1. A mediana dos salários é R$ 4.919,00.</t>
  </si>
  <si>
    <t>2. 25% dos funcionários recebem até R$ 2.910,50.</t>
  </si>
  <si>
    <t>Quantidade de empresas trabalhadas dos funcionários</t>
  </si>
  <si>
    <t>Qtd de empresas trabalhadas</t>
  </si>
  <si>
    <t>0-2</t>
  </si>
  <si>
    <t>3-5</t>
  </si>
  <si>
    <t>6-9</t>
  </si>
  <si>
    <t>1. 864 trabalharam em até duas empresas.</t>
  </si>
  <si>
    <t>2. 83% dos funcionários trabalharam em até 5 empresas.</t>
  </si>
  <si>
    <t>2. 72% dos funcionários não fazem hora extra.</t>
  </si>
  <si>
    <t>1. 416 funcionários fazem hora extra.</t>
  </si>
  <si>
    <t>11-13</t>
  </si>
  <si>
    <t>14-16</t>
  </si>
  <si>
    <t>17-19</t>
  </si>
  <si>
    <t>20-22</t>
  </si>
  <si>
    <t>23-25</t>
  </si>
  <si>
    <t>Hora extra dos funcionários</t>
  </si>
  <si>
    <t>Faz hora extra?</t>
  </si>
  <si>
    <t>Percentual de aumento dos funcionários</t>
  </si>
  <si>
    <t>Percentual de aumento</t>
  </si>
  <si>
    <t>2. 85% dos funcionários tiveram um aumento de até 19%.</t>
  </si>
  <si>
    <t>1. 617 funcionários tiveram aumento de até 13%.</t>
  </si>
  <si>
    <t>2. 83% dos funcionários possuem até 1 ação da empresa.</t>
  </si>
  <si>
    <t>1. 631 funcionários não possuem ações da empresa.</t>
  </si>
  <si>
    <t>Qtd de ações</t>
  </si>
  <si>
    <t>Quantidade de ações da empresa dos funcionários</t>
  </si>
  <si>
    <t>0-9</t>
  </si>
  <si>
    <t>10-19</t>
  </si>
  <si>
    <t>20-29</t>
  </si>
  <si>
    <t>30-40</t>
  </si>
  <si>
    <t>Tempo de carreira dos funcionários</t>
  </si>
  <si>
    <t>0-6</t>
  </si>
  <si>
    <t>7-13</t>
  </si>
  <si>
    <t>14-20</t>
  </si>
  <si>
    <t>21-27</t>
  </si>
  <si>
    <t>28-34</t>
  </si>
  <si>
    <t>35-41</t>
  </si>
  <si>
    <t>0-3</t>
  </si>
  <si>
    <t>4-7</t>
  </si>
  <si>
    <t>8-11</t>
  </si>
  <si>
    <t>12-15</t>
  </si>
  <si>
    <t>16-19</t>
  </si>
  <si>
    <t>Tempo de empresa dos funcionários</t>
  </si>
  <si>
    <t>Quantidade de anos no mesmo cargo dos funcionários</t>
  </si>
  <si>
    <t>Qtd de anos no mesmo cargo</t>
  </si>
  <si>
    <t>Horas de treinamentos dos funcionários</t>
  </si>
  <si>
    <t>Horas de treinamentos</t>
  </si>
  <si>
    <t>Tempo de carreira</t>
  </si>
  <si>
    <t>1. 721 funcionários possuem até 9 anos de tempo de carreira.</t>
  </si>
  <si>
    <t>2. 84% dos funcionários possuem até 19 anos de tempo de carreira.</t>
  </si>
  <si>
    <t>1. 79% dos funcionários possuem até 3 horas de treinamento.</t>
  </si>
  <si>
    <t>2. 547 funcionários tem duas horas de treinamento.</t>
  </si>
  <si>
    <t>Equilíbrio de vida dos funcionários</t>
  </si>
  <si>
    <t>Equilíbrio de vida</t>
  </si>
  <si>
    <t>Tempo de empresa</t>
  </si>
  <si>
    <t>Quantidade de anos desde a última promoção</t>
  </si>
  <si>
    <t>Qtd de anos dsde a última promoção</t>
  </si>
  <si>
    <t>Quantidade de anos com o mesmo chefe</t>
  </si>
  <si>
    <t>Qtd de anos com o mesmo chefe</t>
  </si>
  <si>
    <t>1. 88% dos funcionários possuem até 13 anos de empresa.</t>
  </si>
  <si>
    <t>1. 82% dos funcionários possuem até 7 anos no mesmo cargo.</t>
  </si>
  <si>
    <t>1. 82% dos colaboradores ficaram até 7 anos com o mesmo chefe.</t>
  </si>
  <si>
    <t>2. 825 colaboradores ficaram até 3 anos com o mesmo chefe. (56%)</t>
  </si>
  <si>
    <t>1. 893 funcionários possuem um equilíbrio de vida muito bom.</t>
  </si>
  <si>
    <t>1. 79% dos colaboradores ficaram até 3 anos desde a última promoção.</t>
  </si>
  <si>
    <t xml:space="preserve">1. </t>
  </si>
  <si>
    <t>Mín. de Idade</t>
  </si>
  <si>
    <t>Máx. de Idade</t>
  </si>
  <si>
    <t>Média de Idade</t>
  </si>
  <si>
    <t>DesvPad de Idade</t>
  </si>
  <si>
    <t>Var. de Idade</t>
  </si>
  <si>
    <t>1. A média de idade dos funcionários é 37 anos.</t>
  </si>
  <si>
    <t>2. O desvio padrão da idade é 9,14.</t>
  </si>
  <si>
    <t>3. Variância da idade é de 83,46.</t>
  </si>
  <si>
    <t>Mín. de Distância_do_trabalho</t>
  </si>
  <si>
    <t>Máx. de Distância_do_trabalho</t>
  </si>
  <si>
    <t>Média de Distância_do_trabalho</t>
  </si>
  <si>
    <t>DesvPad de Distância_do_trabalho</t>
  </si>
  <si>
    <t>Var. de Distância_do_trabalho</t>
  </si>
  <si>
    <t>1. A distância máxima é de 29 km.</t>
  </si>
  <si>
    <t>2. A média de distância é de 9,19 km.</t>
  </si>
  <si>
    <t>Salário dos funcionários</t>
  </si>
  <si>
    <t>Mín. de Salário</t>
  </si>
  <si>
    <t>Máx. de Salário</t>
  </si>
  <si>
    <t>Média de Salário</t>
  </si>
  <si>
    <t>DesvPad de Salário</t>
  </si>
  <si>
    <t>Var. de Salário</t>
  </si>
  <si>
    <t>1. A média dos salários é R$ 6.502,93.</t>
  </si>
  <si>
    <t>2. Existem valores maiores que fazem a mediana e a média serem diferentes.</t>
  </si>
  <si>
    <t xml:space="preserve">2. </t>
  </si>
  <si>
    <t>Mín. de Qte_Empresas_Trabalhadas</t>
  </si>
  <si>
    <t>Máx. de Qte_Empresas_Trabalhadas</t>
  </si>
  <si>
    <t>Média de Qte_Empresas_Trabalhadas</t>
  </si>
  <si>
    <t>DesvPad de Qte_Empresas_Trabalhadas</t>
  </si>
  <si>
    <t>Var. de Qte_Empresas_Trabalhadas</t>
  </si>
  <si>
    <t>Mín. de Perc_de_aumento</t>
  </si>
  <si>
    <t>Máx. de Perc_de_aumento</t>
  </si>
  <si>
    <t>Média de Perc_de_aumento</t>
  </si>
  <si>
    <t>DesvPad de Perc_de_aumento</t>
  </si>
  <si>
    <t>Var. de Perc_de_aumento</t>
  </si>
  <si>
    <t>1. A média de quantidade de empresas trabalhadas é de 2,7.</t>
  </si>
  <si>
    <t>2. A variação da variável é pequena.</t>
  </si>
  <si>
    <t>1. A média do percentual de aumento é de 15,21%.</t>
  </si>
  <si>
    <t>2. O desvio padrão total é de 3,66.</t>
  </si>
  <si>
    <t>Mín. de Tempo_de_carreira</t>
  </si>
  <si>
    <t>Máx. de Tempo_de_carreira</t>
  </si>
  <si>
    <t>Média de Tempo_de_carreira</t>
  </si>
  <si>
    <t>DesvPad de Tempo_de_carreira</t>
  </si>
  <si>
    <t>Var. de Tempo_de_carreira</t>
  </si>
  <si>
    <t>Horas de treinamento dos funcionários</t>
  </si>
  <si>
    <t>Mín. de Horas_de_treinamento</t>
  </si>
  <si>
    <t>Máx. de Horas_de_treinamento</t>
  </si>
  <si>
    <t>Média de Horas_de_treinamento</t>
  </si>
  <si>
    <t>DesvPad de Horas_de_treinamento2</t>
  </si>
  <si>
    <t>Var. de Horas_de_treinamento</t>
  </si>
  <si>
    <t>Mín. de Tempo_de_empresa</t>
  </si>
  <si>
    <t>Máx. de Tempo_de_empresa</t>
  </si>
  <si>
    <t>Média de Tempo_de_empresa</t>
  </si>
  <si>
    <t>DesvPad de Tempo_de_empresa</t>
  </si>
  <si>
    <t>Var. de Tempo_de_empresa</t>
  </si>
  <si>
    <t>1. A média do Tempo de empresa é de 7,01%.</t>
  </si>
  <si>
    <t>2. O desvio padrão total é de 6,13.</t>
  </si>
  <si>
    <t>Mín. de Anos_no_mesmo_cargo</t>
  </si>
  <si>
    <t>Máx. de Anos_no_mesmo_cargo</t>
  </si>
  <si>
    <t>Média de Anos_no_mesmo_cargo</t>
  </si>
  <si>
    <t>DesvPad de Anos_no_mesmo_cargo</t>
  </si>
  <si>
    <t>Var. de Anos_no_mesmo_cargo</t>
  </si>
  <si>
    <t>Mín. de Anos_com_o_mesmo_chefe</t>
  </si>
  <si>
    <t>Máx. de Anos_com_o_mesmo_chefe</t>
  </si>
  <si>
    <t>Média de Anos_com_o_mesmo_chefe</t>
  </si>
  <si>
    <t>DesvPad de Anos_com_o_mesmo_chefe</t>
  </si>
  <si>
    <t>Var. de Anos_com_o_mesmo_chefe</t>
  </si>
  <si>
    <t>Anos_no_mesmo_cargo dos funcionários</t>
  </si>
  <si>
    <t>Anos_desde_a_ultima_promocao dos funcionários</t>
  </si>
  <si>
    <t>Mín. de Anos_desde_a_ultima_promocao</t>
  </si>
  <si>
    <t>Máx. de Anos_desde_a_ultima_promocao</t>
  </si>
  <si>
    <t>Média de Anos_desde_a_ultima_promocao</t>
  </si>
  <si>
    <t>DesvPad de Anos_desde_a_ultima_promocao</t>
  </si>
  <si>
    <t>Var. de Anos_desde_a_ultima_promocao</t>
  </si>
  <si>
    <t>Deixou a Empresa</t>
  </si>
  <si>
    <t xml:space="preserve">Freq. Absoluta </t>
  </si>
  <si>
    <t>% Sim</t>
  </si>
  <si>
    <t>% Não</t>
  </si>
  <si>
    <t>Turnover</t>
  </si>
  <si>
    <t>ODDS</t>
  </si>
  <si>
    <t>IV</t>
  </si>
  <si>
    <r>
      <t xml:space="preserve">1. </t>
    </r>
    <r>
      <rPr>
        <b/>
        <sz val="12"/>
        <color theme="1"/>
        <rFont val="Calibri"/>
        <family val="2"/>
        <scheme val="minor"/>
      </rPr>
      <t>Funcionários entre 18 e 24 anos tem uma probabilidade de turnover de 39,18%.</t>
    </r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</si>
  <si>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Funcionários com até 36 possuem uma chance de 61,52% de deixar a empresa.</t>
    </r>
  </si>
  <si>
    <t>Funcionário deixou a empresa x Idade</t>
  </si>
  <si>
    <t>Funcionário deixou a empresa x Freq. de Viagem</t>
  </si>
  <si>
    <t>Freq. de Viagem</t>
  </si>
  <si>
    <r>
      <rPr>
        <sz val="12"/>
        <color theme="1"/>
        <rFont val="Calibri"/>
        <family val="2"/>
        <scheme val="minor"/>
      </rPr>
      <t xml:space="preserve">3. </t>
    </r>
    <r>
      <rPr>
        <b/>
        <sz val="12"/>
        <color theme="1"/>
        <rFont val="Calibri"/>
        <family val="2"/>
        <scheme val="minor"/>
      </rPr>
      <t>Frequência de viagem tem um poder de separação considerado como médio.</t>
    </r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</si>
  <si>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viajam frequentemente tem uma probabilidade de turnover de 24,91%.</t>
    </r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</si>
  <si>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moram a uma distância entre 21 e 25 KM tem uma probabilidade de turnover de 27,35%.</t>
    </r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</si>
  <si>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Distância do Tranalho tem um poder muito fraco de separação.</t>
    </r>
  </si>
  <si>
    <r>
      <rPr>
        <sz val="12"/>
        <color theme="1"/>
        <rFont val="Calibri"/>
        <family val="2"/>
        <scheme val="minor"/>
      </rPr>
      <t xml:space="preserve">3. </t>
    </r>
    <r>
      <rPr>
        <b/>
        <sz val="12"/>
        <color theme="1"/>
        <rFont val="Calibri"/>
        <family val="2"/>
        <scheme val="minor"/>
      </rPr>
      <t>Idade tem um poder de separação considerado como médio.</t>
    </r>
  </si>
  <si>
    <t>Distância do Trabalho</t>
  </si>
  <si>
    <t>Funcionário deixou a empresa x Distância do Trabalho</t>
  </si>
  <si>
    <t>Funcionário deixou a empresa x Formação</t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</si>
  <si>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possui o ensino médio tem uma probabilidade de turnover de 18,24%.</t>
    </r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</si>
  <si>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Formação tem um poder muito fraco de separação.</t>
    </r>
  </si>
  <si>
    <t>N</t>
  </si>
  <si>
    <t>DesvPadp de Idade</t>
  </si>
  <si>
    <t>Varp de Idade</t>
  </si>
  <si>
    <t>Variância</t>
  </si>
  <si>
    <t>R²</t>
  </si>
  <si>
    <t>Varp de Distância</t>
  </si>
  <si>
    <t>DesvPadp de Distância</t>
  </si>
  <si>
    <t>Funcionário deixou a empresa x Nível de Satisfação</t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</si>
  <si>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possuem um nível de satisfação baixo tem uma probabilidade de turnover de 25,35%.</t>
    </r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</si>
  <si>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Nível de satisfação tem um poder de separação considerado como médio.</t>
    </r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</si>
  <si>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são do sexo masculino tem uma probabilidade de turnover de 17,01%.</t>
    </r>
  </si>
  <si>
    <t>Funcionário deixou a empresa x Gênero</t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</si>
  <si>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Gênero do funcionário tem um poder de separação considerado como muito fraco.</t>
    </r>
  </si>
  <si>
    <t>Nível de Satisfação</t>
  </si>
  <si>
    <t>Funcionário deixou a empresa x Estado Civil</t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</si>
  <si>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Estado Civil tem um poder de separação considerado como médio.</t>
    </r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</si>
  <si>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são solteiros tem uma probabilidade de turnover de 25,53%.</t>
    </r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</si>
  <si>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Salário tem um poder de separação considerado como forte.</t>
    </r>
  </si>
  <si>
    <t>Funcionário deixou a empresa x Salário</t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</si>
  <si>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recebem até R$ 4.008,00 tem uma probabilidade de turnover de 25,18%.</t>
    </r>
  </si>
  <si>
    <t>Funcionário deixou a empresa x QTD Empresas Tranalhadas</t>
  </si>
  <si>
    <t>QTD Empresas Tranalhadas</t>
  </si>
  <si>
    <t>DesvPadp de Salário2</t>
  </si>
  <si>
    <t>Varp de Salário</t>
  </si>
  <si>
    <t>Varp de Qte_Empresas_Trabalhadas</t>
  </si>
  <si>
    <t>DesvPadp de Qte_Empresas_Trabalhadas</t>
  </si>
  <si>
    <t>Tabela de IV</t>
  </si>
  <si>
    <t>Variáveis</t>
  </si>
  <si>
    <t>IV's</t>
  </si>
  <si>
    <t>Tabela De R²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</si>
</sst>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rgb="FF00B0F0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4" fillId="3" borderId="2" xfId="0" applyFont="1" applyFill="1" applyBorder="1"/>
    <xf numFmtId="0" fontId="4" fillId="3" borderId="1" xfId="0" applyFont="1" applyFill="1" applyBorder="1" applyAlignment="1">
      <alignment horizontal="center"/>
    </xf>
    <xf numFmtId="165" fontId="0" fillId="0" borderId="0" xfId="0" applyNumberFormat="1"/>
    <xf numFmtId="10" fontId="0" fillId="0" borderId="0" xfId="1" applyNumberFormat="1" applyFont="1"/>
    <xf numFmtId="10" fontId="4" fillId="3" borderId="2" xfId="1" applyNumberFormat="1" applyFont="1" applyFill="1" applyBorder="1"/>
    <xf numFmtId="10" fontId="0" fillId="0" borderId="0" xfId="1" applyNumberFormat="1" applyFont="1" applyFill="1"/>
    <xf numFmtId="165" fontId="4" fillId="4" borderId="2" xfId="0" applyNumberFormat="1" applyFont="1" applyFill="1" applyBorder="1"/>
    <xf numFmtId="0" fontId="5" fillId="0" borderId="0" xfId="0" applyFont="1"/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9" fontId="0" fillId="5" borderId="0" xfId="1" applyFont="1" applyFill="1"/>
    <xf numFmtId="165" fontId="4" fillId="6" borderId="2" xfId="0" applyNumberFormat="1" applyFont="1" applyFill="1" applyBorder="1"/>
    <xf numFmtId="165" fontId="4" fillId="7" borderId="2" xfId="0" applyNumberFormat="1" applyFont="1" applyFill="1" applyBorder="1"/>
    <xf numFmtId="165" fontId="4" fillId="8" borderId="2" xfId="0" applyNumberFormat="1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13"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000"/>
    </dxf>
    <dxf>
      <numFmt numFmtId="165" formatCode="0.000"/>
    </dxf>
    <dxf>
      <numFmt numFmtId="169" formatCode="0.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70" formatCode="0.00000000"/>
    </dxf>
    <dxf>
      <numFmt numFmtId="170" formatCode="0.00000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165" formatCode="0.000"/>
    </dxf>
    <dxf>
      <numFmt numFmtId="165" formatCode="0.000"/>
    </dxf>
    <dxf>
      <numFmt numFmtId="2" formatCode="0.00"/>
    </dxf>
    <dxf>
      <numFmt numFmtId="164" formatCode="0.0"/>
    </dxf>
    <dxf>
      <numFmt numFmtId="165" formatCode="0.000"/>
    </dxf>
    <dxf>
      <numFmt numFmtId="164" formatCode="0.0"/>
    </dxf>
    <dxf>
      <numFmt numFmtId="2" formatCode="0.00"/>
    </dxf>
    <dxf>
      <numFmt numFmtId="165" formatCode="0.0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" formatCode="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6A-4F3A-AF9E-BFD8423AD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dinâmica12</c:name>
    <c:fmtId val="2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Univariada'!$AJ$47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Univariada'!$AJ$48:$AJ$53</c:f>
              <c:numCache>
                <c:formatCode>General</c:formatCode>
                <c:ptCount val="5"/>
                <c:pt idx="0">
                  <c:v>617</c:v>
                </c:pt>
                <c:pt idx="1">
                  <c:v>380</c:v>
                </c:pt>
                <c:pt idx="2">
                  <c:v>247</c:v>
                </c:pt>
                <c:pt idx="3">
                  <c:v>159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7-43BE-AB4C-17E430EFEB93}"/>
            </c:ext>
          </c:extLst>
        </c:ser>
        <c:ser>
          <c:idx val="1"/>
          <c:order val="1"/>
          <c:tx>
            <c:strRef>
              <c:f>'Análise Univariada'!$AK$47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Univariada'!$AK$48:$AK$53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0.25850340136054423</c:v>
                </c:pt>
                <c:pt idx="2">
                  <c:v>0.16802721088435374</c:v>
                </c:pt>
                <c:pt idx="3">
                  <c:v>0.10816326530612246</c:v>
                </c:pt>
                <c:pt idx="4">
                  <c:v>4.5578231292517007E-2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7-43BE-AB4C-17E430EFEB93}"/>
            </c:ext>
          </c:extLst>
        </c:ser>
        <c:ser>
          <c:idx val="2"/>
          <c:order val="2"/>
          <c:tx>
            <c:strRef>
              <c:f>'Análise Univariada'!$AL$47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Univariada'!$AL$48:$AL$53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0.67823129251700676</c:v>
                </c:pt>
                <c:pt idx="2">
                  <c:v>0.84625850340136055</c:v>
                </c:pt>
                <c:pt idx="3">
                  <c:v>0.95442176870748296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7-43BE-AB4C-17E430EF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1653087"/>
        <c:axId val="1551654047"/>
      </c:barChart>
      <c:catAx>
        <c:axId val="155165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4047"/>
        <c:crosses val="autoZero"/>
        <c:auto val="1"/>
        <c:lblAlgn val="ctr"/>
        <c:lblOffset val="100"/>
        <c:noMultiLvlLbl val="0"/>
      </c:catAx>
      <c:valAx>
        <c:axId val="15516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Quantidade de ações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7E-47FC-8DF1-1A9CEA60A3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Univariada'!$C$87:$C$91</c:f>
              <c:numCache>
                <c:formatCode>General</c:formatCode>
                <c:ptCount val="4"/>
                <c:pt idx="0">
                  <c:v>631</c:v>
                </c:pt>
                <c:pt idx="1">
                  <c:v>596</c:v>
                </c:pt>
                <c:pt idx="2">
                  <c:v>158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6-442D-BAA6-8E639BC4035C}"/>
            </c:ext>
          </c:extLst>
        </c:ser>
        <c:ser>
          <c:idx val="1"/>
          <c:order val="1"/>
          <c:tx>
            <c:strRef>
              <c:f>'Análise Univariada'!$D$86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7E-47FC-8DF1-1A9CEA60A3EF}"/>
              </c:ext>
            </c:extLst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Univariada'!$D$87:$D$91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0.40544217687074829</c:v>
                </c:pt>
                <c:pt idx="2">
                  <c:v>0.10748299319727891</c:v>
                </c:pt>
                <c:pt idx="3">
                  <c:v>5.7823129251700682E-2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6-442D-BAA6-8E639BC4035C}"/>
            </c:ext>
          </c:extLst>
        </c:ser>
        <c:ser>
          <c:idx val="2"/>
          <c:order val="2"/>
          <c:tx>
            <c:strRef>
              <c:f>'Análise Univariada'!$E$86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07E-47FC-8DF1-1A9CEA60A3EF}"/>
              </c:ext>
            </c:extLst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Univariada'!$E$87:$E$91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0.83469387755102042</c:v>
                </c:pt>
                <c:pt idx="2">
                  <c:v>0.94217687074829937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6-442D-BAA6-8E639BC4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dinâmica14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Univariada'!$I$86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Univariada'!$I$87:$I$91</c:f>
              <c:numCache>
                <c:formatCode>General</c:formatCode>
                <c:ptCount val="4"/>
                <c:pt idx="0">
                  <c:v>721</c:v>
                </c:pt>
                <c:pt idx="1">
                  <c:v>512</c:v>
                </c:pt>
                <c:pt idx="2">
                  <c:v>184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8-43E6-8165-DB72F1F85F69}"/>
            </c:ext>
          </c:extLst>
        </c:ser>
        <c:ser>
          <c:idx val="1"/>
          <c:order val="1"/>
          <c:tx>
            <c:strRef>
              <c:f>'Análise Univariada'!$J$86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Univariada'!$J$87:$J$91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0.34829931972789113</c:v>
                </c:pt>
                <c:pt idx="2">
                  <c:v>0.1251700680272109</c:v>
                </c:pt>
                <c:pt idx="3">
                  <c:v>3.6054421768707483E-2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8-43E6-8165-DB72F1F85F69}"/>
            </c:ext>
          </c:extLst>
        </c:ser>
        <c:ser>
          <c:idx val="2"/>
          <c:order val="2"/>
          <c:tx>
            <c:strRef>
              <c:f>'Análise Univariada'!$K$86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Univariada'!$K$87:$K$91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0.83877551020408159</c:v>
                </c:pt>
                <c:pt idx="2">
                  <c:v>0.96394557823129257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8-43E6-8165-DB72F1F8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0840096"/>
        <c:axId val="1060842496"/>
      </c:barChart>
      <c:catAx>
        <c:axId val="1060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2496"/>
        <c:crosses val="autoZero"/>
        <c:auto val="1"/>
        <c:lblAlgn val="ctr"/>
        <c:lblOffset val="100"/>
        <c:noMultiLvlLbl val="0"/>
      </c:catAx>
      <c:valAx>
        <c:axId val="10608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  <a:r>
              <a:rPr lang="pt-BR" baseline="0"/>
              <a:t> por h</a:t>
            </a:r>
            <a:r>
              <a:rPr lang="pt-BR"/>
              <a:t>oras de treinamento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Univariada'!$O$86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Univariada'!$O$87:$O$94</c:f>
              <c:numCache>
                <c:formatCode>General</c:formatCode>
                <c:ptCount val="7"/>
                <c:pt idx="0">
                  <c:v>54</c:v>
                </c:pt>
                <c:pt idx="1">
                  <c:v>71</c:v>
                </c:pt>
                <c:pt idx="2">
                  <c:v>547</c:v>
                </c:pt>
                <c:pt idx="3">
                  <c:v>491</c:v>
                </c:pt>
                <c:pt idx="4">
                  <c:v>123</c:v>
                </c:pt>
                <c:pt idx="5">
                  <c:v>119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83C-AC8A-9F8D9685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42735"/>
        <c:axId val="2053437455"/>
      </c:lineChart>
      <c:catAx>
        <c:axId val="20534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37455"/>
        <c:crosses val="autoZero"/>
        <c:auto val="1"/>
        <c:lblAlgn val="ctr"/>
        <c:lblOffset val="100"/>
        <c:noMultiLvlLbl val="0"/>
      </c:catAx>
      <c:valAx>
        <c:axId val="2053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Equilíbrio de vida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Univariada'!$V$86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07-438F-81EE-38C1673C46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Univariada'!$V$87:$V$91</c:f>
              <c:numCache>
                <c:formatCode>General</c:formatCode>
                <c:ptCount val="4"/>
                <c:pt idx="0">
                  <c:v>80</c:v>
                </c:pt>
                <c:pt idx="1">
                  <c:v>344</c:v>
                </c:pt>
                <c:pt idx="2">
                  <c:v>893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2-407E-8463-E93D94A145EA}"/>
            </c:ext>
          </c:extLst>
        </c:ser>
        <c:ser>
          <c:idx val="1"/>
          <c:order val="1"/>
          <c:tx>
            <c:strRef>
              <c:f>'Análise Univariada'!$W$86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307-438F-81EE-38C1673C4668}"/>
              </c:ext>
            </c:extLst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Univariada'!$W$87:$W$91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2-407E-8463-E93D94A145EA}"/>
            </c:ext>
          </c:extLst>
        </c:ser>
        <c:ser>
          <c:idx val="2"/>
          <c:order val="2"/>
          <c:tx>
            <c:strRef>
              <c:f>'Análise Univariada'!$X$86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307-438F-81EE-38C1673C4668}"/>
              </c:ext>
            </c:extLst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Univariada'!$X$87:$X$91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0.28843537414965986</c:v>
                </c:pt>
                <c:pt idx="2">
                  <c:v>0.89591836734693875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2-407E-8463-E93D94A1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dinâmica17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Univariada'!$AC$86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Univariada'!$AC$87:$AC$93</c:f>
              <c:numCache>
                <c:formatCode>General</c:formatCode>
                <c:ptCount val="6"/>
                <c:pt idx="0">
                  <c:v>852</c:v>
                </c:pt>
                <c:pt idx="1">
                  <c:v>442</c:v>
                </c:pt>
                <c:pt idx="2">
                  <c:v>110</c:v>
                </c:pt>
                <c:pt idx="3">
                  <c:v>47</c:v>
                </c:pt>
                <c:pt idx="4">
                  <c:v>15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4A70-8260-ECBA8C62FC5B}"/>
            </c:ext>
          </c:extLst>
        </c:ser>
        <c:ser>
          <c:idx val="1"/>
          <c:order val="1"/>
          <c:tx>
            <c:strRef>
              <c:f>'Análise Univariada'!$AD$86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Univariada'!$AD$87:$AD$93</c:f>
              <c:numCache>
                <c:formatCode>0.00%</c:formatCode>
                <c:ptCount val="6"/>
                <c:pt idx="0">
                  <c:v>0.57959183673469383</c:v>
                </c:pt>
                <c:pt idx="1">
                  <c:v>0.30068027210884352</c:v>
                </c:pt>
                <c:pt idx="2">
                  <c:v>7.4829931972789115E-2</c:v>
                </c:pt>
                <c:pt idx="3">
                  <c:v>3.1972789115646258E-2</c:v>
                </c:pt>
                <c:pt idx="4">
                  <c:v>1.020408163265306E-2</c:v>
                </c:pt>
                <c:pt idx="5">
                  <c:v>2.7210884353741495E-3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4A70-8260-ECBA8C62FC5B}"/>
            </c:ext>
          </c:extLst>
        </c:ser>
        <c:ser>
          <c:idx val="2"/>
          <c:order val="2"/>
          <c:tx>
            <c:strRef>
              <c:f>'Análise Univariada'!$AE$86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Univariada'!$AE$87:$AE$93</c:f>
              <c:numCache>
                <c:formatCode>0.00%</c:formatCode>
                <c:ptCount val="6"/>
                <c:pt idx="0">
                  <c:v>0.57959183673469383</c:v>
                </c:pt>
                <c:pt idx="1">
                  <c:v>0.88027210884353746</c:v>
                </c:pt>
                <c:pt idx="2">
                  <c:v>0.95510204081632655</c:v>
                </c:pt>
                <c:pt idx="3">
                  <c:v>0.98707482993197282</c:v>
                </c:pt>
                <c:pt idx="4">
                  <c:v>0.99727891156462589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F-4A70-8260-ECBA8C62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429695"/>
        <c:axId val="1231430655"/>
      </c:lineChart>
      <c:catAx>
        <c:axId val="12314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430655"/>
        <c:crosses val="autoZero"/>
        <c:auto val="1"/>
        <c:lblAlgn val="ctr"/>
        <c:lblOffset val="100"/>
        <c:noMultiLvlLbl val="0"/>
      </c:catAx>
      <c:valAx>
        <c:axId val="12314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4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dinâmica18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'Análise Univariada'!$AJ$86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Univariada'!$AJ$87:$AJ$92</c:f>
              <c:numCache>
                <c:formatCode>General</c:formatCode>
                <c:ptCount val="5"/>
                <c:pt idx="0">
                  <c:v>808</c:v>
                </c:pt>
                <c:pt idx="1">
                  <c:v>399</c:v>
                </c:pt>
                <c:pt idx="2">
                  <c:v>207</c:v>
                </c:pt>
                <c:pt idx="3">
                  <c:v>43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F-48B9-8ADD-9290BBF9DFF7}"/>
            </c:ext>
          </c:extLst>
        </c:ser>
        <c:ser>
          <c:idx val="1"/>
          <c:order val="1"/>
          <c:tx>
            <c:strRef>
              <c:f>'Análise Univariada'!$AK$86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Univariada'!$AK$87:$AK$92</c:f>
              <c:numCache>
                <c:formatCode>0.00%</c:formatCode>
                <c:ptCount val="5"/>
                <c:pt idx="0">
                  <c:v>0.5496598639455782</c:v>
                </c:pt>
                <c:pt idx="1">
                  <c:v>0.27142857142857141</c:v>
                </c:pt>
                <c:pt idx="2">
                  <c:v>0.14081632653061224</c:v>
                </c:pt>
                <c:pt idx="3">
                  <c:v>2.9251700680272108E-2</c:v>
                </c:pt>
                <c:pt idx="4">
                  <c:v>8.8435374149659872E-3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8B9-8ADD-9290BBF9DFF7}"/>
            </c:ext>
          </c:extLst>
        </c:ser>
        <c:ser>
          <c:idx val="2"/>
          <c:order val="2"/>
          <c:tx>
            <c:strRef>
              <c:f>'Análise Univariada'!$AL$86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Univariada'!$AL$87:$AL$92</c:f>
              <c:numCache>
                <c:formatCode>0.00%</c:formatCode>
                <c:ptCount val="5"/>
                <c:pt idx="0">
                  <c:v>0.5496598639455782</c:v>
                </c:pt>
                <c:pt idx="1">
                  <c:v>0.82108843537414966</c:v>
                </c:pt>
                <c:pt idx="2">
                  <c:v>0.96190476190476193</c:v>
                </c:pt>
                <c:pt idx="3">
                  <c:v>0.99115646258503398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F-48B9-8ADD-9290BBF9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110096"/>
        <c:axId val="1570109616"/>
      </c:lineChart>
      <c:catAx>
        <c:axId val="15701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09616"/>
        <c:crosses val="autoZero"/>
        <c:auto val="1"/>
        <c:lblAlgn val="ctr"/>
        <c:lblOffset val="100"/>
        <c:noMultiLvlLbl val="0"/>
      </c:catAx>
      <c:valAx>
        <c:axId val="15701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dinâmica19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Univariada'!$C$136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Univariada'!$C$137:$C$141</c:f>
              <c:numCache>
                <c:formatCode>General</c:formatCode>
                <c:ptCount val="4"/>
                <c:pt idx="0">
                  <c:v>1149</c:v>
                </c:pt>
                <c:pt idx="1">
                  <c:v>214</c:v>
                </c:pt>
                <c:pt idx="2">
                  <c:v>65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4-4612-9953-BADE44046142}"/>
            </c:ext>
          </c:extLst>
        </c:ser>
        <c:ser>
          <c:idx val="1"/>
          <c:order val="1"/>
          <c:tx>
            <c:strRef>
              <c:f>'Análise Univariada'!$D$136</c:f>
              <c:strCache>
                <c:ptCount val="1"/>
                <c:pt idx="0">
                  <c:v>Freq. Relativa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Univariada'!$D$137:$D$141</c:f>
              <c:numCache>
                <c:formatCode>0.00%</c:formatCode>
                <c:ptCount val="4"/>
                <c:pt idx="0">
                  <c:v>0.78163265306122454</c:v>
                </c:pt>
                <c:pt idx="1">
                  <c:v>0.14557823129251701</c:v>
                </c:pt>
                <c:pt idx="2">
                  <c:v>4.4217687074829932E-2</c:v>
                </c:pt>
                <c:pt idx="3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4-4612-9953-BADE44046142}"/>
            </c:ext>
          </c:extLst>
        </c:ser>
        <c:ser>
          <c:idx val="2"/>
          <c:order val="2"/>
          <c:tx>
            <c:strRef>
              <c:f>'Análise Univariada'!$E$136</c:f>
              <c:strCache>
                <c:ptCount val="1"/>
                <c:pt idx="0">
                  <c:v>Freq. Acumulada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Univariada'!$E$137:$E$141</c:f>
              <c:numCache>
                <c:formatCode>0.00%</c:formatCode>
                <c:ptCount val="4"/>
                <c:pt idx="0">
                  <c:v>0.78163265306122454</c:v>
                </c:pt>
                <c:pt idx="1">
                  <c:v>0.92721088435374155</c:v>
                </c:pt>
                <c:pt idx="2">
                  <c:v>0.97142857142857142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4-4612-9953-BADE4404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18048"/>
        <c:axId val="1568514688"/>
      </c:barChart>
      <c:catAx>
        <c:axId val="15685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514688"/>
        <c:crosses val="autoZero"/>
        <c:auto val="1"/>
        <c:lblAlgn val="ctr"/>
        <c:lblOffset val="100"/>
        <c:noMultiLvlLbl val="0"/>
      </c:catAx>
      <c:valAx>
        <c:axId val="15685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5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dinâmica20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'Análise Univariada'!$I$136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Univariada'!$I$137:$I$142</c:f>
              <c:numCache>
                <c:formatCode>General</c:formatCode>
                <c:ptCount val="5"/>
                <c:pt idx="0">
                  <c:v>825</c:v>
                </c:pt>
                <c:pt idx="1">
                  <c:v>374</c:v>
                </c:pt>
                <c:pt idx="2">
                  <c:v>220</c:v>
                </c:pt>
                <c:pt idx="3">
                  <c:v>42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B-4C9E-9F0C-B1B103320EE0}"/>
            </c:ext>
          </c:extLst>
        </c:ser>
        <c:ser>
          <c:idx val="1"/>
          <c:order val="1"/>
          <c:tx>
            <c:strRef>
              <c:f>'Análise Univariada'!$J$136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Univariada'!$J$137:$J$142</c:f>
              <c:numCache>
                <c:formatCode>0.00%</c:formatCode>
                <c:ptCount val="5"/>
                <c:pt idx="0">
                  <c:v>0.56122448979591832</c:v>
                </c:pt>
                <c:pt idx="1">
                  <c:v>0.25442176870748301</c:v>
                </c:pt>
                <c:pt idx="2">
                  <c:v>0.14965986394557823</c:v>
                </c:pt>
                <c:pt idx="3">
                  <c:v>2.8571428571428571E-2</c:v>
                </c:pt>
                <c:pt idx="4">
                  <c:v>6.1224489795918364E-3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B-4C9E-9F0C-B1B103320EE0}"/>
            </c:ext>
          </c:extLst>
        </c:ser>
        <c:ser>
          <c:idx val="2"/>
          <c:order val="2"/>
          <c:tx>
            <c:strRef>
              <c:f>'Análise Univariada'!$K$136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Univariada'!$K$137:$K$142</c:f>
              <c:numCache>
                <c:formatCode>0.00%</c:formatCode>
                <c:ptCount val="5"/>
                <c:pt idx="0">
                  <c:v>0.56122448979591832</c:v>
                </c:pt>
                <c:pt idx="1">
                  <c:v>0.81564625850340133</c:v>
                </c:pt>
                <c:pt idx="2">
                  <c:v>0.96530612244897962</c:v>
                </c:pt>
                <c:pt idx="3">
                  <c:v>0.9938775510204082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B-4C9E-9F0C-B1B10332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5104"/>
        <c:axId val="1573545024"/>
      </c:lineChart>
      <c:catAx>
        <c:axId val="15735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545024"/>
        <c:crosses val="autoZero"/>
        <c:auto val="1"/>
        <c:lblAlgn val="ctr"/>
        <c:lblOffset val="100"/>
        <c:noMultiLvlLbl val="0"/>
      </c:catAx>
      <c:valAx>
        <c:axId val="15735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5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[Dados_processados.xlsx]Medidas Resumos!Tabela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'Medidas Resumos'!$S$27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Resumos'!$S$28:$S$31</c:f>
              <c:numCache>
                <c:formatCode>General</c:formatCode>
                <c:ptCount val="3"/>
                <c:pt idx="0">
                  <c:v>864</c:v>
                </c:pt>
                <c:pt idx="1">
                  <c:v>361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4-4E5C-9EEC-3AB2F0E5687C}"/>
            </c:ext>
          </c:extLst>
        </c:ser>
        <c:ser>
          <c:idx val="1"/>
          <c:order val="1"/>
          <c:tx>
            <c:strRef>
              <c:f>'Medidas Resumos'!$T$27</c:f>
              <c:strCache>
                <c:ptCount val="1"/>
                <c:pt idx="0">
                  <c:v>Mín. de Qte_Empresas_Trabalhadas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Resumos'!$T$28:$T$31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4-4E5C-9EEC-3AB2F0E5687C}"/>
            </c:ext>
          </c:extLst>
        </c:ser>
        <c:ser>
          <c:idx val="2"/>
          <c:order val="2"/>
          <c:tx>
            <c:strRef>
              <c:f>'Medidas Resumos'!$U$27</c:f>
              <c:strCache>
                <c:ptCount val="1"/>
                <c:pt idx="0">
                  <c:v>Máx. de Qte_Empresas_Trabalhadas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Resumos'!$U$28:$U$31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4-4E5C-9EEC-3AB2F0E5687C}"/>
            </c:ext>
          </c:extLst>
        </c:ser>
        <c:ser>
          <c:idx val="3"/>
          <c:order val="3"/>
          <c:tx>
            <c:strRef>
              <c:f>'Medidas Resumos'!$V$27</c:f>
              <c:strCache>
                <c:ptCount val="1"/>
                <c:pt idx="0">
                  <c:v>Média de Qte_Empresas_Trabalhadas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Resumos'!$V$28:$V$31</c:f>
              <c:numCache>
                <c:formatCode>0.0</c:formatCode>
                <c:ptCount val="3"/>
                <c:pt idx="0">
                  <c:v>0.94097222222222221</c:v>
                </c:pt>
                <c:pt idx="1">
                  <c:v>3.7340720221606647</c:v>
                </c:pt>
                <c:pt idx="2">
                  <c:v>7.3387755102040817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4-4E5C-9EEC-3AB2F0E5687C}"/>
            </c:ext>
          </c:extLst>
        </c:ser>
        <c:ser>
          <c:idx val="4"/>
          <c:order val="4"/>
          <c:tx>
            <c:strRef>
              <c:f>'Medidas Resumos'!$W$27</c:f>
              <c:strCache>
                <c:ptCount val="1"/>
                <c:pt idx="0">
                  <c:v>DesvPad de Qte_Empresas_Trabalhadas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Resumos'!$W$28:$W$31</c:f>
              <c:numCache>
                <c:formatCode>0.0</c:formatCode>
                <c:ptCount val="3"/>
                <c:pt idx="0">
                  <c:v>0.62766427111510303</c:v>
                </c:pt>
                <c:pt idx="1">
                  <c:v>0.73875066107777032</c:v>
                </c:pt>
                <c:pt idx="2">
                  <c:v>1.1067631743006074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4-4E5C-9EEC-3AB2F0E5687C}"/>
            </c:ext>
          </c:extLst>
        </c:ser>
        <c:ser>
          <c:idx val="5"/>
          <c:order val="5"/>
          <c:tx>
            <c:strRef>
              <c:f>'Medidas Resumos'!$X$27</c:f>
              <c:strCache>
                <c:ptCount val="1"/>
                <c:pt idx="0">
                  <c:v>Var. de Qte_Empresas_Trabalhadas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Resumos'!$X$28:$X$31</c:f>
              <c:numCache>
                <c:formatCode>0.0</c:formatCode>
                <c:ptCount val="3"/>
                <c:pt idx="0">
                  <c:v>0.39396243723445351</c:v>
                </c:pt>
                <c:pt idx="1">
                  <c:v>0.54575253924284273</c:v>
                </c:pt>
                <c:pt idx="2">
                  <c:v>1.2249247239879566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84-4E5C-9EEC-3AB2F0E5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401936"/>
        <c:axId val="1906402896"/>
      </c:barChart>
      <c:catAx>
        <c:axId val="190640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402896"/>
        <c:crosses val="autoZero"/>
        <c:auto val="1"/>
        <c:lblAlgn val="ctr"/>
        <c:lblOffset val="100"/>
        <c:noMultiLvlLbl val="0"/>
      </c:catAx>
      <c:valAx>
        <c:axId val="19064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4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7352941176470586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DA-4B56-81C6-7EAAEE13E3D9}"/>
              </c:ext>
            </c:extLst>
          </c:dPt>
          <c:dLbls>
            <c:dLbl>
              <c:idx val="3"/>
              <c:layout>
                <c:manualLayout>
                  <c:x val="5.7352941176470586E-2"/>
                  <c:y val="5.09259259259259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crosses val="autoZero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es val="autoZero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[Dados_processados.xlsx]Medidas Resumos!Tabela dinâmica11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'Medidas Resumos'!$C$87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Resumos'!$C$88:$C$94</c:f>
              <c:numCache>
                <c:formatCode>General</c:formatCode>
                <c:ptCount val="6"/>
                <c:pt idx="0">
                  <c:v>852</c:v>
                </c:pt>
                <c:pt idx="1">
                  <c:v>442</c:v>
                </c:pt>
                <c:pt idx="2">
                  <c:v>110</c:v>
                </c:pt>
                <c:pt idx="3">
                  <c:v>47</c:v>
                </c:pt>
                <c:pt idx="4">
                  <c:v>15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5-40A4-9728-0AC3B92A7ED5}"/>
            </c:ext>
          </c:extLst>
        </c:ser>
        <c:ser>
          <c:idx val="1"/>
          <c:order val="1"/>
          <c:tx>
            <c:strRef>
              <c:f>'Medidas Resumos'!$D$87</c:f>
              <c:strCache>
                <c:ptCount val="1"/>
                <c:pt idx="0">
                  <c:v>Mín. de Tempo_de_empresa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Resumos'!$D$88:$D$94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5-40A4-9728-0AC3B92A7ED5}"/>
            </c:ext>
          </c:extLst>
        </c:ser>
        <c:ser>
          <c:idx val="2"/>
          <c:order val="2"/>
          <c:tx>
            <c:strRef>
              <c:f>'Medidas Resumos'!$E$87</c:f>
              <c:strCache>
                <c:ptCount val="1"/>
                <c:pt idx="0">
                  <c:v>Máx. de Tempo_de_empresa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Resumos'!$E$88:$E$94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34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5-40A4-9728-0AC3B92A7ED5}"/>
            </c:ext>
          </c:extLst>
        </c:ser>
        <c:ser>
          <c:idx val="3"/>
          <c:order val="3"/>
          <c:tx>
            <c:strRef>
              <c:f>'Medidas Resumos'!$F$87</c:f>
              <c:strCache>
                <c:ptCount val="1"/>
                <c:pt idx="0">
                  <c:v>Média de Tempo_de_empresa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Resumos'!$F$88:$F$94</c:f>
              <c:numCache>
                <c:formatCode>0.00</c:formatCode>
                <c:ptCount val="6"/>
                <c:pt idx="0">
                  <c:v>3.1514084507042255</c:v>
                </c:pt>
                <c:pt idx="1">
                  <c:v>9.1402714932126692</c:v>
                </c:pt>
                <c:pt idx="2">
                  <c:v>17.09090909090909</c:v>
                </c:pt>
                <c:pt idx="3">
                  <c:v>22.808510638297872</c:v>
                </c:pt>
                <c:pt idx="4">
                  <c:v>31.733333333333334</c:v>
                </c:pt>
                <c:pt idx="5">
                  <c:v>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5-40A4-9728-0AC3B92A7ED5}"/>
            </c:ext>
          </c:extLst>
        </c:ser>
        <c:ser>
          <c:idx val="4"/>
          <c:order val="4"/>
          <c:tx>
            <c:strRef>
              <c:f>'Medidas Resumos'!$G$87</c:f>
              <c:strCache>
                <c:ptCount val="1"/>
                <c:pt idx="0">
                  <c:v>DesvPad de Tempo_de_empresa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Resumos'!$G$88:$G$94</c:f>
              <c:numCache>
                <c:formatCode>0.00</c:formatCode>
                <c:ptCount val="6"/>
                <c:pt idx="0">
                  <c:v>1.8026838295327055</c:v>
                </c:pt>
                <c:pt idx="1">
                  <c:v>1.6422035742213958</c:v>
                </c:pt>
                <c:pt idx="2">
                  <c:v>2.2526048308058382</c:v>
                </c:pt>
                <c:pt idx="3">
                  <c:v>1.8607887279596571</c:v>
                </c:pt>
                <c:pt idx="4">
                  <c:v>1.5337473561121113</c:v>
                </c:pt>
                <c:pt idx="5">
                  <c:v>1.8929694486000912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5-40A4-9728-0AC3B92A7ED5}"/>
            </c:ext>
          </c:extLst>
        </c:ser>
        <c:ser>
          <c:idx val="5"/>
          <c:order val="5"/>
          <c:tx>
            <c:strRef>
              <c:f>'Medidas Resumos'!$H$87</c:f>
              <c:strCache>
                <c:ptCount val="1"/>
                <c:pt idx="0">
                  <c:v>Var. de Tempo_de_empresa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Resumos'!$H$88:$H$94</c:f>
              <c:numCache>
                <c:formatCode>0.00</c:formatCode>
                <c:ptCount val="6"/>
                <c:pt idx="0">
                  <c:v>3.2496689892587005</c:v>
                </c:pt>
                <c:pt idx="1">
                  <c:v>2.6968325791855277</c:v>
                </c:pt>
                <c:pt idx="2">
                  <c:v>5.0742285237697988</c:v>
                </c:pt>
                <c:pt idx="3">
                  <c:v>3.4625346901017191</c:v>
                </c:pt>
                <c:pt idx="4">
                  <c:v>2.3523809523808916</c:v>
                </c:pt>
                <c:pt idx="5">
                  <c:v>3.5833333333333335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5-40A4-9728-0AC3B92A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37536"/>
        <c:axId val="1810433696"/>
      </c:barChart>
      <c:catAx>
        <c:axId val="18104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0433696"/>
        <c:crosses val="autoZero"/>
        <c:auto val="1"/>
        <c:lblAlgn val="ctr"/>
        <c:lblOffset val="100"/>
        <c:noMultiLvlLbl val="0"/>
      </c:catAx>
      <c:valAx>
        <c:axId val="18104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04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dinâmica3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Univariada'!$O$8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Univariada'!$O$9:$O$12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392-B6D0-21AAD648DBE6}"/>
            </c:ext>
          </c:extLst>
        </c:ser>
        <c:ser>
          <c:idx val="1"/>
          <c:order val="1"/>
          <c:tx>
            <c:strRef>
              <c:f>'Análise Univariada'!$P$8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Univariada'!$P$9:$P$12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392-B6D0-21AAD648DBE6}"/>
            </c:ext>
          </c:extLst>
        </c:ser>
        <c:ser>
          <c:idx val="2"/>
          <c:order val="2"/>
          <c:tx>
            <c:strRef>
              <c:f>'Análise Univariada'!$Q$8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Univariada'!$Q$9:$Q$12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F-4392-B6D0-21AAD648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918352"/>
        <c:axId val="1756917872"/>
      </c:barChart>
      <c:catAx>
        <c:axId val="1756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7872"/>
        <c:crosses val="autoZero"/>
        <c:auto val="1"/>
        <c:lblAlgn val="ctr"/>
        <c:lblOffset val="100"/>
        <c:noMultiLvlLbl val="0"/>
      </c:catAx>
      <c:valAx>
        <c:axId val="1756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dinâmica5</c:name>
    <c:fmtId val="3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Univariada'!$AC$8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Univariada'!$AC$9:$AC$14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BD3-B2BF-2A12BA290E9D}"/>
            </c:ext>
          </c:extLst>
        </c:ser>
        <c:ser>
          <c:idx val="1"/>
          <c:order val="1"/>
          <c:tx>
            <c:strRef>
              <c:f>'Análise Univariada'!$AD$8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Univariada'!$AD$9:$AD$14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4BD3-B2BF-2A12BA290E9D}"/>
            </c:ext>
          </c:extLst>
        </c:ser>
        <c:ser>
          <c:idx val="2"/>
          <c:order val="2"/>
          <c:tx>
            <c:strRef>
              <c:f>'Análise Univariada'!$AE$8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Univariada'!$AE$9:$AE$14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9-4BD3-B2BF-2A12BA290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0955184"/>
        <c:axId val="1535689072"/>
      </c:barChart>
      <c:catAx>
        <c:axId val="15309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689072"/>
        <c:crosses val="autoZero"/>
        <c:auto val="1"/>
        <c:lblAlgn val="ctr"/>
        <c:lblOffset val="100"/>
        <c:noMultiLvlLbl val="0"/>
      </c:catAx>
      <c:valAx>
        <c:axId val="1535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9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dinâmica6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Nível de satisfação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Univariada'!$AJ$8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1D-4FE6-9A85-2BED65A347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Univariada'!$AJ$9:$AJ$13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4DEF-AA6F-34FD9E260866}"/>
            </c:ext>
          </c:extLst>
        </c:ser>
        <c:ser>
          <c:idx val="1"/>
          <c:order val="1"/>
          <c:tx>
            <c:strRef>
              <c:f>'Análise Univariada'!$AK$8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Univariada'!$AK$9:$AK$13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4-4DEF-AA6F-34FD9E260866}"/>
            </c:ext>
          </c:extLst>
        </c:ser>
        <c:ser>
          <c:idx val="2"/>
          <c:order val="2"/>
          <c:tx>
            <c:strRef>
              <c:f>'Análise Univariada'!$AL$8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Univariada'!$AL$9:$AL$13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0.38843537414965984</c:v>
                </c:pt>
                <c:pt idx="2">
                  <c:v>0.69659863945578226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4-4DEF-AA6F-34FD9E26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30-4CDA-A72E-8D4695E072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Univariada'!$C$48:$C$50</c:f>
              <c:numCache>
                <c:formatCode>General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B-402D-AA3E-A236B0EB0FBD}"/>
            </c:ext>
          </c:extLst>
        </c:ser>
        <c:ser>
          <c:idx val="1"/>
          <c:order val="1"/>
          <c:tx>
            <c:strRef>
              <c:f>'Análise Univariada'!$D$47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Univariada'!$D$48:$D$50</c:f>
              <c:numCache>
                <c:formatCode>0.00%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B-402D-AA3E-A236B0EB0FBD}"/>
            </c:ext>
          </c:extLst>
        </c:ser>
        <c:ser>
          <c:idx val="2"/>
          <c:order val="2"/>
          <c:tx>
            <c:strRef>
              <c:f>'Análise Univariada'!$E$47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Univariada'!$E$48:$E$50</c:f>
              <c:numCache>
                <c:formatCode>0.00%</c:formatCode>
                <c:ptCount val="2"/>
                <c:pt idx="0">
                  <c:v>0.6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B-402D-AA3E-A236B0EB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dinâmica8</c:name>
    <c:fmtId val="9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Univariada'!$I$48:$I$51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7C6-AFEA-052525A24985}"/>
            </c:ext>
          </c:extLst>
        </c:ser>
        <c:ser>
          <c:idx val="1"/>
          <c:order val="1"/>
          <c:tx>
            <c:strRef>
              <c:f>'Análise Univariada'!$J$47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Univariada'!$J$48:$J$51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A-47C6-AFEA-052525A24985}"/>
            </c:ext>
          </c:extLst>
        </c:ser>
        <c:ser>
          <c:idx val="2"/>
          <c:order val="2"/>
          <c:tx>
            <c:strRef>
              <c:f>'Análise Univariada'!$K$47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Univariada'!$K$48:$K$51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0.77755102040816326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A-47C6-AFEA-052525A2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1401440"/>
        <c:axId val="1721412000"/>
      </c:barChart>
      <c:catAx>
        <c:axId val="17214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12000"/>
        <c:crosses val="autoZero"/>
        <c:auto val="1"/>
        <c:lblAlgn val="ctr"/>
        <c:lblOffset val="100"/>
        <c:noMultiLvlLbl val="0"/>
      </c:catAx>
      <c:valAx>
        <c:axId val="17214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dinâmica10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Univariada'!$V$47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Univariada'!$V$48:$V$51</c:f>
              <c:numCache>
                <c:formatCode>General</c:formatCode>
                <c:ptCount val="3"/>
                <c:pt idx="0">
                  <c:v>864</c:v>
                </c:pt>
                <c:pt idx="1">
                  <c:v>361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8-4213-AE63-1EBA9E3E3AFE}"/>
            </c:ext>
          </c:extLst>
        </c:ser>
        <c:ser>
          <c:idx val="1"/>
          <c:order val="1"/>
          <c:tx>
            <c:strRef>
              <c:f>'Análise Univariada'!$W$47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Univariada'!$W$48:$W$51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0.24557823129251702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8-4213-AE63-1EBA9E3E3AFE}"/>
            </c:ext>
          </c:extLst>
        </c:ser>
        <c:ser>
          <c:idx val="2"/>
          <c:order val="2"/>
          <c:tx>
            <c:strRef>
              <c:f>'Análise Univariada'!$X$47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Univariada'!$X$48:$X$51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0.83333333333333337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8-4213-AE63-1EBA9E3E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1445359"/>
        <c:axId val="1891446319"/>
      </c:barChart>
      <c:catAx>
        <c:axId val="18914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6319"/>
        <c:crosses val="autoZero"/>
        <c:auto val="1"/>
        <c:lblAlgn val="ctr"/>
        <c:lblOffset val="100"/>
        <c:noMultiLvlLbl val="0"/>
      </c:catAx>
      <c:valAx>
        <c:axId val="18914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 extra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84-4983-9178-494B2B8D04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Univariada'!$AC$48:$AC$50</c:f>
              <c:numCache>
                <c:formatCode>General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D-469C-9493-A382206E75B5}"/>
            </c:ext>
          </c:extLst>
        </c:ser>
        <c:ser>
          <c:idx val="1"/>
          <c:order val="1"/>
          <c:tx>
            <c:strRef>
              <c:f>'Análise Univariada'!$AD$47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584-4983-9178-494B2B8D04FF}"/>
              </c:ext>
            </c:extLst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Univariada'!$AD$48:$AD$50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0.28299319727891159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D-469C-9493-A382206E75B5}"/>
            </c:ext>
          </c:extLst>
        </c:ser>
        <c:ser>
          <c:idx val="2"/>
          <c:order val="2"/>
          <c:tx>
            <c:strRef>
              <c:f>'Análise Univariada'!$AE$47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584-4983-9178-494B2B8D04FF}"/>
              </c:ext>
            </c:extLst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Univariada'!$AE$48:$AE$50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D-469C-9493-A382206E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de frequência de viagens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de frequência de viagens</a:t>
          </a:r>
        </a:p>
      </cx:txPr>
    </cx:title>
    <cx:plotArea>
      <cx:plotAreaRegion>
        <cx:series layoutId="boxWhisker" uniqueId="{3779E632-A568-49A6-8DB6-521B4E06EABE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salários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salários dos funcionários</a:t>
          </a:r>
        </a:p>
      </cx:txPr>
    </cx:title>
    <cx:plotArea>
      <cx:plotAreaRegion>
        <cx:series layoutId="boxWhisker" uniqueId="{F4BA0290-C150-4F4E-BAE8-BBEA82B671D5}"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Idade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 dos funcionários</a:t>
          </a:r>
        </a:p>
      </cx:txPr>
    </cx:title>
    <cx:plotArea>
      <cx:plotAreaRegion>
        <cx:series layoutId="boxWhisker" uniqueId="{D0BF54AC-4DCF-4E07-8AE7-FA533044FDF4}">
          <cx:tx>
            <cx:txData>
              <cx:f>_xlchart.v1.4</cx:f>
              <cx:v>Idade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Distância do trabalho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Distância do trabalho</a:t>
          </a:r>
        </a:p>
      </cx:txPr>
    </cx:title>
    <cx:plotArea>
      <cx:plotAreaRegion>
        <cx:series layoutId="clusteredColumn" uniqueId="{20451778-223C-43AA-87BF-D17D466CB52D}">
          <cx:tx>
            <cx:txData>
              <cx:f>_xlchart.v1.2</cx:f>
              <cx:v>Distância_do_trabalho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Salário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Salário dos funcionários</a:t>
          </a:r>
        </a:p>
      </cx:txPr>
    </cx:title>
    <cx:plotArea>
      <cx:plotAreaRegion>
        <cx:series layoutId="clusteredColumn" uniqueId="{32E1DEE2-B6BC-4AAE-9A9A-CDAC2EFA080A}">
          <cx:tx>
            <cx:txData>
              <cx:f>_xlchart.v1.6</cx:f>
              <cx:v>Salário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Percentual de aumento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Percentual de aumento dos funcionários</a:t>
          </a:r>
        </a:p>
      </cx:txPr>
    </cx:title>
    <cx:plotArea>
      <cx:plotAreaRegion>
        <cx:series layoutId="boxWhisker" uniqueId="{A9CDAC45-9404-4F07-809C-A452F8B1EA29}"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Turnover por 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Turnover por Idade</a:t>
          </a:r>
        </a:p>
      </cx:txPr>
    </cx:title>
    <cx:plotArea>
      <cx:plotAreaRegion>
        <cx:series layoutId="boxWhisker" uniqueId="{775A125D-9703-41F9-9A5E-821C61329AFB}">
          <cx:tx>
            <cx:txData>
              <cx:f>_xlchart.v1.10</cx:f>
              <cx:v>Idade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Turnover por distância do trabalho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Turnover por distância do trabalho</a:t>
          </a:r>
        </a:p>
      </cx:txPr>
    </cx:title>
    <cx:plotArea>
      <cx:plotAreaRegion>
        <cx:series layoutId="boxWhisker" uniqueId="{1D6C36A0-9322-4962-A422-AA5FF3ABC73C}">
          <cx:tx>
            <cx:txData>
              <cx:f>_xlchart.v1.13</cx:f>
              <cx:v>Distância_do_trabalho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4" Type="http://schemas.microsoft.com/office/2014/relationships/chartEx" Target="../charts/chartEx1.xml"/><Relationship Id="rId9" Type="http://schemas.microsoft.com/office/2014/relationships/chartEx" Target="../charts/chartEx2.xml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openxmlformats.org/officeDocument/2006/relationships/chart" Target="../charts/chart20.xml"/><Relationship Id="rId5" Type="http://schemas.microsoft.com/office/2014/relationships/chartEx" Target="../charts/chartEx6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12</xdr:row>
      <xdr:rowOff>152400</xdr:rowOff>
    </xdr:from>
    <xdr:to>
      <xdr:col>17</xdr:col>
      <xdr:colOff>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72F79-6A1B-6FD4-3BBD-C731AC8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24</xdr:col>
      <xdr:colOff>19050</xdr:colOff>
      <xdr:row>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4262565-E819-48D9-A00A-3F6B8A426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07300" y="3086100"/>
              <a:ext cx="43815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14</xdr:row>
      <xdr:rowOff>185737</xdr:rowOff>
    </xdr:from>
    <xdr:to>
      <xdr:col>31</xdr:col>
      <xdr:colOff>133350</xdr:colOff>
      <xdr:row>29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E1E952-32B4-35C8-D6C3-90D5766D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13</xdr:row>
      <xdr:rowOff>185737</xdr:rowOff>
    </xdr:from>
    <xdr:to>
      <xdr:col>38</xdr:col>
      <xdr:colOff>342900</xdr:colOff>
      <xdr:row>28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3BE1AF-9E68-9E2C-9090-10B6AAE4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50</xdr:row>
      <xdr:rowOff>176212</xdr:rowOff>
    </xdr:from>
    <xdr:to>
      <xdr:col>4</xdr:col>
      <xdr:colOff>733425</xdr:colOff>
      <xdr:row>65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850964-656E-8B22-BFF0-B9413D5F5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</xdr:colOff>
      <xdr:row>52</xdr:row>
      <xdr:rowOff>4762</xdr:rowOff>
    </xdr:from>
    <xdr:to>
      <xdr:col>11</xdr:col>
      <xdr:colOff>19050</xdr:colOff>
      <xdr:row>66</xdr:row>
      <xdr:rowOff>80962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CE85EC4-9D3C-D17D-61BF-7C799EB69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55</xdr:row>
      <xdr:rowOff>190499</xdr:rowOff>
    </xdr:from>
    <xdr:to>
      <xdr:col>17</xdr:col>
      <xdr:colOff>790575</xdr:colOff>
      <xdr:row>73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1BABF1F3-680D-47F1-9AB5-21A640CF6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0725" y="10744199"/>
              <a:ext cx="5448300" cy="330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51</xdr:row>
      <xdr:rowOff>185737</xdr:rowOff>
    </xdr:from>
    <xdr:to>
      <xdr:col>23</xdr:col>
      <xdr:colOff>1047750</xdr:colOff>
      <xdr:row>66</xdr:row>
      <xdr:rowOff>161925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C93EB0B-F72D-EA1C-19CB-4177A9675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19050</xdr:colOff>
      <xdr:row>51</xdr:row>
      <xdr:rowOff>14287</xdr:rowOff>
    </xdr:from>
    <xdr:to>
      <xdr:col>30</xdr:col>
      <xdr:colOff>800100</xdr:colOff>
      <xdr:row>65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52038E-6188-8C07-5504-DA894D32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9525</xdr:colOff>
      <xdr:row>53</xdr:row>
      <xdr:rowOff>185737</xdr:rowOff>
    </xdr:from>
    <xdr:to>
      <xdr:col>37</xdr:col>
      <xdr:colOff>790575</xdr:colOff>
      <xdr:row>68</xdr:row>
      <xdr:rowOff>71437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496F751-3E0A-9E3C-DED8-F3CE0151F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533400</xdr:colOff>
      <xdr:row>91</xdr:row>
      <xdr:rowOff>185737</xdr:rowOff>
    </xdr:from>
    <xdr:to>
      <xdr:col>5</xdr:col>
      <xdr:colOff>552450</xdr:colOff>
      <xdr:row>105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C18A833-9FD1-AF30-1C50-B91830A0D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92</xdr:row>
      <xdr:rowOff>4762</xdr:rowOff>
    </xdr:from>
    <xdr:to>
      <xdr:col>11</xdr:col>
      <xdr:colOff>104775</xdr:colOff>
      <xdr:row>106</xdr:row>
      <xdr:rowOff>80962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78A146-A0AC-27FC-D73A-7252FA7F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9525</xdr:colOff>
      <xdr:row>95</xdr:row>
      <xdr:rowOff>23812</xdr:rowOff>
    </xdr:from>
    <xdr:to>
      <xdr:col>16</xdr:col>
      <xdr:colOff>1028700</xdr:colOff>
      <xdr:row>109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3DBF112-97BC-BA50-1302-06A2A8E8F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47625</xdr:colOff>
      <xdr:row>92</xdr:row>
      <xdr:rowOff>23812</xdr:rowOff>
    </xdr:from>
    <xdr:to>
      <xdr:col>24</xdr:col>
      <xdr:colOff>476250</xdr:colOff>
      <xdr:row>106</xdr:row>
      <xdr:rowOff>100012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2315305-B2F5-42CB-4C0E-0528FB5CA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28575</xdr:colOff>
      <xdr:row>93</xdr:row>
      <xdr:rowOff>185737</xdr:rowOff>
    </xdr:from>
    <xdr:to>
      <xdr:col>32</xdr:col>
      <xdr:colOff>104775</xdr:colOff>
      <xdr:row>108</xdr:row>
      <xdr:rowOff>71437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12D1845-02A2-0046-857E-A42351E7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590550</xdr:colOff>
      <xdr:row>92</xdr:row>
      <xdr:rowOff>185737</xdr:rowOff>
    </xdr:from>
    <xdr:to>
      <xdr:col>38</xdr:col>
      <xdr:colOff>323850</xdr:colOff>
      <xdr:row>107</xdr:row>
      <xdr:rowOff>71437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07D458B-156A-0AA1-483A-72CD007AB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141</xdr:row>
      <xdr:rowOff>176211</xdr:rowOff>
    </xdr:from>
    <xdr:to>
      <xdr:col>4</xdr:col>
      <xdr:colOff>1038225</xdr:colOff>
      <xdr:row>157</xdr:row>
      <xdr:rowOff>28574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456D799-3298-B732-1C6A-041DFF9AD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</xdr:colOff>
      <xdr:row>142</xdr:row>
      <xdr:rowOff>166686</xdr:rowOff>
    </xdr:from>
    <xdr:to>
      <xdr:col>10</xdr:col>
      <xdr:colOff>1000125</xdr:colOff>
      <xdr:row>157</xdr:row>
      <xdr:rowOff>114299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FEE1D1E-6258-7352-FC55-ACF5CD8BB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771525</xdr:colOff>
      <xdr:row>0</xdr:row>
      <xdr:rowOff>171450</xdr:rowOff>
    </xdr:from>
    <xdr:to>
      <xdr:col>15</xdr:col>
      <xdr:colOff>76200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1375790-97B7-49F0-9885-9092B18CF0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11725" y="171450"/>
              <a:ext cx="373380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361949</xdr:colOff>
      <xdr:row>0</xdr:row>
      <xdr:rowOff>152399</xdr:rowOff>
    </xdr:from>
    <xdr:to>
      <xdr:col>33</xdr:col>
      <xdr:colOff>9524</xdr:colOff>
      <xdr:row>15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26DA3D2-ECAF-4EC3-B3D9-4E1B3CA2C3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7999" y="152399"/>
              <a:ext cx="6581775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533400</xdr:colOff>
      <xdr:row>19</xdr:row>
      <xdr:rowOff>57151</xdr:rowOff>
    </xdr:from>
    <xdr:to>
      <xdr:col>15</xdr:col>
      <xdr:colOff>209550</xdr:colOff>
      <xdr:row>34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C70F8C8-70BF-43D1-98FC-1A89EF1A8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35525" y="3714751"/>
              <a:ext cx="394335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314325</xdr:colOff>
      <xdr:row>19</xdr:row>
      <xdr:rowOff>100012</xdr:rowOff>
    </xdr:from>
    <xdr:to>
      <xdr:col>32</xdr:col>
      <xdr:colOff>390525</xdr:colOff>
      <xdr:row>33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659CEC-3CD3-EBA9-853A-5B284F0B8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371475</xdr:colOff>
      <xdr:row>38</xdr:row>
      <xdr:rowOff>133350</xdr:rowOff>
    </xdr:from>
    <xdr:to>
      <xdr:col>16</xdr:col>
      <xdr:colOff>66675</xdr:colOff>
      <xdr:row>52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1845684C-2FA8-4D60-88BC-F5FFF084DC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73600" y="7439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185737</xdr:colOff>
      <xdr:row>79</xdr:row>
      <xdr:rowOff>138112</xdr:rowOff>
    </xdr:from>
    <xdr:to>
      <xdr:col>15</xdr:col>
      <xdr:colOff>490537</xdr:colOff>
      <xdr:row>93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035C211-66EE-D37D-9918-24EBA732A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7</xdr:row>
      <xdr:rowOff>38100</xdr:rowOff>
    </xdr:from>
    <xdr:to>
      <xdr:col>8</xdr:col>
      <xdr:colOff>57150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BA71D44-397B-46BE-BC38-01E8E0562F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0" y="1371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7</xdr:row>
      <xdr:rowOff>0</xdr:rowOff>
    </xdr:from>
    <xdr:to>
      <xdr:col>16</xdr:col>
      <xdr:colOff>304800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6D7F823-F11B-434D-8A75-EB58C40BF4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startNum="1009" endNum="19999" groupInterval="3000"/>
        <groupItems count="9">
          <s v="&lt;1009"/>
          <s v="1009-4008"/>
          <s v="4009-7008"/>
          <s v="7009-10008"/>
          <s v="10009-13008"/>
          <s v="13009-16008"/>
          <s v="16009-19008"/>
          <s v="19009-22008"/>
          <s v="&gt;22009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  <fieldGroup base="10">
        <rangePr startNum="0" endNum="9" groupInterval="3"/>
        <groupItems count="5">
          <s v="&lt;0"/>
          <s v="0-2"/>
          <s v="3-5"/>
          <s v="6-9"/>
          <s v="&gt;9"/>
        </groupItems>
      </fieldGroup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3"/>
        <groupItems count="7">
          <s v="&lt;11"/>
          <s v="11-13"/>
          <s v="14-16"/>
          <s v="17-19"/>
          <s v="20-22"/>
          <s v="23-25"/>
          <s v="&gt;26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startNum="0" endNum="40" groupInterval="10"/>
        <groupItems count="6">
          <s v="&lt;0"/>
          <s v="0-9"/>
          <s v="10-19"/>
          <s v="20-29"/>
          <s v="30-40"/>
          <s v="&gt;40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startNum="0" endNum="40" groupInterval="7"/>
        <groupItems count="8">
          <s v="&lt;0"/>
          <s v="0-6"/>
          <s v="7-13"/>
          <s v="14-20"/>
          <s v="21-27"/>
          <s v="28-34"/>
          <s v="35-41"/>
          <s v="&gt;42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startNum="0" endNum="18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startNum="0" endNum="15" groupInterval="4"/>
        <groupItems count="6">
          <s v="&lt;0"/>
          <s v="0-3"/>
          <s v="4-7"/>
          <s v="8-11"/>
          <s v="12-15"/>
          <s v="&gt;16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startNum="0" endNum="17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n v="3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n v="4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n v="5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n v="6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n v="7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n v="8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n v="9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n v="10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n v="11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n v="12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n v="13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n v="14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n v="15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n v="16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n v="17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n v="18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n v="19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n v="20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n v="21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n v="22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n v="23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n v="24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n v="25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n v="26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n v="27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n v="28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n v="29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n v="30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n v="31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n v="32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n v="33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n v="34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n v="35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n v="36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n v="37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n v="38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n v="39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n v="40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n v="41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n v="42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n v="43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n v="44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n v="45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n v="46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n v="47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n v="48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n v="49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n v="50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n v="51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n v="52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n v="53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n v="54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n v="55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n v="56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n v="57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n v="58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n v="59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n v="60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n v="61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n v="62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n v="63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n v="64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n v="65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n v="66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n v="67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n v="68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n v="69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n v="70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n v="71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n v="72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n v="73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n v="74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n v="75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n v="76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n v="77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n v="78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n v="79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n v="80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n v="81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n v="82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n v="83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n v="84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n v="85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n v="86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n v="87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n v="88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n v="89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n v="90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n v="91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n v="92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n v="93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n v="94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n v="95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n v="96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n v="97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n v="98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n v="99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n v="100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n v="101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n v="102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n v="103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n v="104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n v="105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n v="106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n v="107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n v="108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n v="109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n v="110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n v="111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n v="112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n v="113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n v="114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n v="115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n v="116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n v="117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n v="118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n v="119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n v="120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n v="121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n v="122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n v="123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n v="124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n v="125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n v="126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n v="127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n v="128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n v="129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n v="130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n v="131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n v="132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n v="133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n v="134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n v="135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n v="136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n v="137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n v="138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n v="139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n v="140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n v="141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n v="142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n v="143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n v="144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n v="145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n v="146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n v="147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n v="148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n v="149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n v="150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n v="151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n v="152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n v="153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n v="154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n v="155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n v="156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n v="157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n v="158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n v="159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n v="160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n v="161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n v="162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n v="163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n v="164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n v="165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n v="166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n v="167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n v="168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n v="169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n v="170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n v="171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n v="172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n v="173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n v="174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n v="175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n v="176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n v="177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n v="178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n v="179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n v="180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n v="181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n v="182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n v="183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n v="184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n v="185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n v="186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n v="187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n v="188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n v="189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n v="190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n v="191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n v="192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n v="193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n v="194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n v="195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n v="196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n v="197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n v="198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n v="199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n v="200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n v="201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n v="202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n v="203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n v="204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n v="205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n v="206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n v="207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n v="208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n v="209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n v="210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n v="211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n v="212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n v="213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n v="214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n v="215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n v="216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n v="217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n v="218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n v="219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n v="220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n v="221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n v="222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n v="223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n v="224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n v="225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n v="226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n v="227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n v="228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n v="229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n v="230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n v="231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n v="232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n v="233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n v="234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n v="235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n v="236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n v="237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n v="238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n v="239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n v="240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n v="241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n v="242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n v="243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n v="244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n v="245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n v="246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n v="247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n v="248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n v="249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n v="250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n v="251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n v="252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n v="253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n v="254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n v="255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n v="256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n v="257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n v="258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n v="259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n v="260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n v="261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n v="262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n v="263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n v="264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n v="265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n v="266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n v="267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n v="268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n v="269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n v="270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n v="271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n v="272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n v="273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n v="274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n v="275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n v="276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n v="277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n v="278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n v="279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n v="280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n v="281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n v="282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n v="283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n v="284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n v="285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n v="286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n v="287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n v="288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n v="289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n v="290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n v="291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n v="292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n v="293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n v="294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n v="295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n v="296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n v="297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n v="298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n v="299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n v="300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n v="301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n v="302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n v="303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n v="304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n v="305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n v="306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n v="307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n v="308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n v="309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n v="310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n v="311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n v="312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n v="313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n v="314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n v="315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n v="316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n v="317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n v="318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n v="319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n v="320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n v="321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n v="322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n v="323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n v="324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n v="325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n v="326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n v="327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n v="328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n v="329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n v="330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n v="331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n v="332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n v="333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n v="334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n v="335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n v="336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n v="337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n v="338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n v="339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n v="340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n v="341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n v="342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n v="343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n v="344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n v="345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n v="346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n v="347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n v="348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n v="349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n v="350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n v="351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n v="352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n v="353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n v="354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n v="355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n v="356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n v="357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n v="358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n v="359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n v="360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n v="361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n v="362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n v="363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n v="364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n v="365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n v="366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n v="367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n v="368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n v="369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n v="370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n v="371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n v="372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n v="373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n v="374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n v="375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n v="376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n v="377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n v="378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n v="379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n v="380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n v="381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n v="382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n v="383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n v="384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n v="385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n v="386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n v="387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n v="388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n v="389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n v="390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n v="391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n v="392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n v="393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n v="394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n v="395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n v="396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n v="397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n v="398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n v="399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n v="400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n v="401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n v="402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n v="403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n v="404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n v="405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n v="406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n v="407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n v="408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n v="409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n v="410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n v="411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n v="412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n v="413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n v="414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n v="415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n v="416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n v="417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n v="418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n v="419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n v="420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n v="421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n v="422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n v="423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n v="424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n v="425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n v="426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n v="427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n v="428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n v="429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n v="430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n v="431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n v="432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n v="433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n v="434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n v="435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n v="436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n v="437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n v="438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n v="439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n v="440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n v="441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n v="442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n v="443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n v="444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n v="445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n v="446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n v="447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n v="448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n v="449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n v="450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n v="451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n v="452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n v="453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n v="454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n v="455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n v="456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n v="457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n v="458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n v="459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n v="460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n v="461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n v="462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n v="463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n v="464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n v="465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n v="466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n v="467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n v="468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n v="469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n v="470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n v="471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n v="472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n v="473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n v="474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n v="475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n v="476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n v="477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n v="478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n v="479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n v="480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n v="481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n v="482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n v="483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n v="484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n v="485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n v="486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n v="487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n v="488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n v="489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n v="490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n v="491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n v="492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n v="493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n v="494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n v="495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n v="496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n v="497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n v="498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n v="499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n v="500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n v="501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n v="502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n v="503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n v="504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n v="505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n v="506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n v="507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n v="508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n v="509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n v="510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n v="511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n v="512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n v="513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n v="514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n v="515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n v="516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n v="517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n v="518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n v="519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n v="520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n v="521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n v="522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n v="523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n v="524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n v="525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n v="526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n v="527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n v="528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n v="529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n v="530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n v="531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n v="532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n v="533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n v="534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n v="535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n v="536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n v="537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n v="538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n v="539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n v="540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n v="541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n v="542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n v="543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n v="544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n v="545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n v="546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n v="547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n v="548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n v="549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n v="550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n v="551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n v="552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n v="553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n v="554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n v="555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n v="556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n v="557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n v="558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n v="559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n v="560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n v="561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n v="562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n v="563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n v="564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n v="565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n v="566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n v="567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n v="568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n v="569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n v="570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n v="571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n v="572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n v="573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n v="574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n v="575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n v="576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n v="577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n v="578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n v="579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n v="580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n v="581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n v="582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n v="583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n v="584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n v="585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n v="586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n v="587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n v="588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n v="589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n v="590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n v="591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n v="592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n v="593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n v="594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n v="595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n v="596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n v="597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n v="598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n v="599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n v="600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n v="601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n v="602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n v="603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n v="604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n v="605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n v="606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n v="607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n v="608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n v="609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n v="610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n v="611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n v="612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n v="613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n v="614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n v="615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n v="616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n v="617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n v="618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n v="619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n v="620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n v="621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n v="622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n v="623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n v="624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n v="625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n v="626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n v="627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n v="628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n v="629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n v="630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n v="631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n v="632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n v="633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n v="634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n v="635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n v="636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n v="637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n v="638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n v="639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n v="640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n v="641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n v="642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n v="643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n v="644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n v="645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n v="646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n v="647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n v="648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n v="649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n v="650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n v="651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n v="652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n v="653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n v="654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n v="655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n v="656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n v="657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n v="658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n v="659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n v="660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n v="661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n v="662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n v="663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n v="664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n v="665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n v="666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n v="667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n v="668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n v="669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n v="670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n v="671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n v="672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n v="673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n v="674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n v="675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n v="676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n v="677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n v="678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n v="679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n v="680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n v="681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n v="682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n v="683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n v="684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n v="685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n v="686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n v="687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n v="688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n v="689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n v="690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n v="691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n v="692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n v="693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n v="694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n v="695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n v="696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n v="697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n v="698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n v="699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n v="700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n v="701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n v="702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n v="703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n v="704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n v="705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n v="706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n v="707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n v="708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n v="709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n v="710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n v="711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n v="712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n v="713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n v="714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n v="715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n v="716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n v="717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n v="718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n v="719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n v="720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n v="721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n v="722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n v="723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n v="724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n v="725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n v="726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n v="727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n v="728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n v="729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n v="730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n v="731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n v="732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n v="733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n v="734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n v="735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n v="736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n v="737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n v="738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n v="739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n v="740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n v="741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n v="742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n v="743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n v="744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n v="745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n v="746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n v="747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n v="748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n v="749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n v="750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n v="751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n v="752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n v="753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n v="754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n v="755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n v="756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n v="757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n v="758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n v="759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n v="760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n v="761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n v="762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n v="763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n v="764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n v="765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n v="766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n v="767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n v="768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n v="769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n v="770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n v="771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n v="772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n v="773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n v="774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n v="775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n v="776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n v="777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n v="778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n v="779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n v="780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n v="781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n v="782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n v="783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n v="784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n v="785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n v="786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n v="787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n v="788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n v="789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n v="790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n v="791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n v="792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n v="793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n v="794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n v="795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n v="796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n v="797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n v="798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n v="799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n v="800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n v="801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n v="802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n v="803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n v="804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n v="805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n v="806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n v="807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n v="808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n v="809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n v="810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n v="811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n v="812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n v="813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n v="814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n v="815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n v="816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n v="817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n v="818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n v="819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n v="820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n v="821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n v="822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n v="823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n v="824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n v="825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n v="826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n v="827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n v="828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n v="829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n v="830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n v="831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n v="832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n v="833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n v="834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n v="835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n v="836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n v="837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n v="838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n v="839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n v="840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n v="841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n v="842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n v="843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n v="844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n v="845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n v="846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n v="847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n v="848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n v="849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n v="850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n v="851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n v="852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n v="853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n v="854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n v="855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n v="856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n v="857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n v="858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n v="859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n v="860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n v="861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n v="862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n v="863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n v="864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n v="865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n v="866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n v="867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n v="868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n v="869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n v="870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n v="871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n v="872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n v="873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n v="874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n v="875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n v="876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n v="877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n v="878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n v="879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n v="880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n v="881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n v="882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n v="883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n v="884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n v="885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n v="886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n v="887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n v="888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n v="889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n v="890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n v="891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n v="892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n v="893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n v="894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n v="895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n v="896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n v="897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n v="898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n v="899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n v="900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n v="901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n v="902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n v="903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n v="904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n v="905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n v="906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n v="907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n v="908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n v="909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n v="910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n v="911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n v="912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n v="913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n v="914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n v="915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n v="916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n v="917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n v="918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n v="919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n v="920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n v="921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n v="922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n v="923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n v="924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n v="925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n v="926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n v="927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n v="928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n v="929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n v="930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n v="931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n v="932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n v="933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n v="934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n v="935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n v="936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n v="937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n v="938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n v="939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n v="940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n v="941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n v="942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n v="943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n v="944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n v="945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n v="946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n v="947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n v="948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n v="949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n v="950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n v="951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n v="952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n v="953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n v="954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n v="955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n v="956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n v="957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n v="958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n v="959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n v="960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n v="961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n v="962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n v="963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n v="964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n v="965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n v="966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n v="967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n v="968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n v="969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n v="970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n v="971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n v="972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n v="973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n v="974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n v="975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n v="976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n v="977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n v="978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n v="979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n v="980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n v="981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n v="982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n v="983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n v="984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n v="985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n v="986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n v="987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n v="988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n v="989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n v="990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n v="991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n v="992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n v="993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n v="994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n v="995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n v="996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n v="997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n v="998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n v="999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n v="1000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n v="1001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n v="1002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n v="1003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n v="1004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n v="1005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n v="1006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n v="1007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n v="1008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n v="1009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n v="1010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n v="1011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n v="1012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n v="1013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n v="1014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n v="1015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n v="1016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n v="1017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n v="1018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n v="1019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n v="1020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n v="1021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n v="1022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n v="1023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n v="1024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n v="1025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n v="1026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n v="1027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n v="1028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n v="1029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n v="1030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n v="1031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n v="1032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n v="1033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n v="1034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n v="1035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n v="1036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n v="1037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n v="1038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n v="1039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n v="1040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n v="1041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n v="1042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n v="1043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n v="1044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n v="1045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n v="1046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n v="1047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n v="1048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n v="1049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n v="1050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n v="1051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n v="1052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n v="1053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n v="1054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n v="1055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n v="1056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n v="1057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n v="1058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n v="1059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n v="1060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n v="1061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n v="1062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n v="1063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n v="1064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n v="1065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n v="1066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n v="1067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n v="1068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n v="1069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n v="1070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n v="1071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n v="1072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n v="1073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n v="1074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n v="1075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n v="1076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n v="1077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n v="1078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n v="1079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n v="1080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n v="1081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n v="1082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n v="1083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n v="1084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n v="1085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n v="1086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n v="1087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n v="1088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n v="1089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n v="1090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n v="1091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n v="1092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n v="1093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n v="1094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n v="1095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n v="1096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n v="1097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n v="1098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n v="1099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n v="1100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n v="1101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n v="1102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n v="1103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n v="1104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n v="1105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n v="1106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n v="1107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n v="1108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n v="1109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n v="1110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n v="1111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n v="1112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n v="1113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n v="1114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n v="1115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n v="1116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n v="1117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n v="1118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n v="1119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n v="1120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n v="1121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n v="1122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n v="1123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n v="1124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n v="1125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n v="1126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n v="1127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n v="1128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n v="1129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n v="1130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n v="1131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n v="1132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n v="1133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n v="1134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n v="1135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n v="1136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n v="1137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n v="1138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n v="1139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n v="1140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n v="1141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n v="1142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n v="1143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n v="1144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n v="1145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n v="1146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n v="1147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n v="1148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n v="1149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n v="1150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n v="1151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n v="1152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n v="1153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n v="1154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n v="1155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n v="1156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n v="1157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n v="1158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n v="1159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n v="1160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n v="1161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n v="1162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n v="1163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n v="1164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n v="1165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n v="1166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n v="1167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n v="1168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n v="1169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n v="1170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n v="1171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n v="1172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n v="1173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n v="1174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n v="1175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n v="1176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n v="1177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n v="1178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n v="1179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n v="1180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n v="1181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n v="1182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n v="1183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n v="1184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n v="1185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n v="1186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n v="1187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n v="1188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n v="1189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n v="1190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n v="1191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n v="1192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n v="1193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n v="1194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n v="1195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n v="1196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n v="1197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n v="1198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n v="1199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n v="1200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n v="1201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n v="1202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n v="1203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n v="1204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n v="1205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n v="1206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n v="1207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n v="1208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n v="1209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n v="1210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n v="1211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n v="1212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n v="1213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n v="1214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n v="1215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n v="1216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n v="1217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n v="1218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n v="1219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n v="1220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n v="1221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n v="1222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n v="1223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n v="1224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n v="1225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n v="1226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n v="1227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n v="1228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n v="1229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n v="1230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n v="1231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n v="1232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n v="1233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n v="1234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n v="1235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n v="1236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n v="1237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n v="1238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n v="1239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n v="1240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n v="1241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n v="1242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n v="1243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n v="1244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n v="1245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n v="1246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n v="1247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n v="1248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n v="1249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n v="1250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n v="1251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n v="1252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n v="1253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n v="1254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n v="1255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n v="1256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n v="1257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n v="1258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n v="1259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n v="1260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n v="1261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n v="1262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n v="1263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n v="1264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n v="1265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n v="1266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n v="1267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n v="1268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n v="1269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n v="1270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n v="1271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n v="1272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n v="1273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n v="1274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n v="1275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n v="1276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n v="1277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n v="1278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n v="1279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n v="1280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n v="1281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n v="1282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n v="1283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n v="1284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n v="1285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n v="1286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n v="1287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n v="1288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n v="1289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n v="1290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n v="1291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n v="1292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n v="1293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n v="1294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n v="1295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n v="1296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n v="1297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n v="1298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n v="1299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n v="1300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n v="1301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n v="1302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n v="1303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n v="1304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n v="1305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n v="1306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n v="1307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n v="1308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n v="1309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n v="1310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n v="1311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n v="1312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n v="1313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n v="1314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n v="1315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n v="1316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n v="1317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n v="1318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n v="1319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n v="1320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n v="1321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n v="1322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n v="1323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n v="1324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n v="1325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n v="1326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n v="1327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n v="1328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n v="1329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n v="1330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n v="1331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n v="1332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n v="1333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n v="1334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n v="1335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n v="1336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n v="1337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n v="1338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n v="1339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n v="1340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n v="1341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n v="1342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n v="1343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n v="1344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n v="1345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n v="1346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n v="1347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n v="1348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n v="1349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n v="1350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n v="1351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n v="1352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n v="1353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n v="1354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n v="1355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n v="1356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n v="1357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n v="1358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n v="1359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n v="1360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n v="1361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n v="1362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n v="1363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n v="1364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n v="1365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n v="1366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n v="1367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n v="1368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n v="1369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n v="1370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n v="1371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n v="1372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n v="1373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n v="1374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n v="1375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n v="1376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n v="1377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n v="1378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n v="1379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n v="1380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n v="1381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n v="1382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n v="1383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n v="1384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n v="1385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n v="1386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n v="1387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n v="1388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n v="1389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n v="1390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n v="1391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n v="1392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n v="1393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n v="1394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n v="1395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n v="1396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n v="1397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n v="1398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n v="1399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n v="1400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n v="1401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n v="1402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n v="1403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n v="1404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n v="1405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n v="1406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n v="1407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n v="1408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n v="1409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n v="1410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n v="1411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n v="1412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n v="1413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n v="1414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n v="1415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n v="1416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n v="1417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n v="1418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n v="1419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n v="1420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n v="1421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n v="1422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n v="1423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n v="1424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n v="1425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n v="1426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n v="1427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n v="1428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n v="1429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n v="1430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n v="1431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n v="1432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n v="1433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n v="1434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n v="1435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n v="1436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n v="1437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n v="1438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n v="1439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n v="1440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n v="1441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n v="1442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n v="1443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n v="1444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n v="1445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n v="1446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n v="1447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n v="1448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n v="1449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n v="1450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n v="1451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n v="1452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n v="1453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n v="1454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n v="1455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n v="1456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n v="1457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n v="1458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n v="1459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n v="1460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n v="1461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n v="1462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n v="1463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n v="1464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n v="1465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n v="1466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n v="1467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n v="1468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n v="1469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n v="1470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991C5-F2DF-4B11-817B-319E069CEE25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Formação">
  <location ref="AB8:AE1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69">
      <pivotArea collapsedLevelsAreSubtotals="1" fieldPosition="0">
        <references count="2">
          <reference field="4294967294" count="2" selected="0">
            <x v="0"/>
            <x v="1"/>
          </reference>
          <reference field="5" count="1">
            <x v="2"/>
          </reference>
        </references>
      </pivotArea>
    </format>
    <format dxfId="68">
      <pivotArea dataOnly="0" labelOnly="1" fieldPosition="0">
        <references count="1">
          <reference field="5" count="1">
            <x v="2"/>
          </reference>
        </references>
      </pivotArea>
    </format>
  </formats>
  <chartFormats count="1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5780C-B57A-4840-B585-E7117E0A2D5B}" name="Tabela dinâ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Qtd de anos com o mesmo chefe">
  <location ref="H136:K14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2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81">
      <pivotArea collapsedLevelsAreSubtotals="1" fieldPosition="0">
        <references count="1">
          <reference field="20" count="1">
            <x v="2"/>
          </reference>
        </references>
      </pivotArea>
    </format>
    <format dxfId="80">
      <pivotArea dataOnly="0" labelOnly="1" fieldPosition="0">
        <references count="1">
          <reference field="20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83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82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86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84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58DF3-5688-4184-BE09-AB4B6BA0D2ED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Salário">
  <location ref="N47:Q5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88">
      <pivotArea collapsedLevelsAreSubtotals="1" fieldPosition="0">
        <references count="2">
          <reference field="4294967294" count="2" selected="0">
            <x v="0"/>
            <x v="1"/>
          </reference>
          <reference field="9" count="1">
            <x v="1"/>
          </reference>
        </references>
      </pivotArea>
    </format>
    <format dxfId="87">
      <pivotArea dataOnly="0" labelOnly="1" fieldPosition="0">
        <references count="1">
          <reference field="9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C8169-42EE-4D15-99A6-3834541A4409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Qtd de ações">
  <location ref="B86:E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90">
      <pivotArea collapsedLevelsAreSubtotals="1" fieldPosition="0">
        <references count="1">
          <reference field="13" count="1">
            <x v="1"/>
          </reference>
        </references>
      </pivotArea>
    </format>
    <format dxfId="89">
      <pivotArea dataOnly="0" labelOnly="1" fieldPosition="0">
        <references count="1">
          <reference field="13" count="1">
            <x v="1"/>
          </reference>
        </references>
      </pivotArea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2"/>
          </reference>
          <reference field="13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2"/>
          </reference>
          <reference field="13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2"/>
          </reference>
          <reference field="13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2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9CF9F-1A4A-4F3D-B069-5163FB42EAAA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 rowHeaderCaption="Percentual de aumento">
  <location ref="AI47:AL5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92">
      <pivotArea collapsedLevelsAreSubtotals="1" fieldPosition="0">
        <references count="1">
          <reference field="12" count="1">
            <x v="3"/>
          </reference>
        </references>
      </pivotArea>
    </format>
    <format dxfId="91">
      <pivotArea dataOnly="0" labelOnly="1" fieldPosition="0">
        <references count="1">
          <reference field="12" count="1">
            <x v="3"/>
          </reference>
        </references>
      </pivotArea>
    </format>
  </format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AE9E3-8968-4070-A097-5D0616910688}" name="Tabela dinâ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Qtd de anos dsde a última promoção">
  <location ref="B136:E14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94">
      <pivotArea collapsedLevelsAreSubtotals="1" fieldPosition="0">
        <references count="1">
          <reference field="19" count="1">
            <x v="1"/>
          </reference>
        </references>
      </pivotArea>
    </format>
    <format dxfId="93">
      <pivotArea dataOnly="0" labelOnly="1" fieldPosition="0">
        <references count="1">
          <reference field="19" count="1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6A9EF-4512-4BEB-A232-E5EB9152E3DA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Horas de treinamentos">
  <location ref="N86:O94" firstHeaderRow="1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Freq. Absoluta" fld="1" subtotal="count" baseField="1" baseItem="0"/>
  </dataFields>
  <formats count="2">
    <format dxfId="96">
      <pivotArea collapsedLevelsAreSubtotals="1" fieldPosition="0">
        <references count="1">
          <reference field="15" count="1">
            <x v="3"/>
          </reference>
        </references>
      </pivotArea>
    </format>
    <format dxfId="95">
      <pivotArea dataOnly="0" labelOnly="1" fieldPosition="0">
        <references count="1">
          <reference field="15" count="1">
            <x v="3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34B0C-1BB2-44C8-983F-39FE51B078A0}" name="Tabela dinâ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Tempo de empresa">
  <location ref="AB86:AE9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98">
      <pivotArea collapsedLevelsAreSubtotals="1" fieldPosition="0">
        <references count="1">
          <reference field="17" count="1">
            <x v="2"/>
          </reference>
        </references>
      </pivotArea>
    </format>
    <format dxfId="97">
      <pivotArea dataOnly="0" labelOnly="1" fieldPosition="0">
        <references count="1">
          <reference field="17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F5BFE-B2C1-4721-8B3B-B7F7C0FB3AE4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Gênero">
  <location ref="B47: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102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101">
      <pivotArea dataOnly="0" labelOnly="1" fieldPosition="0">
        <references count="1">
          <reference field="7" count="1">
            <x v="0"/>
          </reference>
        </references>
      </pivotArea>
    </format>
    <format dxfId="100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99">
      <pivotArea dataOnly="0" labelOnly="1" fieldPosition="0">
        <references count="1">
          <reference field="7" count="1">
            <x v="0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6D7BC-E0D6-4D67-8C0C-0C1B6D9F5513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Tempo de carreira">
  <location ref="H86:K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1">
      <pivotArea collapsedLevelsAreSubtotals="1" fieldPosition="0">
        <references count="1">
          <reference field="14" count="1">
            <x v="2"/>
          </reference>
        </references>
      </pivotArea>
    </format>
    <format dxfId="70">
      <pivotArea dataOnly="0" labelOnly="1" fieldPosition="0">
        <references count="1">
          <reference field="14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4E9BB-D92B-43FE-A4A4-59704B3D3BC3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Equilíbrio de vida">
  <location ref="U86:X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04">
      <pivotArea collapsedLevelsAreSubtotals="1" fieldPosition="0">
        <references count="2">
          <reference field="4294967294" count="2" selected="0">
            <x v="0"/>
            <x v="1"/>
          </reference>
          <reference field="16" count="1">
            <x v="2"/>
          </reference>
        </references>
      </pivotArea>
    </format>
    <format dxfId="103">
      <pivotArea dataOnly="0" labelOnly="1" fieldPosition="0">
        <references count="1">
          <reference field="16" count="1">
            <x v="2"/>
          </reference>
        </references>
      </pivotArea>
    </format>
  </format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1"/>
          </reference>
          <reference field="16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1"/>
          </reference>
          <reference field="16" count="1" selected="0">
            <x v="3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2"/>
          </reference>
          <reference field="16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2"/>
          </reference>
          <reference field="16" count="1" selected="0">
            <x v="1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2"/>
          </reference>
          <reference field="16" count="1" selected="0">
            <x v="2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2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F0B62-65A5-437F-9770-57161DB64566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Anos_com_o_mesmo_chefe">
  <location ref="R107:X1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Anos_com_o_mesmo_chefe" fld="20" subtotal="min" baseField="0" baseItem="0"/>
    <dataField name="Máx. de Anos_com_o_mesmo_chefe" fld="20" subtotal="max" baseField="0" baseItem="0"/>
    <dataField name="Média de Anos_com_o_mesmo_chefe" fld="20" subtotal="average" baseField="0" baseItem="0"/>
    <dataField name="DesvPad de Anos_com_o_mesmo_chefe" fld="20" subtotal="stdDev" baseField="20" baseItem="1"/>
    <dataField name="Var. de Anos_com_o_mesmo_chefe" fld="20" subtotal="var" baseField="2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C5CF4-28B5-4613-96D6-627F619CCD85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Anos_desde_a_ultima_promocao">
  <location ref="B107:H1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Anos_desde_a_ultima_promocao" fld="19" subtotal="min" baseField="0" baseItem="0"/>
    <dataField name="Máx. de Anos_desde_a_ultima_promocao" fld="19" subtotal="max" baseField="0" baseItem="0"/>
    <dataField name="Média de Anos_desde_a_ultima_promocao" fld="19" subtotal="average" baseField="0" baseItem="0"/>
    <dataField name="DesvPad de Anos_desde_a_ultima_promocao" fld="19" subtotal="stdDev" baseField="19" baseItem="1"/>
    <dataField name="Var. de Anos_desde_a_ultima_promocao" fld="19" subtotal="var" baseField="19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63E2B-4728-4DA0-A88F-3F457B493539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Anos_no_mesmo_cargo">
  <location ref="R87:X9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Anos_no_mesmo_cargo" fld="18" subtotal="min" baseField="0" baseItem="0"/>
    <dataField name="Máx. de Anos_no_mesmo_cargo" fld="18" subtotal="max" baseField="0" baseItem="0"/>
    <dataField name="Média de Anos_no_mesmo_cargo" fld="18" subtotal="average" baseField="18" baseItem="1" numFmtId="2"/>
    <dataField name="DesvPad de Anos_no_mesmo_cargo" fld="18" subtotal="stdDev" baseField="18" baseItem="1" numFmtId="2"/>
    <dataField name="Var. de Anos_no_mesmo_cargo" fld="18" subtotal="var" baseField="18" baseItem="1" numFmtId="2"/>
  </dataFields>
  <formats count="1">
    <format dxfId="51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714BB-7B06-415E-9496-E28DEDAE495E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Tempo_de_empresa">
  <location ref="B87:H9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Tempo_de_empresa" fld="17" subtotal="min" baseField="0" baseItem="0"/>
    <dataField name="Máx. de Tempo_de_empresa" fld="17" subtotal="max" baseField="0" baseItem="0"/>
    <dataField name="Média de Tempo_de_empresa" fld="17" subtotal="average" baseField="0" baseItem="0" numFmtId="2"/>
    <dataField name="DesvPad de Tempo_de_empresa" fld="17" subtotal="stdDev" baseField="17" baseItem="1" numFmtId="2"/>
    <dataField name="Var. de Tempo_de_empresa" fld="17" subtotal="var" baseField="17" baseItem="1" numFmtId="2"/>
  </dataFields>
  <formats count="1">
    <format dxfId="52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FE48C-FCD8-407F-AEFF-0878DE73747C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R9:X16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2" baseItem="1"/>
    <dataField name="Mín. de Distância_do_trabalho" fld="4" subtotal="min" baseField="0" baseItem="0"/>
    <dataField name="Máx. de Distância_do_trabalho" fld="4" subtotal="max" baseField="0" baseItem="0"/>
    <dataField name="Média de Distância_do_trabalho" fld="4" subtotal="average" baseField="0" baseItem="0" numFmtId="2"/>
    <dataField name="DesvPad de Distância_do_trabalho" fld="4" subtotal="stdDev" baseField="4" baseItem="1" numFmtId="2"/>
    <dataField name="Var. de Distância_do_trabalho" fld="4" subtotal="var" baseField="4" baseItem="1" numFmtId="2"/>
  </dataFields>
  <formats count="4">
    <format dxfId="56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55">
      <pivotArea dataOnly="0" labelOnly="1" fieldPosition="0">
        <references count="1">
          <reference field="4" count="1">
            <x v="1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3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6E1F5-F664-4875-B475-E12EB409155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Qte_Empresas_Trabalhadas">
  <location ref="R27:X31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0" subtotal="count" baseField="10" baseItem="1"/>
    <dataField name="Mín. de Qte_Empresas_Trabalhadas" fld="10" subtotal="min" baseField="10" baseItem="1"/>
    <dataField name="Máx. de Qte_Empresas_Trabalhadas" fld="10" subtotal="max" baseField="10" baseItem="1"/>
    <dataField name="Média de Qte_Empresas_Trabalhadas" fld="10" subtotal="average" baseField="0" baseItem="0" numFmtId="164"/>
    <dataField name="DesvPad de Qte_Empresas_Trabalhadas" fld="10" subtotal="stdDev" baseField="10" baseItem="1" numFmtId="164"/>
    <dataField name="Var. de Qte_Empresas_Trabalhadas" fld="10" subtotal="var" baseField="10" baseItem="1" numFmtId="164"/>
  </dataFields>
  <formats count="1">
    <format dxfId="57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AD7A9-0921-4774-8A81-65134BBE16BC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Percentual de aumento dos funcionários">
  <location ref="B47:H5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Perc_de_aumento" fld="12" subtotal="min" baseField="0" baseItem="0"/>
    <dataField name="Máx. de Perc_de_aumento" fld="12" subtotal="max" baseField="0" baseItem="0"/>
    <dataField name="Média de Perc_de_aumento" fld="12" subtotal="average" baseField="0" baseItem="0" numFmtId="2"/>
    <dataField name="DesvPad de Perc_de_aumento" fld="12" subtotal="stdDev" baseField="12" baseItem="1" numFmtId="2"/>
    <dataField name="Var. de Perc_de_aumento" fld="12" subtotal="var" baseField="12" baseItem="1" numFmtId="2"/>
  </dataFields>
  <formats count="1">
    <format dxfId="58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A81A1-CBE2-4C38-B087-6D7E3C197FD8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 rowHeaderCaption="Tempo_de_carreira">
  <location ref="B67:H7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Tempo_de_carreira" fld="14" subtotal="min" baseField="0" baseItem="0"/>
    <dataField name="Máx. de Tempo_de_carreira" fld="14" subtotal="max" baseField="0" baseItem="0"/>
    <dataField name="Média de Tempo_de_carreira" fld="14" subtotal="average" baseField="0" baseItem="0" numFmtId="2"/>
    <dataField name="DesvPad de Tempo_de_carreira" fld="14" subtotal="stdDev" baseField="14" baseItem="1" numFmtId="2"/>
    <dataField name="Var. de Tempo_de_carreira" fld="14" subtotal="var" baseField="14" baseItem="1" numFmtId="2"/>
  </dataFields>
  <formats count="1">
    <format dxfId="59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9F4CB-E261-4253-B6AD-4895DE5C722D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Salário">
  <location ref="B27:H3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Salário" fld="9" subtotal="min" baseField="0" baseItem="0"/>
    <dataField name="Máx. de Salário" fld="9" subtotal="max" baseField="0" baseItem="0"/>
    <dataField name="Média de Salário" fld="9" subtotal="average" baseField="0" baseItem="0" numFmtId="2"/>
    <dataField name="DesvPad de Salário" fld="9" subtotal="stdDev" baseField="9" baseItem="1" numFmtId="2"/>
    <dataField name="Var. de Salário" fld="9" subtotal="var" baseField="9" baseItem="1" numFmtId="2"/>
  </dataFields>
  <formats count="3">
    <format dxfId="62">
      <pivotArea collapsedLevelsAreSubtotals="1" fieldPosition="0">
        <references count="2">
          <reference field="4294967294" count="1" selected="0">
            <x v="0"/>
          </reference>
          <reference field="9" count="1">
            <x v="1"/>
          </reference>
        </references>
      </pivotArea>
    </format>
    <format dxfId="61">
      <pivotArea dataOnly="0" labelOnly="1" fieldPosition="0">
        <references count="1">
          <reference field="9" count="1">
            <x v="1"/>
          </reference>
        </references>
      </pivotArea>
    </format>
    <format dxfId="60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3C20-0708-4207-A9A8-C2AD6CBD11E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requência de viagens">
  <location ref="N8:Q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3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1"/>
          </reference>
        </references>
      </pivotArea>
    </format>
    <format dxfId="72">
      <pivotArea dataOnly="0" labelOnly="1" fieldPosition="0">
        <references count="1">
          <reference field="3" count="1">
            <x v="1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929D8-4D95-4056-8724-FFB623B6897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B9:H16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2" baseItem="1"/>
    <dataField name="Mín. de Idade" fld="2" subtotal="min" baseField="0" baseItem="0"/>
    <dataField name="Máx. de Idade" fld="2" subtotal="max" baseField="2" baseItem="1"/>
    <dataField name="Média de Idade" fld="2" subtotal="average" baseField="2" baseItem="1" numFmtId="1"/>
    <dataField name="DesvPad de Idade" fld="2" subtotal="stdDev" baseField="2" baseItem="1" numFmtId="2"/>
    <dataField name="Var. de Idade" fld="2" subtotal="var" baseField="2" baseItem="1" numFmtId="2"/>
  </dataFields>
  <formats count="4">
    <format dxfId="66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65">
      <pivotArea dataOnly="0" labelOnly="1" fieldPosition="0">
        <references count="1">
          <reference field="2" count="1">
            <x v="3"/>
          </reference>
        </references>
      </pivotArea>
    </format>
    <format dxfId="64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A1ED0-922C-4B75-ADFF-3A371723048E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Horas_de_treinamento">
  <location ref="R67:X7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Horas_de_treinamento" fld="15" subtotal="min" baseField="0" baseItem="0"/>
    <dataField name="Máx. de Horas_de_treinamento" fld="15" subtotal="max" baseField="0" baseItem="0"/>
    <dataField name="Média de Horas_de_treinamento" fld="15" subtotal="average" baseField="15" baseItem="0"/>
    <dataField name="DesvPad de Horas_de_treinamento2" fld="15" subtotal="stdDev" baseField="15" baseItem="0"/>
    <dataField name="Var. de Horas_de_treinamento" fld="15" subtotal="var" baseField="15" baseItem="0"/>
  </dataFields>
  <formats count="1">
    <format dxfId="67">
      <pivotArea field="15" grandRow="1" outline="0" collapsedLevelsAreSubtotals="1" axis="axisRow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85B61-94D5-4B53-9CC4-2B2692A271D7}" name="Tabela dinâmica1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QTD Empresas Tranalhadas" colHeaderCaption="Deixou a Empresa">
  <location ref="B128:E132" firstHeaderRow="0" firstDataRow="1" firstDataCol="1" rowPageCount="1" colPageCount="1"/>
  <pivotFields count="21">
    <pivotField showAll="0"/>
    <pivotField axis="axisPage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0" hier="-1"/>
  </pageFields>
  <dataFields count="3">
    <dataField name="N" fld="1" subtotal="count" baseField="4" baseItem="1"/>
    <dataField name="Varp de Qte_Empresas_Trabalhadas" fld="10" subtotal="varp" baseField="10" baseItem="1" numFmtId="165"/>
    <dataField name="DesvPadp de Qte_Empresas_Trabalhadas" fld="10" subtotal="stdDevp" baseField="10" baseItem="1" numFmtId="165"/>
  </dataFields>
  <formats count="1">
    <format dxfId="1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9DEA9-41D3-4A0E-8B95-8A89B61EA4E7}" name="Tabela dinâmica1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QTD Empresas Tranalhadas" colHeaderCaption="Deixou a Empresa">
  <location ref="B117:E122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3A9E6-1643-4A7F-A0E3-58DDA7AF3448}" name="Tabela dinâmica1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Salário" colHeaderCaption="Deixou a Empresa">
  <location ref="Q109:T117" firstHeaderRow="0" firstDataRow="1" firstDataCol="1" rowPageCount="1" colPageCount="1"/>
  <pivotFields count="21">
    <pivotField showAll="0"/>
    <pivotField axis="axisPage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0" hier="-1"/>
  </pageFields>
  <dataFields count="3">
    <dataField name="N" fld="1" subtotal="count" baseField="4" baseItem="1"/>
    <dataField name="Varp de Salário" fld="9" subtotal="varp" baseField="9" baseItem="1" numFmtId="165"/>
    <dataField name="DesvPadp de Salário2" fld="9" subtotal="stdDevp" baseField="9" baseItem="1" numFmtId="165"/>
  </dataFields>
  <formats count="2">
    <format dxfId="4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A1FCE-BF9B-4A6B-86AB-286862FECD63}" name="Tabela dinâmica1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Salário" colHeaderCaption="Deixou a Empresa">
  <location ref="Q93:T102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8C38B-067A-4E36-9D7D-90B1F05D77F1}" name="Tabela dinâmica10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Estado Civil" colHeaderCaption="Deixou a Empresa">
  <location ref="B93:E98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7837C-88FE-478D-889F-83159CBCAEBC}" name="Tabela dinâmica9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Gênero" colHeaderCaption="Deixou a Empresa">
  <location ref="Q70:T7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73A87-C2FB-477B-B2BE-0E0B8A238239}" name="Tabela dinâmica8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Nível de Satisfação" colHeaderCaption="Deixou a Empresa">
  <location ref="B70:E76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CCC89-344C-429D-8088-BD6F7C20DF03}" name="Tabela dinâmica7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Distância do Trabalho" colHeaderCaption="Deixou a Empresa">
  <location ref="Q23:T30" firstHeaderRow="0" firstDataRow="1" firstDataCol="1" rowPageCount="1" colPageCount="1"/>
  <pivotFields count="21">
    <pivotField showAll="0"/>
    <pivotField axis="axisPage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0" hier="-1"/>
  </pageFields>
  <dataFields count="3">
    <dataField name="N" fld="1" subtotal="count" baseField="4" baseItem="1"/>
    <dataField name="Varp de Distância" fld="4" subtotal="varp" baseField="4" baseItem="1" numFmtId="165"/>
    <dataField name="DesvPadp de Distância" fld="4" subtotal="stdDevp" baseField="4" baseItem="1"/>
  </dataFields>
  <formats count="1">
    <format dxfId="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BF2F5-C2D1-45C4-AF80-60A9C91C7D17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4" rowHeaderCaption="Nível de satisfação">
  <location ref="AI8:AL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1" format="7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1" format="8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1" format="9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41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41" format="1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41" format="12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41" format="13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41" format="14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F2C50-76DB-4A55-9095-DF97A78AD441}" name="Tabela dinâmica5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Idade" colHeaderCaption="Deixou a Empresa">
  <location ref="B23:H30" firstHeaderRow="0" firstDataRow="1" firstDataCol="1" rowPageCount="1" colPageCount="1"/>
  <pivotFields count="21">
    <pivotField showAll="0"/>
    <pivotField axis="axisPage" dataField="1" showAll="0">
      <items count="3"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item="0" hier="-1"/>
  </pageFields>
  <dataFields count="6">
    <dataField name="N" fld="1" subtotal="count" baseField="2" baseItem="1"/>
    <dataField name="Mín. de Idade" fld="2" subtotal="min" baseField="0" baseItem="0"/>
    <dataField name="Máx. de Idade" fld="2" subtotal="max" baseField="0" baseItem="0"/>
    <dataField name="Média de Idade" fld="2" subtotal="average" baseField="0" baseItem="0" numFmtId="1"/>
    <dataField name="DesvPadp de Idade" fld="2" subtotal="stdDevp" baseField="2" baseItem="1" numFmtId="2"/>
    <dataField name="Varp de Idade" fld="2" subtotal="varp" baseField="2" baseItem="1" numFmtId="2"/>
  </dataFields>
  <formats count="9">
    <format dxfId="5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2" type="button" dataOnly="0" labelOnly="1" outline="0" axis="axisRow" fieldPosition="0"/>
    </format>
    <format dxfId="44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55942-8D27-4AB2-886F-CAA80C029E0C}" name="Tabela dinâ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Distância do Trabalho" colHeaderCaption="Deixou a Empresa">
  <location ref="Q10:T18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58394-0E7B-4035-90DD-1812F380AB54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Freq. de Viagem" colHeaderCaption="Deixou a Empresa">
  <location ref="B48:E5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64A0C-C915-476F-BADB-64A289BEC314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Idade" colHeaderCaption="Deixou a Empresa">
  <location ref="B10:E18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7CC3F-5322-42F5-B528-C1B43812010F}" name="Tabela dinâmica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Formação" colHeaderCaption="Deixou a Empresa">
  <location ref="Q48:T55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ECE7E-FFA0-4BBF-9801-A590A26A01AE}" name="Tabela dinâ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Qtd de anos no mesmo cargo">
  <location ref="AI86:AL9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5">
      <pivotArea collapsedLevelsAreSubtotals="1" fieldPosition="0">
        <references count="1">
          <reference field="18" count="1">
            <x v="2"/>
          </reference>
        </references>
      </pivotArea>
    </format>
    <format dxfId="74">
      <pivotArea dataOnly="0" labelOnly="1" fieldPosition="0">
        <references count="1">
          <reference field="18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0EC00-5E8D-49E4-8C3E-1CEAF78A6131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U8:X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7">
      <pivotArea collapsedLevelsAreSubtotals="1" fieldPosition="0">
        <references count="2">
          <reference field="4294967294" count="2" selected="0">
            <x v="0"/>
            <x v="1"/>
          </reference>
          <reference field="4" count="1">
            <x v="1"/>
          </reference>
        </references>
      </pivotArea>
    </format>
    <format dxfId="76">
      <pivotArea dataOnly="0" labelOnly="1" fieldPosition="0">
        <references count="1">
          <reference field="4" count="1">
            <x v="1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430C6-E435-4321-A6E1-D26D7FF810ED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Qtd de empresas trabalhadas">
  <location ref="U47:X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B6EF0-48BA-48D3-9A96-0D09F847DB6D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Faz hora extra?">
  <location ref="AB47:A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2"/>
          </reference>
          <reference field="11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2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A6BFC-4F18-4F70-A1D6-A33636C06D71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stado Civil">
  <location ref="H47:K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9">
      <pivotArea collapsedLevelsAreSubtotals="1" fieldPosition="0">
        <references count="2">
          <reference field="4294967294" count="2" selected="0">
            <x v="0"/>
            <x v="1"/>
          </reference>
          <reference field="8" count="1">
            <x v="1"/>
          </reference>
        </references>
      </pivotArea>
    </format>
    <format dxfId="78">
      <pivotArea dataOnly="0" labelOnly="1" fieldPosition="0">
        <references count="1">
          <reference field="8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112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111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110"/>
    <tableColumn id="7" xr3:uid="{74A3B222-D1B2-49F2-9CC6-CDE2A7AEDECC}" uniqueName="7" name="E-Sat" queryTableFieldId="7" dataDxfId="109"/>
    <tableColumn id="8" xr3:uid="{D8DFD66D-5865-4265-B01A-4F2B77CD6F4B}" uniqueName="8" name="Gênero" queryTableFieldId="8" dataDxfId="108"/>
    <tableColumn id="9" xr3:uid="{C7D66E19-3769-4C85-9481-957C4608875F}" uniqueName="9" name="Estado_Civil" queryTableFieldId="9" dataDxfId="107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106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105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4284E4-B303-41D1-B447-38105039FFEF}" name="Tabela2" displayName="Tabela2" ref="F4:G11" totalsRowShown="0" headerRowDxfId="0" headerRowBorderDxfId="10" tableBorderDxfId="11" totalsRowBorderDxfId="9">
  <autoFilter ref="F4:G11" xr:uid="{D34284E4-B303-41D1-B447-38105039FFEF}"/>
  <tableColumns count="2">
    <tableColumn id="1" xr3:uid="{1B7F6310-3E71-4213-80FF-89A11B0F892E}" name="Variáveis" dataDxfId="8"/>
    <tableColumn id="2" xr3:uid="{09086612-CE49-4D64-B11C-2DE95016C534}" name="R²" dataDxfId="7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9103CF-7F84-43A9-9E86-3200DFF10134}" name="Tabela3" displayName="Tabela3" ref="B4:C17" totalsRowShown="0" headerRowDxfId="1" headerRowBorderDxfId="5" tableBorderDxfId="6" totalsRowBorderDxfId="4">
  <autoFilter ref="B4:C17" xr:uid="{969103CF-7F84-43A9-9E86-3200DFF10134}"/>
  <tableColumns count="2">
    <tableColumn id="1" xr3:uid="{CBDA61DA-FDF5-4460-8AAF-278E9B31A551}" name="Variáveis" dataDxfId="3"/>
    <tableColumn id="2" xr3:uid="{E53A39A5-E4C2-4FB4-99DA-8EE9E04F148B}" name="IV'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8.xml"/><Relationship Id="rId3" Type="http://schemas.openxmlformats.org/officeDocument/2006/relationships/pivotTable" Target="../pivotTables/pivotTable23.xml"/><Relationship Id="rId7" Type="http://schemas.openxmlformats.org/officeDocument/2006/relationships/pivotTable" Target="../pivotTables/pivotTable27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6" Type="http://schemas.openxmlformats.org/officeDocument/2006/relationships/pivotTable" Target="../pivotTables/pivotTable26.xml"/><Relationship Id="rId11" Type="http://schemas.openxmlformats.org/officeDocument/2006/relationships/pivotTable" Target="../pivotTables/pivotTable31.xml"/><Relationship Id="rId5" Type="http://schemas.openxmlformats.org/officeDocument/2006/relationships/pivotTable" Target="../pivotTables/pivotTable25.xml"/><Relationship Id="rId10" Type="http://schemas.openxmlformats.org/officeDocument/2006/relationships/pivotTable" Target="../pivotTables/pivotTable30.xml"/><Relationship Id="rId4" Type="http://schemas.openxmlformats.org/officeDocument/2006/relationships/pivotTable" Target="../pivotTables/pivotTable24.xml"/><Relationship Id="rId9" Type="http://schemas.openxmlformats.org/officeDocument/2006/relationships/pivotTable" Target="../pivotTables/pivotTable2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9.xml"/><Relationship Id="rId13" Type="http://schemas.openxmlformats.org/officeDocument/2006/relationships/pivotTable" Target="../pivotTables/pivotTable44.xml"/><Relationship Id="rId3" Type="http://schemas.openxmlformats.org/officeDocument/2006/relationships/pivotTable" Target="../pivotTables/pivotTable34.xml"/><Relationship Id="rId7" Type="http://schemas.openxmlformats.org/officeDocument/2006/relationships/pivotTable" Target="../pivotTables/pivotTable38.xml"/><Relationship Id="rId12" Type="http://schemas.openxmlformats.org/officeDocument/2006/relationships/pivotTable" Target="../pivotTables/pivotTable43.xml"/><Relationship Id="rId2" Type="http://schemas.openxmlformats.org/officeDocument/2006/relationships/pivotTable" Target="../pivotTables/pivotTable33.xml"/><Relationship Id="rId1" Type="http://schemas.openxmlformats.org/officeDocument/2006/relationships/pivotTable" Target="../pivotTables/pivotTable32.xml"/><Relationship Id="rId6" Type="http://schemas.openxmlformats.org/officeDocument/2006/relationships/pivotTable" Target="../pivotTables/pivotTable37.xml"/><Relationship Id="rId11" Type="http://schemas.openxmlformats.org/officeDocument/2006/relationships/pivotTable" Target="../pivotTables/pivotTable42.xml"/><Relationship Id="rId5" Type="http://schemas.openxmlformats.org/officeDocument/2006/relationships/pivotTable" Target="../pivotTables/pivotTable36.xml"/><Relationship Id="rId10" Type="http://schemas.openxmlformats.org/officeDocument/2006/relationships/pivotTable" Target="../pivotTables/pivotTable41.xml"/><Relationship Id="rId4" Type="http://schemas.openxmlformats.org/officeDocument/2006/relationships/pivotTable" Target="../pivotTables/pivotTable35.xml"/><Relationship Id="rId9" Type="http://schemas.openxmlformats.org/officeDocument/2006/relationships/pivotTable" Target="../pivotTables/pivotTable4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workbookViewId="0">
      <selection activeCell="E1" activeCellId="1" sqref="B1:B1048576 E1:E1048576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142"/>
  <sheetViews>
    <sheetView workbookViewId="0">
      <selection activeCell="B2" sqref="B2:B4"/>
    </sheetView>
  </sheetViews>
  <sheetFormatPr defaultRowHeight="15" x14ac:dyDescent="0.25"/>
  <cols>
    <col min="2" max="2" width="36.28515625" bestFit="1" customWidth="1"/>
    <col min="3" max="3" width="14" bestFit="1" customWidth="1"/>
    <col min="4" max="4" width="13.28515625" bestFit="1" customWidth="1"/>
    <col min="5" max="5" width="16" bestFit="1" customWidth="1"/>
    <col min="8" max="8" width="32.7109375" bestFit="1" customWidth="1"/>
    <col min="9" max="9" width="14" bestFit="1" customWidth="1"/>
    <col min="10" max="10" width="13.28515625" bestFit="1" customWidth="1"/>
    <col min="11" max="11" width="16" bestFit="1" customWidth="1"/>
    <col min="14" max="14" width="23.85546875" bestFit="1" customWidth="1"/>
    <col min="15" max="15" width="14" bestFit="1" customWidth="1"/>
    <col min="16" max="17" width="16" bestFit="1" customWidth="1"/>
    <col min="18" max="18" width="15.140625" bestFit="1" customWidth="1"/>
    <col min="21" max="21" width="22.140625" bestFit="1" customWidth="1"/>
    <col min="22" max="22" width="14" bestFit="1" customWidth="1"/>
    <col min="23" max="23" width="13.28515625" bestFit="1" customWidth="1"/>
    <col min="24" max="24" width="16" bestFit="1" customWidth="1"/>
    <col min="28" max="28" width="15" bestFit="1" customWidth="1"/>
    <col min="29" max="29" width="14" bestFit="1" customWidth="1"/>
    <col min="30" max="30" width="13.28515625" bestFit="1" customWidth="1"/>
    <col min="31" max="31" width="16" bestFit="1" customWidth="1"/>
    <col min="35" max="35" width="20.140625" bestFit="1" customWidth="1"/>
    <col min="36" max="36" width="14" bestFit="1" customWidth="1"/>
    <col min="37" max="37" width="13.28515625" bestFit="1" customWidth="1"/>
    <col min="38" max="38" width="16" bestFit="1" customWidth="1"/>
  </cols>
  <sheetData>
    <row r="2" spans="2:38" ht="15.75" x14ac:dyDescent="0.25">
      <c r="B2" s="1" t="s">
        <v>44</v>
      </c>
      <c r="H2" s="1" t="s">
        <v>58</v>
      </c>
      <c r="N2" s="1" t="s">
        <v>62</v>
      </c>
      <c r="U2" s="1" t="s">
        <v>64</v>
      </c>
      <c r="AB2" s="1" t="s">
        <v>5</v>
      </c>
      <c r="AI2" s="1" t="s">
        <v>75</v>
      </c>
    </row>
    <row r="4" spans="2:38" ht="15.75" x14ac:dyDescent="0.25">
      <c r="B4" s="1" t="s">
        <v>49</v>
      </c>
      <c r="H4" s="1" t="s">
        <v>49</v>
      </c>
      <c r="N4" s="1" t="s">
        <v>49</v>
      </c>
      <c r="U4" s="1" t="s">
        <v>49</v>
      </c>
      <c r="AB4" s="1" t="s">
        <v>49</v>
      </c>
      <c r="AI4" s="1" t="s">
        <v>49</v>
      </c>
    </row>
    <row r="5" spans="2:38" ht="15.75" x14ac:dyDescent="0.25">
      <c r="B5" s="5" t="s">
        <v>50</v>
      </c>
      <c r="H5" s="5" t="s">
        <v>59</v>
      </c>
      <c r="N5" s="5" t="s">
        <v>63</v>
      </c>
      <c r="U5" s="5" t="s">
        <v>72</v>
      </c>
      <c r="AB5" s="5" t="s">
        <v>73</v>
      </c>
      <c r="AI5" s="5" t="s">
        <v>76</v>
      </c>
    </row>
    <row r="6" spans="2:38" ht="15.75" x14ac:dyDescent="0.25">
      <c r="B6" s="5" t="s">
        <v>51</v>
      </c>
      <c r="H6" s="5" t="s">
        <v>60</v>
      </c>
      <c r="N6" s="5"/>
      <c r="U6" t="s">
        <v>71</v>
      </c>
      <c r="AB6" t="s">
        <v>74</v>
      </c>
      <c r="AI6" t="s">
        <v>77</v>
      </c>
    </row>
    <row r="8" spans="2:38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  <c r="N8" s="2" t="s">
        <v>61</v>
      </c>
      <c r="O8" t="s">
        <v>46</v>
      </c>
      <c r="P8" t="s">
        <v>47</v>
      </c>
      <c r="Q8" t="s">
        <v>48</v>
      </c>
      <c r="U8" s="2" t="s">
        <v>64</v>
      </c>
      <c r="V8" t="s">
        <v>46</v>
      </c>
      <c r="W8" t="s">
        <v>47</v>
      </c>
      <c r="X8" t="s">
        <v>48</v>
      </c>
      <c r="AB8" s="2" t="s">
        <v>5</v>
      </c>
      <c r="AC8" t="s">
        <v>46</v>
      </c>
      <c r="AD8" t="s">
        <v>47</v>
      </c>
      <c r="AE8" t="s">
        <v>48</v>
      </c>
      <c r="AI8" s="2" t="s">
        <v>75</v>
      </c>
      <c r="AJ8" t="s">
        <v>46</v>
      </c>
      <c r="AK8" t="s">
        <v>47</v>
      </c>
      <c r="AL8" t="s">
        <v>48</v>
      </c>
    </row>
    <row r="9" spans="2:38" x14ac:dyDescent="0.25">
      <c r="B9" s="7" t="s">
        <v>21</v>
      </c>
      <c r="C9" s="8">
        <v>237</v>
      </c>
      <c r="D9" s="6">
        <v>0.16122448979591836</v>
      </c>
      <c r="E9" s="4">
        <v>0.16122448979591836</v>
      </c>
      <c r="H9" s="3" t="s">
        <v>52</v>
      </c>
      <c r="I9">
        <v>97</v>
      </c>
      <c r="J9" s="4">
        <v>6.5986394557823125E-2</v>
      </c>
      <c r="K9" s="4">
        <v>6.5986394557823125E-2</v>
      </c>
      <c r="N9" s="3" t="s">
        <v>41</v>
      </c>
      <c r="O9">
        <v>150</v>
      </c>
      <c r="P9" s="4">
        <v>0.10204081632653061</v>
      </c>
      <c r="Q9" s="4">
        <v>0.10204081632653061</v>
      </c>
      <c r="U9" s="7" t="s">
        <v>65</v>
      </c>
      <c r="V9" s="8">
        <v>632</v>
      </c>
      <c r="W9" s="6">
        <v>0.42993197278911566</v>
      </c>
      <c r="X9" s="4">
        <v>0.42993197278911566</v>
      </c>
      <c r="AB9" s="3" t="s">
        <v>30</v>
      </c>
      <c r="AC9">
        <v>170</v>
      </c>
      <c r="AD9" s="4">
        <v>0.11564625850340136</v>
      </c>
      <c r="AE9" s="4">
        <v>0.11564625850340136</v>
      </c>
      <c r="AI9" s="3" t="s">
        <v>37</v>
      </c>
      <c r="AJ9">
        <v>284</v>
      </c>
      <c r="AK9" s="4">
        <v>0.19319727891156463</v>
      </c>
      <c r="AL9" s="4">
        <v>0.19319727891156463</v>
      </c>
    </row>
    <row r="10" spans="2:38" x14ac:dyDescent="0.25">
      <c r="B10" s="3" t="s">
        <v>28</v>
      </c>
      <c r="C10">
        <v>1233</v>
      </c>
      <c r="D10" s="4">
        <v>0.83877551020408159</v>
      </c>
      <c r="E10" s="4">
        <v>1</v>
      </c>
      <c r="H10" s="3" t="s">
        <v>53</v>
      </c>
      <c r="I10">
        <v>358</v>
      </c>
      <c r="J10" s="4">
        <v>0.24353741496598638</v>
      </c>
      <c r="K10" s="4">
        <v>0.30952380952380953</v>
      </c>
      <c r="N10" s="7" t="s">
        <v>22</v>
      </c>
      <c r="O10" s="8">
        <v>1043</v>
      </c>
      <c r="P10" s="6">
        <v>0.70952380952380956</v>
      </c>
      <c r="Q10" s="4">
        <v>0.81156462585034017</v>
      </c>
      <c r="U10" s="3" t="s">
        <v>66</v>
      </c>
      <c r="V10">
        <v>394</v>
      </c>
      <c r="W10" s="4">
        <v>0.26802721088435372</v>
      </c>
      <c r="X10" s="4">
        <v>0.69795918367346943</v>
      </c>
      <c r="AB10" s="3" t="s">
        <v>23</v>
      </c>
      <c r="AC10">
        <v>282</v>
      </c>
      <c r="AD10" s="4">
        <v>0.19183673469387755</v>
      </c>
      <c r="AE10" s="4">
        <v>0.3074829931972789</v>
      </c>
      <c r="AI10" s="3" t="s">
        <v>24</v>
      </c>
      <c r="AJ10">
        <v>287</v>
      </c>
      <c r="AK10" s="4">
        <v>0.19523809523809524</v>
      </c>
      <c r="AL10" s="4">
        <v>0.38843537414965984</v>
      </c>
    </row>
    <row r="11" spans="2:38" x14ac:dyDescent="0.25">
      <c r="B11" s="3" t="s">
        <v>45</v>
      </c>
      <c r="C11">
        <v>1470</v>
      </c>
      <c r="D11" s="4">
        <v>1</v>
      </c>
      <c r="E11" s="4"/>
      <c r="H11" s="7" t="s">
        <v>54</v>
      </c>
      <c r="I11" s="8">
        <v>451</v>
      </c>
      <c r="J11" s="6">
        <v>0.30680272108843537</v>
      </c>
      <c r="K11" s="4">
        <v>0.61632653061224485</v>
      </c>
      <c r="N11" s="3" t="s">
        <v>29</v>
      </c>
      <c r="O11">
        <v>277</v>
      </c>
      <c r="P11" s="4">
        <v>0.18843537414965986</v>
      </c>
      <c r="Q11" s="4">
        <v>1</v>
      </c>
      <c r="U11" s="3" t="s">
        <v>67</v>
      </c>
      <c r="V11">
        <v>115</v>
      </c>
      <c r="W11" s="4">
        <v>7.8231292517006806E-2</v>
      </c>
      <c r="X11" s="4">
        <v>0.77619047619047621</v>
      </c>
      <c r="AB11" s="7" t="s">
        <v>39</v>
      </c>
      <c r="AC11" s="8">
        <v>572</v>
      </c>
      <c r="AD11" s="6">
        <v>0.38911564625850342</v>
      </c>
      <c r="AE11" s="4">
        <v>0.69659863945578226</v>
      </c>
      <c r="AI11" s="3" t="s">
        <v>31</v>
      </c>
      <c r="AJ11">
        <v>453</v>
      </c>
      <c r="AK11" s="4">
        <v>0.30816326530612242</v>
      </c>
      <c r="AL11" s="4">
        <v>0.69659863945578226</v>
      </c>
    </row>
    <row r="12" spans="2:38" x14ac:dyDescent="0.25">
      <c r="H12" s="3" t="s">
        <v>55</v>
      </c>
      <c r="I12">
        <v>291</v>
      </c>
      <c r="J12" s="4">
        <v>0.19795918367346937</v>
      </c>
      <c r="K12" s="4">
        <v>0.81428571428571428</v>
      </c>
      <c r="N12" s="3" t="s">
        <v>45</v>
      </c>
      <c r="O12">
        <v>1470</v>
      </c>
      <c r="P12" s="4">
        <v>1</v>
      </c>
      <c r="Q12" s="4"/>
      <c r="U12" s="3" t="s">
        <v>68</v>
      </c>
      <c r="V12">
        <v>125</v>
      </c>
      <c r="W12" s="4">
        <v>8.5034013605442174E-2</v>
      </c>
      <c r="X12" s="4">
        <v>0.86122448979591837</v>
      </c>
      <c r="AB12" s="3" t="s">
        <v>36</v>
      </c>
      <c r="AC12">
        <v>398</v>
      </c>
      <c r="AD12" s="4">
        <v>0.27074829931972788</v>
      </c>
      <c r="AE12" s="4">
        <v>0.96734693877551026</v>
      </c>
      <c r="AI12" s="3" t="s">
        <v>35</v>
      </c>
      <c r="AJ12">
        <v>446</v>
      </c>
      <c r="AK12" s="4">
        <v>0.30340136054421768</v>
      </c>
      <c r="AL12" s="4">
        <v>1</v>
      </c>
    </row>
    <row r="13" spans="2:38" x14ac:dyDescent="0.25">
      <c r="H13" s="3" t="s">
        <v>56</v>
      </c>
      <c r="I13">
        <v>167</v>
      </c>
      <c r="J13" s="4">
        <v>0.11360544217687076</v>
      </c>
      <c r="K13" s="4">
        <v>0.92789115646258502</v>
      </c>
      <c r="U13" s="3" t="s">
        <v>69</v>
      </c>
      <c r="V13">
        <v>117</v>
      </c>
      <c r="W13" s="4">
        <v>7.9591836734693874E-2</v>
      </c>
      <c r="X13" s="4">
        <v>0.9408163265306122</v>
      </c>
      <c r="AB13" s="3" t="s">
        <v>43</v>
      </c>
      <c r="AC13">
        <v>48</v>
      </c>
      <c r="AD13" s="4">
        <v>3.2653061224489799E-2</v>
      </c>
      <c r="AE13" s="4">
        <v>1</v>
      </c>
      <c r="AI13" s="3" t="s">
        <v>45</v>
      </c>
      <c r="AJ13">
        <v>1470</v>
      </c>
      <c r="AK13" s="4">
        <v>1</v>
      </c>
      <c r="AL13" s="4"/>
    </row>
    <row r="14" spans="2:38" x14ac:dyDescent="0.25">
      <c r="H14" s="3" t="s">
        <v>57</v>
      </c>
      <c r="I14">
        <v>106</v>
      </c>
      <c r="J14" s="4">
        <v>7.2108843537414966E-2</v>
      </c>
      <c r="K14" s="4">
        <v>1</v>
      </c>
      <c r="U14" s="3" t="s">
        <v>70</v>
      </c>
      <c r="V14">
        <v>87</v>
      </c>
      <c r="W14" s="4">
        <v>5.9183673469387757E-2</v>
      </c>
      <c r="X14" s="4">
        <v>1</v>
      </c>
      <c r="AB14" s="3" t="s">
        <v>45</v>
      </c>
      <c r="AC14">
        <v>1470</v>
      </c>
      <c r="AD14" s="4">
        <v>1</v>
      </c>
      <c r="AE14" s="4"/>
    </row>
    <row r="15" spans="2:38" x14ac:dyDescent="0.25">
      <c r="H15" s="3" t="s">
        <v>45</v>
      </c>
      <c r="I15">
        <v>1470</v>
      </c>
      <c r="J15" s="4">
        <v>1</v>
      </c>
      <c r="K15" s="4"/>
      <c r="U15" s="3" t="s">
        <v>45</v>
      </c>
      <c r="V15">
        <v>1470</v>
      </c>
      <c r="W15" s="4">
        <v>1</v>
      </c>
      <c r="X15" s="4"/>
    </row>
    <row r="41" spans="2:38" ht="15.75" x14ac:dyDescent="0.25">
      <c r="B41" s="1" t="s">
        <v>79</v>
      </c>
      <c r="H41" s="1" t="s">
        <v>81</v>
      </c>
      <c r="N41" s="1" t="s">
        <v>171</v>
      </c>
      <c r="U41" s="1" t="s">
        <v>92</v>
      </c>
      <c r="AB41" s="1" t="s">
        <v>106</v>
      </c>
      <c r="AI41" s="1" t="s">
        <v>108</v>
      </c>
    </row>
    <row r="43" spans="2:38" ht="15.75" x14ac:dyDescent="0.25">
      <c r="B43" s="1" t="s">
        <v>49</v>
      </c>
      <c r="H43" s="1" t="s">
        <v>49</v>
      </c>
      <c r="N43" s="1" t="s">
        <v>49</v>
      </c>
      <c r="U43" s="1" t="s">
        <v>49</v>
      </c>
      <c r="AB43" s="1" t="s">
        <v>49</v>
      </c>
      <c r="AI43" s="1" t="s">
        <v>49</v>
      </c>
    </row>
    <row r="44" spans="2:38" ht="15.75" x14ac:dyDescent="0.25">
      <c r="B44" s="5" t="s">
        <v>78</v>
      </c>
      <c r="H44" s="5" t="s">
        <v>82</v>
      </c>
      <c r="N44" s="5" t="s">
        <v>90</v>
      </c>
      <c r="U44" s="5" t="s">
        <v>97</v>
      </c>
      <c r="AB44" s="5" t="s">
        <v>100</v>
      </c>
      <c r="AI44" s="5" t="s">
        <v>111</v>
      </c>
    </row>
    <row r="45" spans="2:38" ht="15.75" x14ac:dyDescent="0.25">
      <c r="B45" s="5"/>
      <c r="N45" t="s">
        <v>91</v>
      </c>
      <c r="U45" t="s">
        <v>98</v>
      </c>
      <c r="AB45" t="s">
        <v>99</v>
      </c>
      <c r="AI45" t="s">
        <v>110</v>
      </c>
    </row>
    <row r="47" spans="2:38" x14ac:dyDescent="0.25">
      <c r="B47" s="2" t="s">
        <v>7</v>
      </c>
      <c r="C47" t="s">
        <v>46</v>
      </c>
      <c r="D47" t="s">
        <v>47</v>
      </c>
      <c r="E47" t="s">
        <v>48</v>
      </c>
      <c r="H47" s="2" t="s">
        <v>80</v>
      </c>
      <c r="I47" t="s">
        <v>46</v>
      </c>
      <c r="J47" t="s">
        <v>47</v>
      </c>
      <c r="K47" t="s">
        <v>48</v>
      </c>
      <c r="N47" s="2" t="s">
        <v>9</v>
      </c>
      <c r="O47" t="s">
        <v>46</v>
      </c>
      <c r="P47" t="s">
        <v>47</v>
      </c>
      <c r="Q47" t="s">
        <v>48</v>
      </c>
      <c r="U47" s="2" t="s">
        <v>93</v>
      </c>
      <c r="V47" t="s">
        <v>46</v>
      </c>
      <c r="W47" t="s">
        <v>47</v>
      </c>
      <c r="X47" t="s">
        <v>48</v>
      </c>
      <c r="AB47" s="2" t="s">
        <v>107</v>
      </c>
      <c r="AC47" t="s">
        <v>46</v>
      </c>
      <c r="AD47" t="s">
        <v>47</v>
      </c>
      <c r="AE47" t="s">
        <v>48</v>
      </c>
      <c r="AI47" s="2" t="s">
        <v>109</v>
      </c>
      <c r="AJ47" t="s">
        <v>46</v>
      </c>
      <c r="AK47" t="s">
        <v>47</v>
      </c>
      <c r="AL47" t="s">
        <v>48</v>
      </c>
    </row>
    <row r="48" spans="2:38" x14ac:dyDescent="0.25">
      <c r="B48" s="7" t="s">
        <v>32</v>
      </c>
      <c r="C48" s="8">
        <v>882</v>
      </c>
      <c r="D48" s="6">
        <v>0.6</v>
      </c>
      <c r="E48" s="4">
        <v>0.6</v>
      </c>
      <c r="H48" s="3" t="s">
        <v>26</v>
      </c>
      <c r="I48">
        <v>470</v>
      </c>
      <c r="J48" s="4">
        <v>0.31972789115646261</v>
      </c>
      <c r="K48" s="4">
        <v>0.31972789115646261</v>
      </c>
      <c r="N48" s="7" t="s">
        <v>83</v>
      </c>
      <c r="O48" s="8">
        <v>544</v>
      </c>
      <c r="P48" s="6">
        <v>0.37006802721088433</v>
      </c>
      <c r="Q48" s="4">
        <v>0.37006802721088433</v>
      </c>
      <c r="U48" s="3" t="s">
        <v>94</v>
      </c>
      <c r="V48">
        <v>864</v>
      </c>
      <c r="W48" s="4">
        <v>0.58775510204081638</v>
      </c>
      <c r="X48" s="4">
        <v>0.58775510204081638</v>
      </c>
      <c r="AB48" s="3" t="s">
        <v>28</v>
      </c>
      <c r="AC48">
        <v>1054</v>
      </c>
      <c r="AD48" s="4">
        <v>0.71700680272108841</v>
      </c>
      <c r="AE48" s="4">
        <v>0.71700680272108841</v>
      </c>
      <c r="AI48" s="3" t="s">
        <v>101</v>
      </c>
      <c r="AJ48">
        <v>617</v>
      </c>
      <c r="AK48" s="4">
        <v>0.41972789115646258</v>
      </c>
      <c r="AL48" s="4">
        <v>0.41972789115646258</v>
      </c>
    </row>
    <row r="49" spans="2:38" x14ac:dyDescent="0.25">
      <c r="B49" s="3" t="s">
        <v>25</v>
      </c>
      <c r="C49">
        <v>588</v>
      </c>
      <c r="D49" s="4">
        <v>0.4</v>
      </c>
      <c r="E49" s="4">
        <v>1</v>
      </c>
      <c r="H49" s="7" t="s">
        <v>33</v>
      </c>
      <c r="I49" s="8">
        <v>673</v>
      </c>
      <c r="J49" s="6">
        <v>0.45782312925170066</v>
      </c>
      <c r="K49" s="4">
        <v>0.77755102040816326</v>
      </c>
      <c r="N49" s="3" t="s">
        <v>84</v>
      </c>
      <c r="O49">
        <v>492</v>
      </c>
      <c r="P49" s="4">
        <v>0.33469387755102042</v>
      </c>
      <c r="Q49" s="4">
        <v>0.70476190476190481</v>
      </c>
      <c r="U49" s="3" t="s">
        <v>95</v>
      </c>
      <c r="V49">
        <v>361</v>
      </c>
      <c r="W49" s="4">
        <v>0.24557823129251702</v>
      </c>
      <c r="X49" s="4">
        <v>0.83333333333333337</v>
      </c>
      <c r="AB49" s="3" t="s">
        <v>21</v>
      </c>
      <c r="AC49">
        <v>416</v>
      </c>
      <c r="AD49" s="4">
        <v>0.28299319727891159</v>
      </c>
      <c r="AE49" s="4">
        <v>1</v>
      </c>
      <c r="AI49" s="3" t="s">
        <v>102</v>
      </c>
      <c r="AJ49">
        <v>380</v>
      </c>
      <c r="AK49" s="4">
        <v>0.25850340136054423</v>
      </c>
      <c r="AL49" s="4">
        <v>0.67823129251700676</v>
      </c>
    </row>
    <row r="50" spans="2:38" x14ac:dyDescent="0.25">
      <c r="B50" s="3" t="s">
        <v>45</v>
      </c>
      <c r="C50">
        <v>1470</v>
      </c>
      <c r="D50" s="4">
        <v>1</v>
      </c>
      <c r="E50" s="4"/>
      <c r="H50" s="3" t="s">
        <v>40</v>
      </c>
      <c r="I50">
        <v>327</v>
      </c>
      <c r="J50" s="4">
        <v>0.22244897959183674</v>
      </c>
      <c r="K50" s="4">
        <v>1</v>
      </c>
      <c r="N50" s="3" t="s">
        <v>85</v>
      </c>
      <c r="O50">
        <v>154</v>
      </c>
      <c r="P50" s="4">
        <v>0.10476190476190476</v>
      </c>
      <c r="Q50" s="4">
        <v>0.80952380952380953</v>
      </c>
      <c r="U50" s="3" t="s">
        <v>96</v>
      </c>
      <c r="V50">
        <v>245</v>
      </c>
      <c r="W50" s="4">
        <v>0.16666666666666666</v>
      </c>
      <c r="X50" s="4">
        <v>1</v>
      </c>
      <c r="AB50" s="3" t="s">
        <v>45</v>
      </c>
      <c r="AC50">
        <v>1470</v>
      </c>
      <c r="AD50" s="4">
        <v>1</v>
      </c>
      <c r="AE50" s="4"/>
      <c r="AI50" s="7" t="s">
        <v>103</v>
      </c>
      <c r="AJ50" s="8">
        <v>247</v>
      </c>
      <c r="AK50" s="6">
        <v>0.16802721088435374</v>
      </c>
      <c r="AL50" s="6">
        <v>0.84625850340136055</v>
      </c>
    </row>
    <row r="51" spans="2:38" x14ac:dyDescent="0.25">
      <c r="H51" s="3" t="s">
        <v>45</v>
      </c>
      <c r="I51">
        <v>1470</v>
      </c>
      <c r="J51" s="4">
        <v>1</v>
      </c>
      <c r="K51" s="4"/>
      <c r="N51" s="3" t="s">
        <v>86</v>
      </c>
      <c r="O51">
        <v>95</v>
      </c>
      <c r="P51" s="4">
        <v>6.4625850340136057E-2</v>
      </c>
      <c r="Q51" s="4">
        <v>0.87414965986394555</v>
      </c>
      <c r="U51" s="3" t="s">
        <v>45</v>
      </c>
      <c r="V51">
        <v>1470</v>
      </c>
      <c r="W51" s="4">
        <v>1</v>
      </c>
      <c r="X51" s="4"/>
      <c r="AI51" s="3" t="s">
        <v>104</v>
      </c>
      <c r="AJ51">
        <v>159</v>
      </c>
      <c r="AK51" s="4">
        <v>0.10816326530612246</v>
      </c>
      <c r="AL51" s="4">
        <v>0.95442176870748296</v>
      </c>
    </row>
    <row r="52" spans="2:38" x14ac:dyDescent="0.25">
      <c r="N52" s="3" t="s">
        <v>87</v>
      </c>
      <c r="O52">
        <v>59</v>
      </c>
      <c r="P52" s="4">
        <v>4.0136054421768708E-2</v>
      </c>
      <c r="Q52" s="4">
        <v>0.91428571428571426</v>
      </c>
      <c r="AI52" s="3" t="s">
        <v>105</v>
      </c>
      <c r="AJ52">
        <v>67</v>
      </c>
      <c r="AK52" s="4">
        <v>4.5578231292517007E-2</v>
      </c>
      <c r="AL52" s="4">
        <v>1</v>
      </c>
    </row>
    <row r="53" spans="2:38" x14ac:dyDescent="0.25">
      <c r="N53" s="3" t="s">
        <v>88</v>
      </c>
      <c r="O53">
        <v>76</v>
      </c>
      <c r="P53" s="4">
        <v>5.1700680272108841E-2</v>
      </c>
      <c r="Q53" s="4">
        <v>0.96598639455782309</v>
      </c>
      <c r="AI53" s="3" t="s">
        <v>45</v>
      </c>
      <c r="AJ53">
        <v>1470</v>
      </c>
      <c r="AK53" s="4">
        <v>1</v>
      </c>
      <c r="AL53" s="4"/>
    </row>
    <row r="54" spans="2:38" x14ac:dyDescent="0.25">
      <c r="N54" s="3" t="s">
        <v>89</v>
      </c>
      <c r="O54">
        <v>50</v>
      </c>
      <c r="P54" s="4">
        <v>3.4013605442176874E-2</v>
      </c>
      <c r="Q54" s="4">
        <v>1</v>
      </c>
    </row>
    <row r="55" spans="2:38" x14ac:dyDescent="0.25">
      <c r="N55" s="3" t="s">
        <v>45</v>
      </c>
      <c r="O55">
        <v>1470</v>
      </c>
      <c r="P55" s="4">
        <v>1</v>
      </c>
      <c r="Q55" s="4"/>
    </row>
    <row r="80" spans="2:35" ht="15.75" x14ac:dyDescent="0.25">
      <c r="B80" s="1" t="s">
        <v>115</v>
      </c>
      <c r="H80" s="1" t="s">
        <v>120</v>
      </c>
      <c r="N80" s="1" t="s">
        <v>135</v>
      </c>
      <c r="U80" s="1" t="s">
        <v>142</v>
      </c>
      <c r="AB80" s="1" t="s">
        <v>132</v>
      </c>
      <c r="AI80" s="1" t="s">
        <v>133</v>
      </c>
    </row>
    <row r="82" spans="2:38" ht="15.75" x14ac:dyDescent="0.25">
      <c r="B82" s="1" t="s">
        <v>49</v>
      </c>
      <c r="H82" s="1" t="s">
        <v>49</v>
      </c>
      <c r="N82" s="1" t="s">
        <v>49</v>
      </c>
      <c r="U82" s="1" t="s">
        <v>49</v>
      </c>
      <c r="AB82" s="1" t="s">
        <v>49</v>
      </c>
      <c r="AI82" s="1" t="s">
        <v>49</v>
      </c>
    </row>
    <row r="83" spans="2:38" ht="15.75" x14ac:dyDescent="0.25">
      <c r="B83" s="5" t="s">
        <v>113</v>
      </c>
      <c r="H83" s="5" t="s">
        <v>138</v>
      </c>
      <c r="N83" s="5" t="s">
        <v>140</v>
      </c>
      <c r="U83" s="5" t="s">
        <v>153</v>
      </c>
      <c r="AB83" s="5" t="s">
        <v>149</v>
      </c>
      <c r="AI83" s="5" t="s">
        <v>150</v>
      </c>
    </row>
    <row r="84" spans="2:38" x14ac:dyDescent="0.25">
      <c r="B84" t="s">
        <v>112</v>
      </c>
      <c r="H84" t="s">
        <v>139</v>
      </c>
      <c r="N84" t="s">
        <v>141</v>
      </c>
    </row>
    <row r="86" spans="2:38" x14ac:dyDescent="0.25">
      <c r="B86" s="2" t="s">
        <v>114</v>
      </c>
      <c r="C86" t="s">
        <v>46</v>
      </c>
      <c r="D86" t="s">
        <v>47</v>
      </c>
      <c r="E86" t="s">
        <v>48</v>
      </c>
      <c r="H86" s="2" t="s">
        <v>137</v>
      </c>
      <c r="I86" t="s">
        <v>46</v>
      </c>
      <c r="J86" t="s">
        <v>47</v>
      </c>
      <c r="K86" t="s">
        <v>48</v>
      </c>
      <c r="N86" s="2" t="s">
        <v>136</v>
      </c>
      <c r="O86" t="s">
        <v>46</v>
      </c>
      <c r="U86" s="2" t="s">
        <v>143</v>
      </c>
      <c r="V86" t="s">
        <v>46</v>
      </c>
      <c r="W86" t="s">
        <v>47</v>
      </c>
      <c r="X86" t="s">
        <v>48</v>
      </c>
      <c r="AB86" s="2" t="s">
        <v>144</v>
      </c>
      <c r="AC86" t="s">
        <v>46</v>
      </c>
      <c r="AD86" t="s">
        <v>47</v>
      </c>
      <c r="AE86" t="s">
        <v>48</v>
      </c>
      <c r="AI86" s="2" t="s">
        <v>134</v>
      </c>
      <c r="AJ86" t="s">
        <v>46</v>
      </c>
      <c r="AK86" t="s">
        <v>47</v>
      </c>
      <c r="AL86" t="s">
        <v>48</v>
      </c>
    </row>
    <row r="87" spans="2:38" x14ac:dyDescent="0.25">
      <c r="B87" s="3">
        <v>0</v>
      </c>
      <c r="C87">
        <v>631</v>
      </c>
      <c r="D87" s="4">
        <v>0.42925170068027213</v>
      </c>
      <c r="E87" s="4">
        <v>0.42925170068027213</v>
      </c>
      <c r="H87" s="3" t="s">
        <v>116</v>
      </c>
      <c r="I87">
        <v>721</v>
      </c>
      <c r="J87" s="4">
        <v>0.49047619047619045</v>
      </c>
      <c r="K87" s="4">
        <v>0.49047619047619045</v>
      </c>
      <c r="N87" s="3">
        <v>0</v>
      </c>
      <c r="O87">
        <v>54</v>
      </c>
      <c r="U87" s="3" t="s">
        <v>27</v>
      </c>
      <c r="V87">
        <v>80</v>
      </c>
      <c r="W87" s="4">
        <v>5.4421768707482991E-2</v>
      </c>
      <c r="X87" s="4">
        <v>5.4421768707482991E-2</v>
      </c>
      <c r="AB87" s="3" t="s">
        <v>121</v>
      </c>
      <c r="AC87">
        <v>852</v>
      </c>
      <c r="AD87" s="4">
        <v>0.57959183673469383</v>
      </c>
      <c r="AE87" s="4">
        <v>0.57959183673469383</v>
      </c>
      <c r="AI87" s="3" t="s">
        <v>127</v>
      </c>
      <c r="AJ87">
        <v>808</v>
      </c>
      <c r="AK87" s="4">
        <v>0.5496598639455782</v>
      </c>
      <c r="AL87" s="4">
        <v>0.5496598639455782</v>
      </c>
    </row>
    <row r="88" spans="2:38" x14ac:dyDescent="0.25">
      <c r="B88" s="7">
        <v>1</v>
      </c>
      <c r="C88" s="8">
        <v>596</v>
      </c>
      <c r="D88" s="6">
        <v>0.40544217687074829</v>
      </c>
      <c r="E88" s="6">
        <v>0.83469387755102042</v>
      </c>
      <c r="H88" s="7" t="s">
        <v>117</v>
      </c>
      <c r="I88" s="8">
        <v>512</v>
      </c>
      <c r="J88" s="6">
        <v>0.34829931972789113</v>
      </c>
      <c r="K88" s="6">
        <v>0.83877551020408159</v>
      </c>
      <c r="N88" s="3">
        <v>1</v>
      </c>
      <c r="O88">
        <v>71</v>
      </c>
      <c r="U88" s="3" t="s">
        <v>38</v>
      </c>
      <c r="V88">
        <v>344</v>
      </c>
      <c r="W88" s="4">
        <v>0.23401360544217686</v>
      </c>
      <c r="X88" s="4">
        <v>0.28843537414965986</v>
      </c>
      <c r="AB88" s="7" t="s">
        <v>122</v>
      </c>
      <c r="AC88" s="8">
        <v>442</v>
      </c>
      <c r="AD88" s="6">
        <v>0.30068027210884352</v>
      </c>
      <c r="AE88" s="6">
        <v>0.88027210884353746</v>
      </c>
      <c r="AI88" s="7" t="s">
        <v>128</v>
      </c>
      <c r="AJ88" s="8">
        <v>399</v>
      </c>
      <c r="AK88" s="6">
        <v>0.27142857142857141</v>
      </c>
      <c r="AL88" s="6">
        <v>0.82108843537414966</v>
      </c>
    </row>
    <row r="89" spans="2:38" x14ac:dyDescent="0.25">
      <c r="B89" s="3">
        <v>2</v>
      </c>
      <c r="C89">
        <v>158</v>
      </c>
      <c r="D89" s="4">
        <v>0.10748299319727891</v>
      </c>
      <c r="E89" s="4">
        <v>0.94217687074829937</v>
      </c>
      <c r="H89" s="3" t="s">
        <v>118</v>
      </c>
      <c r="I89">
        <v>184</v>
      </c>
      <c r="J89" s="4">
        <v>0.1251700680272109</v>
      </c>
      <c r="K89" s="4">
        <v>0.96394557823129257</v>
      </c>
      <c r="N89" s="3">
        <v>2</v>
      </c>
      <c r="O89">
        <v>547</v>
      </c>
      <c r="U89" s="7" t="s">
        <v>34</v>
      </c>
      <c r="V89" s="8">
        <v>893</v>
      </c>
      <c r="W89" s="6">
        <v>0.60748299319727894</v>
      </c>
      <c r="X89" s="4">
        <v>0.89591836734693875</v>
      </c>
      <c r="AB89" s="3" t="s">
        <v>123</v>
      </c>
      <c r="AC89">
        <v>110</v>
      </c>
      <c r="AD89" s="4">
        <v>7.4829931972789115E-2</v>
      </c>
      <c r="AE89" s="4">
        <v>0.95510204081632655</v>
      </c>
      <c r="AI89" s="3" t="s">
        <v>129</v>
      </c>
      <c r="AJ89">
        <v>207</v>
      </c>
      <c r="AK89" s="4">
        <v>0.14081632653061224</v>
      </c>
      <c r="AL89" s="4">
        <v>0.96190476190476193</v>
      </c>
    </row>
    <row r="90" spans="2:38" x14ac:dyDescent="0.25">
      <c r="B90" s="3">
        <v>3</v>
      </c>
      <c r="C90">
        <v>85</v>
      </c>
      <c r="D90" s="4">
        <v>5.7823129251700682E-2</v>
      </c>
      <c r="E90" s="4">
        <v>1</v>
      </c>
      <c r="H90" s="3" t="s">
        <v>119</v>
      </c>
      <c r="I90">
        <v>53</v>
      </c>
      <c r="J90" s="4">
        <v>3.6054421768707483E-2</v>
      </c>
      <c r="K90" s="4">
        <v>1</v>
      </c>
      <c r="N90" s="7">
        <v>3</v>
      </c>
      <c r="O90" s="8">
        <v>491</v>
      </c>
      <c r="U90" s="3" t="s">
        <v>42</v>
      </c>
      <c r="V90">
        <v>153</v>
      </c>
      <c r="W90" s="4">
        <v>0.10408163265306122</v>
      </c>
      <c r="X90" s="4">
        <v>1</v>
      </c>
      <c r="AB90" s="3" t="s">
        <v>124</v>
      </c>
      <c r="AC90">
        <v>47</v>
      </c>
      <c r="AD90" s="4">
        <v>3.1972789115646258E-2</v>
      </c>
      <c r="AE90" s="4">
        <v>0.98707482993197282</v>
      </c>
      <c r="AI90" s="3" t="s">
        <v>130</v>
      </c>
      <c r="AJ90">
        <v>43</v>
      </c>
      <c r="AK90" s="4">
        <v>2.9251700680272108E-2</v>
      </c>
      <c r="AL90" s="4">
        <v>0.99115646258503398</v>
      </c>
    </row>
    <row r="91" spans="2:38" x14ac:dyDescent="0.25">
      <c r="B91" s="3" t="s">
        <v>45</v>
      </c>
      <c r="C91">
        <v>1470</v>
      </c>
      <c r="D91" s="4">
        <v>1</v>
      </c>
      <c r="E91" s="4"/>
      <c r="H91" s="3" t="s">
        <v>45</v>
      </c>
      <c r="I91">
        <v>1470</v>
      </c>
      <c r="J91" s="4">
        <v>1</v>
      </c>
      <c r="K91" s="4"/>
      <c r="N91" s="3">
        <v>4</v>
      </c>
      <c r="O91">
        <v>123</v>
      </c>
      <c r="U91" s="3" t="s">
        <v>45</v>
      </c>
      <c r="V91">
        <v>1470</v>
      </c>
      <c r="W91" s="4">
        <v>1</v>
      </c>
      <c r="X91" s="4"/>
      <c r="AB91" s="3" t="s">
        <v>125</v>
      </c>
      <c r="AC91">
        <v>15</v>
      </c>
      <c r="AD91" s="4">
        <v>1.020408163265306E-2</v>
      </c>
      <c r="AE91" s="4">
        <v>0.99727891156462589</v>
      </c>
      <c r="AI91" s="3" t="s">
        <v>131</v>
      </c>
      <c r="AJ91">
        <v>13</v>
      </c>
      <c r="AK91" s="4">
        <v>8.8435374149659872E-3</v>
      </c>
      <c r="AL91" s="4">
        <v>1</v>
      </c>
    </row>
    <row r="92" spans="2:38" x14ac:dyDescent="0.25">
      <c r="N92" s="3">
        <v>5</v>
      </c>
      <c r="O92">
        <v>119</v>
      </c>
      <c r="AB92" s="3" t="s">
        <v>126</v>
      </c>
      <c r="AC92">
        <v>4</v>
      </c>
      <c r="AD92" s="4">
        <v>2.7210884353741495E-3</v>
      </c>
      <c r="AE92" s="4">
        <v>1</v>
      </c>
      <c r="AI92" s="3" t="s">
        <v>45</v>
      </c>
      <c r="AJ92">
        <v>1470</v>
      </c>
      <c r="AK92" s="4">
        <v>1</v>
      </c>
      <c r="AL92" s="4"/>
    </row>
    <row r="93" spans="2:38" x14ac:dyDescent="0.25">
      <c r="N93" s="3">
        <v>6</v>
      </c>
      <c r="O93">
        <v>65</v>
      </c>
      <c r="AB93" s="3" t="s">
        <v>45</v>
      </c>
      <c r="AC93">
        <v>1470</v>
      </c>
      <c r="AD93" s="4">
        <v>1</v>
      </c>
      <c r="AE93" s="4"/>
    </row>
    <row r="94" spans="2:38" x14ac:dyDescent="0.25">
      <c r="N94" s="3" t="s">
        <v>45</v>
      </c>
      <c r="O94">
        <v>1470</v>
      </c>
    </row>
    <row r="130" spans="2:11" ht="15.75" x14ac:dyDescent="0.25">
      <c r="B130" s="1" t="s">
        <v>145</v>
      </c>
      <c r="H130" s="1" t="s">
        <v>147</v>
      </c>
    </row>
    <row r="132" spans="2:11" ht="15.75" x14ac:dyDescent="0.25">
      <c r="B132" s="1" t="s">
        <v>49</v>
      </c>
      <c r="H132" s="1" t="s">
        <v>49</v>
      </c>
    </row>
    <row r="133" spans="2:11" ht="15.75" x14ac:dyDescent="0.25">
      <c r="B133" s="5" t="s">
        <v>154</v>
      </c>
      <c r="H133" s="5" t="s">
        <v>151</v>
      </c>
    </row>
    <row r="134" spans="2:11" x14ac:dyDescent="0.25">
      <c r="H134" t="s">
        <v>152</v>
      </c>
    </row>
    <row r="136" spans="2:11" x14ac:dyDescent="0.25">
      <c r="B136" s="2" t="s">
        <v>146</v>
      </c>
      <c r="C136" t="s">
        <v>46</v>
      </c>
      <c r="D136" t="s">
        <v>47</v>
      </c>
      <c r="E136" t="s">
        <v>48</v>
      </c>
      <c r="H136" s="2" t="s">
        <v>148</v>
      </c>
      <c r="I136" t="s">
        <v>46</v>
      </c>
      <c r="J136" t="s">
        <v>47</v>
      </c>
      <c r="K136" t="s">
        <v>48</v>
      </c>
    </row>
    <row r="137" spans="2:11" x14ac:dyDescent="0.25">
      <c r="B137" s="7" t="s">
        <v>127</v>
      </c>
      <c r="C137" s="8">
        <v>1149</v>
      </c>
      <c r="D137" s="6">
        <v>0.78163265306122454</v>
      </c>
      <c r="E137" s="6">
        <v>0.78163265306122454</v>
      </c>
      <c r="H137" s="3" t="s">
        <v>127</v>
      </c>
      <c r="I137">
        <v>825</v>
      </c>
      <c r="J137" s="4">
        <v>0.56122448979591832</v>
      </c>
      <c r="K137" s="4">
        <v>0.56122448979591832</v>
      </c>
    </row>
    <row r="138" spans="2:11" x14ac:dyDescent="0.25">
      <c r="B138" s="3" t="s">
        <v>128</v>
      </c>
      <c r="C138">
        <v>214</v>
      </c>
      <c r="D138" s="4">
        <v>0.14557823129251701</v>
      </c>
      <c r="E138" s="4">
        <v>0.92721088435374155</v>
      </c>
      <c r="H138" s="7" t="s">
        <v>128</v>
      </c>
      <c r="I138" s="8">
        <v>374</v>
      </c>
      <c r="J138" s="6">
        <v>0.25442176870748301</v>
      </c>
      <c r="K138" s="6">
        <v>0.81564625850340133</v>
      </c>
    </row>
    <row r="139" spans="2:11" x14ac:dyDescent="0.25">
      <c r="B139" s="3" t="s">
        <v>129</v>
      </c>
      <c r="C139">
        <v>65</v>
      </c>
      <c r="D139" s="4">
        <v>4.4217687074829932E-2</v>
      </c>
      <c r="E139" s="4">
        <v>0.97142857142857142</v>
      </c>
      <c r="H139" s="3" t="s">
        <v>129</v>
      </c>
      <c r="I139">
        <v>220</v>
      </c>
      <c r="J139" s="4">
        <v>0.14965986394557823</v>
      </c>
      <c r="K139" s="4">
        <v>0.96530612244897962</v>
      </c>
    </row>
    <row r="140" spans="2:11" x14ac:dyDescent="0.25">
      <c r="B140" s="3" t="s">
        <v>130</v>
      </c>
      <c r="C140">
        <v>42</v>
      </c>
      <c r="D140" s="4">
        <v>2.8571428571428571E-2</v>
      </c>
      <c r="E140" s="4">
        <v>1</v>
      </c>
      <c r="H140" s="3" t="s">
        <v>130</v>
      </c>
      <c r="I140">
        <v>42</v>
      </c>
      <c r="J140" s="4">
        <v>2.8571428571428571E-2</v>
      </c>
      <c r="K140" s="4">
        <v>0.9938775510204082</v>
      </c>
    </row>
    <row r="141" spans="2:11" x14ac:dyDescent="0.25">
      <c r="B141" s="3" t="s">
        <v>45</v>
      </c>
      <c r="C141">
        <v>1470</v>
      </c>
      <c r="D141" s="4">
        <v>1</v>
      </c>
      <c r="E141" s="4"/>
      <c r="H141" s="3" t="s">
        <v>131</v>
      </c>
      <c r="I141">
        <v>9</v>
      </c>
      <c r="J141" s="4">
        <v>6.1224489795918364E-3</v>
      </c>
      <c r="K141" s="4">
        <v>1</v>
      </c>
    </row>
    <row r="142" spans="2:11" x14ac:dyDescent="0.25">
      <c r="H142" s="3" t="s">
        <v>45</v>
      </c>
      <c r="I142">
        <v>1470</v>
      </c>
      <c r="J142" s="4">
        <v>1</v>
      </c>
      <c r="K142" s="4"/>
    </row>
  </sheetData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575A-A082-4808-9205-1438781D38D9}">
  <dimension ref="B2:X113"/>
  <sheetViews>
    <sheetView topLeftCell="A30" workbookViewId="0">
      <selection activeCell="I105" sqref="I105"/>
    </sheetView>
  </sheetViews>
  <sheetFormatPr defaultRowHeight="15" x14ac:dyDescent="0.25"/>
  <cols>
    <col min="2" max="2" width="33.42578125" bestFit="1" customWidth="1"/>
    <col min="3" max="3" width="14" bestFit="1" customWidth="1"/>
    <col min="4" max="4" width="38.7109375" bestFit="1" customWidth="1"/>
    <col min="5" max="5" width="39" bestFit="1" customWidth="1"/>
    <col min="6" max="6" width="40.28515625" bestFit="1" customWidth="1"/>
    <col min="7" max="7" width="42.28515625" bestFit="1" customWidth="1"/>
    <col min="8" max="8" width="38.140625" bestFit="1" customWidth="1"/>
    <col min="9" max="9" width="9.140625" customWidth="1"/>
    <col min="18" max="18" width="28.7109375" bestFit="1" customWidth="1"/>
    <col min="19" max="19" width="14" bestFit="1" customWidth="1"/>
    <col min="20" max="20" width="34" bestFit="1" customWidth="1"/>
    <col min="21" max="21" width="34.28515625" bestFit="1" customWidth="1"/>
    <col min="22" max="22" width="35.5703125" bestFit="1" customWidth="1"/>
    <col min="23" max="23" width="37.42578125" bestFit="1" customWidth="1"/>
    <col min="24" max="24" width="33.28515625" bestFit="1" customWidth="1"/>
    <col min="25" max="25" width="30.85546875" bestFit="1" customWidth="1"/>
  </cols>
  <sheetData>
    <row r="2" spans="2:24" ht="15.75" x14ac:dyDescent="0.25">
      <c r="B2" s="1" t="s">
        <v>58</v>
      </c>
      <c r="R2" s="1" t="s">
        <v>64</v>
      </c>
    </row>
    <row r="4" spans="2:24" ht="15.75" x14ac:dyDescent="0.25">
      <c r="B4" s="1" t="s">
        <v>49</v>
      </c>
      <c r="R4" s="1" t="s">
        <v>49</v>
      </c>
    </row>
    <row r="5" spans="2:24" ht="15.75" x14ac:dyDescent="0.25">
      <c r="B5" s="5" t="s">
        <v>161</v>
      </c>
      <c r="R5" s="5" t="s">
        <v>169</v>
      </c>
    </row>
    <row r="6" spans="2:24" ht="15.75" x14ac:dyDescent="0.25">
      <c r="B6" s="5" t="s">
        <v>162</v>
      </c>
      <c r="R6" t="s">
        <v>170</v>
      </c>
    </row>
    <row r="7" spans="2:24" x14ac:dyDescent="0.25">
      <c r="B7" t="s">
        <v>163</v>
      </c>
    </row>
    <row r="9" spans="2:24" x14ac:dyDescent="0.25">
      <c r="B9" s="2" t="s">
        <v>58</v>
      </c>
      <c r="C9" t="s">
        <v>46</v>
      </c>
      <c r="D9" t="s">
        <v>156</v>
      </c>
      <c r="E9" t="s">
        <v>157</v>
      </c>
      <c r="F9" t="s">
        <v>158</v>
      </c>
      <c r="G9" t="s">
        <v>159</v>
      </c>
      <c r="H9" t="s">
        <v>160</v>
      </c>
      <c r="R9" s="2" t="s">
        <v>64</v>
      </c>
      <c r="S9" t="s">
        <v>46</v>
      </c>
      <c r="T9" t="s">
        <v>164</v>
      </c>
      <c r="U9" t="s">
        <v>165</v>
      </c>
      <c r="V9" t="s">
        <v>166</v>
      </c>
      <c r="W9" t="s">
        <v>167</v>
      </c>
      <c r="X9" t="s">
        <v>168</v>
      </c>
    </row>
    <row r="10" spans="2:24" x14ac:dyDescent="0.25">
      <c r="B10" s="3" t="s">
        <v>52</v>
      </c>
      <c r="C10">
        <v>97</v>
      </c>
      <c r="D10">
        <v>18</v>
      </c>
      <c r="E10">
        <v>24</v>
      </c>
      <c r="F10" s="10">
        <v>21.711340206185568</v>
      </c>
      <c r="G10" s="9">
        <v>1.978839953138577</v>
      </c>
      <c r="H10" s="9">
        <v>3.9158075601374853</v>
      </c>
      <c r="R10" s="3" t="s">
        <v>65</v>
      </c>
      <c r="S10">
        <v>632</v>
      </c>
      <c r="T10">
        <v>1</v>
      </c>
      <c r="U10">
        <v>5</v>
      </c>
      <c r="V10" s="9">
        <v>2.3148734177215191</v>
      </c>
      <c r="W10" s="9">
        <v>1.3024055458349297</v>
      </c>
      <c r="X10" s="9">
        <v>1.6962602058215812</v>
      </c>
    </row>
    <row r="11" spans="2:24" x14ac:dyDescent="0.25">
      <c r="B11" s="3" t="s">
        <v>53</v>
      </c>
      <c r="C11">
        <v>358</v>
      </c>
      <c r="D11">
        <v>25</v>
      </c>
      <c r="E11">
        <v>31</v>
      </c>
      <c r="F11" s="10">
        <v>28.533519553072626</v>
      </c>
      <c r="G11" s="9">
        <v>1.8824694471636232</v>
      </c>
      <c r="H11" s="9">
        <v>3.5436912195045172</v>
      </c>
      <c r="R11" s="3" t="s">
        <v>66</v>
      </c>
      <c r="S11">
        <v>394</v>
      </c>
      <c r="T11">
        <v>6</v>
      </c>
      <c r="U11">
        <v>10</v>
      </c>
      <c r="V11" s="9">
        <v>8.1395939086294415</v>
      </c>
      <c r="W11" s="9">
        <v>1.3734323332841629</v>
      </c>
      <c r="X11" s="9">
        <v>1.8863163741103799</v>
      </c>
    </row>
    <row r="12" spans="2:24" x14ac:dyDescent="0.25">
      <c r="B12" s="3" t="s">
        <v>54</v>
      </c>
      <c r="C12">
        <v>451</v>
      </c>
      <c r="D12">
        <v>32</v>
      </c>
      <c r="E12">
        <v>38</v>
      </c>
      <c r="F12" s="10">
        <v>34.926829268292686</v>
      </c>
      <c r="G12" s="9">
        <v>1.9128718176568511</v>
      </c>
      <c r="H12" s="9">
        <v>3.6590785907858256</v>
      </c>
      <c r="R12" s="3" t="s">
        <v>67</v>
      </c>
      <c r="S12">
        <v>115</v>
      </c>
      <c r="T12">
        <v>11</v>
      </c>
      <c r="U12">
        <v>15</v>
      </c>
      <c r="V12" s="9">
        <v>12.956521739130435</v>
      </c>
      <c r="W12" s="9">
        <v>1.5124704106012508</v>
      </c>
      <c r="X12" s="9">
        <v>2.2875667429443158</v>
      </c>
    </row>
    <row r="13" spans="2:24" x14ac:dyDescent="0.25">
      <c r="B13" s="3" t="s">
        <v>55</v>
      </c>
      <c r="C13">
        <v>291</v>
      </c>
      <c r="D13">
        <v>39</v>
      </c>
      <c r="E13">
        <v>45</v>
      </c>
      <c r="F13" s="10">
        <v>41.797250859106526</v>
      </c>
      <c r="G13" s="9">
        <v>2.0060578950349597</v>
      </c>
      <c r="H13" s="9">
        <v>4.0242682782320935</v>
      </c>
      <c r="R13" s="3" t="s">
        <v>68</v>
      </c>
      <c r="S13">
        <v>125</v>
      </c>
      <c r="T13">
        <v>16</v>
      </c>
      <c r="U13">
        <v>20</v>
      </c>
      <c r="V13" s="9">
        <v>17.904</v>
      </c>
      <c r="W13" s="9">
        <v>1.4724568014913204</v>
      </c>
      <c r="X13" s="9">
        <v>2.1681290322580495</v>
      </c>
    </row>
    <row r="14" spans="2:24" x14ac:dyDescent="0.25">
      <c r="B14" s="3" t="s">
        <v>56</v>
      </c>
      <c r="C14">
        <v>167</v>
      </c>
      <c r="D14">
        <v>46</v>
      </c>
      <c r="E14">
        <v>52</v>
      </c>
      <c r="F14" s="10">
        <v>48.736526946107787</v>
      </c>
      <c r="G14" s="9">
        <v>2.0066263506234492</v>
      </c>
      <c r="H14" s="9">
        <v>4.0265493110163808</v>
      </c>
      <c r="R14" s="3" t="s">
        <v>69</v>
      </c>
      <c r="S14">
        <v>117</v>
      </c>
      <c r="T14">
        <v>21</v>
      </c>
      <c r="U14">
        <v>25</v>
      </c>
      <c r="V14" s="9">
        <v>23.196581196581196</v>
      </c>
      <c r="W14" s="9">
        <v>1.3597623793384179</v>
      </c>
      <c r="X14" s="9">
        <v>1.8489537282640758</v>
      </c>
    </row>
    <row r="15" spans="2:24" x14ac:dyDescent="0.25">
      <c r="B15" s="3" t="s">
        <v>57</v>
      </c>
      <c r="C15">
        <v>106</v>
      </c>
      <c r="D15">
        <v>53</v>
      </c>
      <c r="E15">
        <v>60</v>
      </c>
      <c r="F15" s="10">
        <v>55.688679245283019</v>
      </c>
      <c r="G15" s="9">
        <v>2.1485907121919472</v>
      </c>
      <c r="H15" s="9">
        <v>4.6164420485174995</v>
      </c>
      <c r="R15" s="3" t="s">
        <v>70</v>
      </c>
      <c r="S15">
        <v>87</v>
      </c>
      <c r="T15">
        <v>26</v>
      </c>
      <c r="U15">
        <v>29</v>
      </c>
      <c r="V15" s="9">
        <v>27.597701149425287</v>
      </c>
      <c r="W15" s="9">
        <v>1.2052189815011578</v>
      </c>
      <c r="X15" s="9">
        <v>1.4525527933706883</v>
      </c>
    </row>
    <row r="16" spans="2:24" x14ac:dyDescent="0.25">
      <c r="B16" s="3" t="s">
        <v>45</v>
      </c>
      <c r="C16">
        <v>1470</v>
      </c>
      <c r="D16">
        <v>18</v>
      </c>
      <c r="E16">
        <v>60</v>
      </c>
      <c r="F16" s="10">
        <v>36.923809523809524</v>
      </c>
      <c r="G16" s="9">
        <v>9.1353734891367289</v>
      </c>
      <c r="H16" s="9">
        <v>83.455048786022161</v>
      </c>
      <c r="R16" s="3" t="s">
        <v>45</v>
      </c>
      <c r="S16">
        <v>1470</v>
      </c>
      <c r="T16">
        <v>1</v>
      </c>
      <c r="U16">
        <v>29</v>
      </c>
      <c r="V16" s="9">
        <v>9.1925170068027207</v>
      </c>
      <c r="W16" s="9">
        <v>8.1068644356660737</v>
      </c>
      <c r="X16" s="9">
        <v>65.721250978267406</v>
      </c>
    </row>
    <row r="20" spans="2:24" ht="15.75" x14ac:dyDescent="0.25">
      <c r="B20" s="1" t="s">
        <v>171</v>
      </c>
      <c r="R20" s="1" t="s">
        <v>92</v>
      </c>
    </row>
    <row r="22" spans="2:24" ht="15.75" x14ac:dyDescent="0.25">
      <c r="B22" s="1" t="s">
        <v>49</v>
      </c>
      <c r="R22" s="1" t="s">
        <v>49</v>
      </c>
    </row>
    <row r="23" spans="2:24" ht="15.75" x14ac:dyDescent="0.25">
      <c r="B23" s="5" t="s">
        <v>177</v>
      </c>
      <c r="R23" s="5" t="s">
        <v>190</v>
      </c>
    </row>
    <row r="24" spans="2:24" x14ac:dyDescent="0.25">
      <c r="B24" t="s">
        <v>178</v>
      </c>
      <c r="R24" t="s">
        <v>191</v>
      </c>
    </row>
    <row r="27" spans="2:24" x14ac:dyDescent="0.25">
      <c r="B27" s="2" t="s">
        <v>9</v>
      </c>
      <c r="C27" t="s">
        <v>46</v>
      </c>
      <c r="D27" t="s">
        <v>172</v>
      </c>
      <c r="E27" t="s">
        <v>173</v>
      </c>
      <c r="F27" t="s">
        <v>174</v>
      </c>
      <c r="G27" t="s">
        <v>175</v>
      </c>
      <c r="H27" t="s">
        <v>176</v>
      </c>
      <c r="R27" s="2" t="s">
        <v>10</v>
      </c>
      <c r="S27" t="s">
        <v>46</v>
      </c>
      <c r="T27" t="s">
        <v>180</v>
      </c>
      <c r="U27" t="s">
        <v>181</v>
      </c>
      <c r="V27" t="s">
        <v>182</v>
      </c>
      <c r="W27" t="s">
        <v>183</v>
      </c>
      <c r="X27" t="s">
        <v>184</v>
      </c>
    </row>
    <row r="28" spans="2:24" x14ac:dyDescent="0.25">
      <c r="B28" s="3" t="s">
        <v>83</v>
      </c>
      <c r="C28">
        <v>544</v>
      </c>
      <c r="D28">
        <v>1009</v>
      </c>
      <c r="E28">
        <v>4001</v>
      </c>
      <c r="F28" s="9">
        <v>2698.5036764705883</v>
      </c>
      <c r="G28" s="9">
        <v>624.10944286362292</v>
      </c>
      <c r="H28" s="9">
        <v>389512.59667154175</v>
      </c>
      <c r="R28" s="3" t="s">
        <v>94</v>
      </c>
      <c r="S28">
        <v>864</v>
      </c>
      <c r="T28">
        <v>0</v>
      </c>
      <c r="U28">
        <v>2</v>
      </c>
      <c r="V28" s="11">
        <v>0.94097222222222221</v>
      </c>
      <c r="W28" s="11">
        <v>0.62766427111510303</v>
      </c>
      <c r="X28" s="11">
        <v>0.39396243723445351</v>
      </c>
    </row>
    <row r="29" spans="2:24" x14ac:dyDescent="0.25">
      <c r="B29" s="3" t="s">
        <v>84</v>
      </c>
      <c r="C29">
        <v>492</v>
      </c>
      <c r="D29">
        <v>4011</v>
      </c>
      <c r="E29">
        <v>7005</v>
      </c>
      <c r="F29" s="9">
        <v>5311.8089430894306</v>
      </c>
      <c r="G29" s="9">
        <v>843.19011639381699</v>
      </c>
      <c r="H29" s="9">
        <v>710969.57238421857</v>
      </c>
      <c r="R29" s="3" t="s">
        <v>95</v>
      </c>
      <c r="S29">
        <v>361</v>
      </c>
      <c r="T29">
        <v>3</v>
      </c>
      <c r="U29">
        <v>5</v>
      </c>
      <c r="V29" s="11">
        <v>3.7340720221606647</v>
      </c>
      <c r="W29" s="11">
        <v>0.73875066107777032</v>
      </c>
      <c r="X29" s="11">
        <v>0.54575253924284273</v>
      </c>
    </row>
    <row r="30" spans="2:24" x14ac:dyDescent="0.25">
      <c r="B30" s="3" t="s">
        <v>85</v>
      </c>
      <c r="C30">
        <v>154</v>
      </c>
      <c r="D30">
        <v>7082</v>
      </c>
      <c r="E30">
        <v>10008</v>
      </c>
      <c r="F30" s="9">
        <v>8582.6948051948057</v>
      </c>
      <c r="G30" s="9">
        <v>910.71450314977676</v>
      </c>
      <c r="H30" s="9">
        <v>829400.90624734468</v>
      </c>
      <c r="R30" s="3" t="s">
        <v>96</v>
      </c>
      <c r="S30">
        <v>245</v>
      </c>
      <c r="T30">
        <v>6</v>
      </c>
      <c r="U30">
        <v>9</v>
      </c>
      <c r="V30" s="11">
        <v>7.3387755102040817</v>
      </c>
      <c r="W30" s="11">
        <v>1.1067631743006074</v>
      </c>
      <c r="X30" s="11">
        <v>1.2249247239879566</v>
      </c>
    </row>
    <row r="31" spans="2:24" x14ac:dyDescent="0.25">
      <c r="B31" s="3" t="s">
        <v>86</v>
      </c>
      <c r="C31">
        <v>95</v>
      </c>
      <c r="D31">
        <v>10048</v>
      </c>
      <c r="E31">
        <v>12965</v>
      </c>
      <c r="F31" s="9">
        <v>10978.915789473684</v>
      </c>
      <c r="G31" s="9">
        <v>736.97993077495164</v>
      </c>
      <c r="H31" s="9">
        <v>543139.41836505244</v>
      </c>
      <c r="R31" s="3" t="s">
        <v>45</v>
      </c>
      <c r="S31">
        <v>1470</v>
      </c>
      <c r="T31">
        <v>0</v>
      </c>
      <c r="U31">
        <v>9</v>
      </c>
      <c r="V31" s="11">
        <v>2.6931972789115646</v>
      </c>
      <c r="W31" s="11">
        <v>2.4980090060707472</v>
      </c>
      <c r="X31" s="11">
        <v>6.2400489944105617</v>
      </c>
    </row>
    <row r="32" spans="2:24" x14ac:dyDescent="0.25">
      <c r="B32" s="3" t="s">
        <v>87</v>
      </c>
      <c r="C32">
        <v>59</v>
      </c>
      <c r="D32">
        <v>13116</v>
      </c>
      <c r="E32">
        <v>15992</v>
      </c>
      <c r="F32" s="9">
        <v>13905.881355932202</v>
      </c>
      <c r="G32" s="9">
        <v>761.64380046339534</v>
      </c>
      <c r="H32" s="9">
        <v>580101.27878432442</v>
      </c>
    </row>
    <row r="33" spans="2:18" x14ac:dyDescent="0.25">
      <c r="B33" s="3" t="s">
        <v>88</v>
      </c>
      <c r="C33">
        <v>76</v>
      </c>
      <c r="D33">
        <v>16015</v>
      </c>
      <c r="E33">
        <v>18947</v>
      </c>
      <c r="F33" s="9">
        <v>17371.197368421053</v>
      </c>
      <c r="G33" s="9">
        <v>820.07796409426419</v>
      </c>
      <c r="H33" s="9">
        <v>672527.86719299317</v>
      </c>
    </row>
    <row r="34" spans="2:18" x14ac:dyDescent="0.25">
      <c r="B34" s="3" t="s">
        <v>89</v>
      </c>
      <c r="C34">
        <v>50</v>
      </c>
      <c r="D34">
        <v>19033</v>
      </c>
      <c r="E34">
        <v>19999</v>
      </c>
      <c r="F34" s="9">
        <v>19450.46</v>
      </c>
      <c r="G34" s="9">
        <v>287.33761767400887</v>
      </c>
      <c r="H34" s="9">
        <v>82562.906530574881</v>
      </c>
    </row>
    <row r="35" spans="2:18" x14ac:dyDescent="0.25">
      <c r="B35" s="3" t="s">
        <v>45</v>
      </c>
      <c r="C35">
        <v>1470</v>
      </c>
      <c r="D35">
        <v>1009</v>
      </c>
      <c r="E35">
        <v>19999</v>
      </c>
      <c r="F35" s="9">
        <v>6502.931292517007</v>
      </c>
      <c r="G35" s="9">
        <v>4707.956783097994</v>
      </c>
      <c r="H35" s="9">
        <v>22164857.07151841</v>
      </c>
    </row>
    <row r="40" spans="2:18" ht="15.75" x14ac:dyDescent="0.25">
      <c r="B40" s="1" t="s">
        <v>108</v>
      </c>
      <c r="R40" s="1"/>
    </row>
    <row r="42" spans="2:18" ht="15.75" x14ac:dyDescent="0.25">
      <c r="B42" s="1" t="s">
        <v>49</v>
      </c>
      <c r="R42" s="1"/>
    </row>
    <row r="43" spans="2:18" ht="15.75" x14ac:dyDescent="0.25">
      <c r="B43" s="5" t="s">
        <v>192</v>
      </c>
      <c r="R43" s="5"/>
    </row>
    <row r="44" spans="2:18" x14ac:dyDescent="0.25">
      <c r="B44" t="s">
        <v>193</v>
      </c>
    </row>
    <row r="47" spans="2:18" x14ac:dyDescent="0.25">
      <c r="B47" s="2" t="s">
        <v>108</v>
      </c>
      <c r="C47" t="s">
        <v>46</v>
      </c>
      <c r="D47" t="s">
        <v>185</v>
      </c>
      <c r="E47" t="s">
        <v>186</v>
      </c>
      <c r="F47" t="s">
        <v>187</v>
      </c>
      <c r="G47" t="s">
        <v>188</v>
      </c>
      <c r="H47" t="s">
        <v>189</v>
      </c>
    </row>
    <row r="48" spans="2:18" x14ac:dyDescent="0.25">
      <c r="B48" s="3" t="s">
        <v>101</v>
      </c>
      <c r="C48">
        <v>617</v>
      </c>
      <c r="D48">
        <v>11</v>
      </c>
      <c r="E48">
        <v>13</v>
      </c>
      <c r="F48" s="9">
        <v>11.998379254457051</v>
      </c>
      <c r="G48" s="9">
        <v>0.82473763956446766</v>
      </c>
      <c r="H48" s="9">
        <v>0.68019217411436972</v>
      </c>
    </row>
    <row r="49" spans="2:18" x14ac:dyDescent="0.25">
      <c r="B49" s="3" t="s">
        <v>102</v>
      </c>
      <c r="C49">
        <v>380</v>
      </c>
      <c r="D49">
        <v>14</v>
      </c>
      <c r="E49">
        <v>16</v>
      </c>
      <c r="F49" s="9">
        <v>14.676315789473684</v>
      </c>
      <c r="G49" s="9">
        <v>0.79441792983507165</v>
      </c>
      <c r="H49" s="9">
        <v>0.63109984724344081</v>
      </c>
    </row>
    <row r="50" spans="2:18" x14ac:dyDescent="0.25">
      <c r="B50" s="3" t="s">
        <v>103</v>
      </c>
      <c r="C50">
        <v>247</v>
      </c>
      <c r="D50">
        <v>17</v>
      </c>
      <c r="E50">
        <v>19</v>
      </c>
      <c r="F50" s="9">
        <v>17.975708502024293</v>
      </c>
      <c r="G50" s="9">
        <v>0.80105177560745289</v>
      </c>
      <c r="H50" s="9">
        <v>0.64168394720385313</v>
      </c>
    </row>
    <row r="51" spans="2:18" x14ac:dyDescent="0.25">
      <c r="B51" s="3" t="s">
        <v>104</v>
      </c>
      <c r="C51">
        <v>159</v>
      </c>
      <c r="D51">
        <v>20</v>
      </c>
      <c r="E51">
        <v>22</v>
      </c>
      <c r="F51" s="9">
        <v>21.0062893081761</v>
      </c>
      <c r="G51" s="9">
        <v>0.83814786274359754</v>
      </c>
      <c r="H51" s="9">
        <v>0.70249183982166041</v>
      </c>
    </row>
    <row r="52" spans="2:18" x14ac:dyDescent="0.25">
      <c r="B52" s="3" t="s">
        <v>105</v>
      </c>
      <c r="C52">
        <v>67</v>
      </c>
      <c r="D52">
        <v>23</v>
      </c>
      <c r="E52">
        <v>25</v>
      </c>
      <c r="F52" s="9">
        <v>23.850746268656717</v>
      </c>
      <c r="G52" s="9">
        <v>0.8211915094854737</v>
      </c>
      <c r="H52" s="9">
        <v>0.67435549525103078</v>
      </c>
    </row>
    <row r="53" spans="2:18" x14ac:dyDescent="0.25">
      <c r="B53" s="3" t="s">
        <v>45</v>
      </c>
      <c r="C53">
        <v>1470</v>
      </c>
      <c r="D53">
        <v>11</v>
      </c>
      <c r="E53">
        <v>25</v>
      </c>
      <c r="F53" s="9">
        <v>15.209523809523809</v>
      </c>
      <c r="G53" s="9">
        <v>3.6599377165396416</v>
      </c>
      <c r="H53" s="9">
        <v>13.395144088949404</v>
      </c>
    </row>
    <row r="60" spans="2:18" ht="15.75" x14ac:dyDescent="0.25">
      <c r="B60" s="1" t="s">
        <v>120</v>
      </c>
      <c r="R60" s="1" t="s">
        <v>199</v>
      </c>
    </row>
    <row r="62" spans="2:18" ht="15.75" x14ac:dyDescent="0.25">
      <c r="B62" s="1" t="s">
        <v>49</v>
      </c>
      <c r="R62" s="1" t="s">
        <v>49</v>
      </c>
    </row>
    <row r="63" spans="2:18" ht="15.75" x14ac:dyDescent="0.25">
      <c r="B63" s="5" t="s">
        <v>155</v>
      </c>
      <c r="R63" s="5" t="s">
        <v>155</v>
      </c>
    </row>
    <row r="64" spans="2:18" x14ac:dyDescent="0.25">
      <c r="B64" t="s">
        <v>179</v>
      </c>
      <c r="R64" t="s">
        <v>179</v>
      </c>
    </row>
    <row r="67" spans="2:24" x14ac:dyDescent="0.25">
      <c r="B67" s="2" t="s">
        <v>14</v>
      </c>
      <c r="C67" t="s">
        <v>46</v>
      </c>
      <c r="D67" t="s">
        <v>194</v>
      </c>
      <c r="E67" t="s">
        <v>195</v>
      </c>
      <c r="F67" t="s">
        <v>196</v>
      </c>
      <c r="G67" t="s">
        <v>197</v>
      </c>
      <c r="H67" t="s">
        <v>198</v>
      </c>
      <c r="R67" s="2" t="s">
        <v>15</v>
      </c>
      <c r="S67" t="s">
        <v>46</v>
      </c>
      <c r="T67" t="s">
        <v>200</v>
      </c>
      <c r="U67" t="s">
        <v>201</v>
      </c>
      <c r="V67" t="s">
        <v>202</v>
      </c>
      <c r="W67" t="s">
        <v>203</v>
      </c>
      <c r="X67" t="s">
        <v>204</v>
      </c>
    </row>
    <row r="68" spans="2:24" x14ac:dyDescent="0.25">
      <c r="B68" s="3" t="s">
        <v>116</v>
      </c>
      <c r="C68">
        <v>721</v>
      </c>
      <c r="D68">
        <v>0</v>
      </c>
      <c r="E68">
        <v>9</v>
      </c>
      <c r="F68" s="9">
        <v>5.5006934812760058</v>
      </c>
      <c r="G68" s="9">
        <v>2.5852814303226905</v>
      </c>
      <c r="H68" s="9">
        <v>6.6836800739713356</v>
      </c>
      <c r="R68" s="3">
        <v>0</v>
      </c>
      <c r="S68">
        <v>54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2:24" x14ac:dyDescent="0.25">
      <c r="B69" s="3" t="s">
        <v>117</v>
      </c>
      <c r="C69">
        <v>512</v>
      </c>
      <c r="D69">
        <v>10</v>
      </c>
      <c r="E69">
        <v>19</v>
      </c>
      <c r="F69" s="9">
        <v>12.794921875</v>
      </c>
      <c r="G69" s="9">
        <v>2.9699956831410907</v>
      </c>
      <c r="H69" s="9">
        <v>8.820874357876713</v>
      </c>
      <c r="R69" s="3">
        <v>1</v>
      </c>
      <c r="S69">
        <v>71</v>
      </c>
      <c r="T69">
        <v>1</v>
      </c>
      <c r="U69">
        <v>1</v>
      </c>
      <c r="V69">
        <v>1</v>
      </c>
      <c r="W69">
        <v>0</v>
      </c>
      <c r="X69">
        <v>0</v>
      </c>
    </row>
    <row r="70" spans="2:24" x14ac:dyDescent="0.25">
      <c r="B70" s="3" t="s">
        <v>118</v>
      </c>
      <c r="C70">
        <v>184</v>
      </c>
      <c r="D70">
        <v>20</v>
      </c>
      <c r="E70">
        <v>29</v>
      </c>
      <c r="F70" s="9">
        <v>23.364130434782609</v>
      </c>
      <c r="G70" s="9">
        <v>2.7901106201208759</v>
      </c>
      <c r="H70" s="9">
        <v>7.7847172725112994</v>
      </c>
      <c r="R70" s="3">
        <v>2</v>
      </c>
      <c r="S70">
        <v>547</v>
      </c>
      <c r="T70">
        <v>2</v>
      </c>
      <c r="U70">
        <v>2</v>
      </c>
      <c r="V70">
        <v>2</v>
      </c>
      <c r="W70">
        <v>0</v>
      </c>
      <c r="X70">
        <v>0</v>
      </c>
    </row>
    <row r="71" spans="2:24" x14ac:dyDescent="0.25">
      <c r="B71" s="3" t="s">
        <v>119</v>
      </c>
      <c r="C71">
        <v>53</v>
      </c>
      <c r="D71">
        <v>30</v>
      </c>
      <c r="E71">
        <v>40</v>
      </c>
      <c r="F71" s="9">
        <v>33.301886792452834</v>
      </c>
      <c r="G71" s="9">
        <v>2.635445559033589</v>
      </c>
      <c r="H71" s="9">
        <v>6.9455732946298667</v>
      </c>
      <c r="R71" s="3">
        <v>3</v>
      </c>
      <c r="S71">
        <v>491</v>
      </c>
      <c r="T71">
        <v>3</v>
      </c>
      <c r="U71">
        <v>3</v>
      </c>
      <c r="V71">
        <v>3</v>
      </c>
      <c r="W71">
        <v>0</v>
      </c>
      <c r="X71">
        <v>0</v>
      </c>
    </row>
    <row r="72" spans="2:24" x14ac:dyDescent="0.25">
      <c r="B72" s="3" t="s">
        <v>45</v>
      </c>
      <c r="C72">
        <v>1470</v>
      </c>
      <c r="D72">
        <v>0</v>
      </c>
      <c r="E72">
        <v>40</v>
      </c>
      <c r="F72" s="9">
        <v>11.279591836734694</v>
      </c>
      <c r="G72" s="9">
        <v>7.7807816755149988</v>
      </c>
      <c r="H72" s="9">
        <v>60.540563482029988</v>
      </c>
      <c r="R72" s="3">
        <v>4</v>
      </c>
      <c r="S72">
        <v>123</v>
      </c>
      <c r="T72">
        <v>4</v>
      </c>
      <c r="U72">
        <v>4</v>
      </c>
      <c r="V72">
        <v>4</v>
      </c>
      <c r="W72">
        <v>0</v>
      </c>
      <c r="X72">
        <v>0</v>
      </c>
    </row>
    <row r="73" spans="2:24" x14ac:dyDescent="0.25">
      <c r="R73" s="3">
        <v>5</v>
      </c>
      <c r="S73">
        <v>119</v>
      </c>
      <c r="T73">
        <v>5</v>
      </c>
      <c r="U73">
        <v>5</v>
      </c>
      <c r="V73">
        <v>5</v>
      </c>
      <c r="W73">
        <v>0</v>
      </c>
      <c r="X73">
        <v>0</v>
      </c>
    </row>
    <row r="74" spans="2:24" x14ac:dyDescent="0.25">
      <c r="R74" s="3">
        <v>6</v>
      </c>
      <c r="S74">
        <v>65</v>
      </c>
      <c r="T74">
        <v>6</v>
      </c>
      <c r="U74">
        <v>6</v>
      </c>
      <c r="V74">
        <v>6</v>
      </c>
      <c r="W74">
        <v>0</v>
      </c>
      <c r="X74">
        <v>0</v>
      </c>
    </row>
    <row r="75" spans="2:24" x14ac:dyDescent="0.25">
      <c r="R75" s="3" t="s">
        <v>45</v>
      </c>
      <c r="S75">
        <v>1470</v>
      </c>
      <c r="T75">
        <v>0</v>
      </c>
      <c r="U75">
        <v>6</v>
      </c>
      <c r="V75" s="9">
        <v>2.7993197278911564</v>
      </c>
      <c r="W75" s="9">
        <v>1.2892706207958458</v>
      </c>
      <c r="X75" s="9">
        <v>1.6622187336473055</v>
      </c>
    </row>
    <row r="80" spans="2:24" ht="15.75" x14ac:dyDescent="0.25">
      <c r="B80" s="1" t="s">
        <v>132</v>
      </c>
      <c r="R80" s="1" t="s">
        <v>222</v>
      </c>
    </row>
    <row r="82" spans="2:24" ht="15.75" x14ac:dyDescent="0.25">
      <c r="B82" s="1" t="s">
        <v>49</v>
      </c>
      <c r="R82" s="1" t="s">
        <v>49</v>
      </c>
    </row>
    <row r="83" spans="2:24" ht="15.75" x14ac:dyDescent="0.25">
      <c r="B83" s="5" t="s">
        <v>210</v>
      </c>
      <c r="R83" s="5" t="s">
        <v>155</v>
      </c>
    </row>
    <row r="84" spans="2:24" x14ac:dyDescent="0.25">
      <c r="B84" t="s">
        <v>211</v>
      </c>
      <c r="R84" t="s">
        <v>179</v>
      </c>
    </row>
    <row r="87" spans="2:24" x14ac:dyDescent="0.25">
      <c r="B87" s="2" t="s">
        <v>17</v>
      </c>
      <c r="C87" t="s">
        <v>46</v>
      </c>
      <c r="D87" t="s">
        <v>205</v>
      </c>
      <c r="E87" t="s">
        <v>206</v>
      </c>
      <c r="F87" t="s">
        <v>207</v>
      </c>
      <c r="G87" t="s">
        <v>208</v>
      </c>
      <c r="H87" t="s">
        <v>209</v>
      </c>
      <c r="R87" s="2" t="s">
        <v>18</v>
      </c>
      <c r="S87" t="s">
        <v>46</v>
      </c>
      <c r="T87" t="s">
        <v>212</v>
      </c>
      <c r="U87" t="s">
        <v>213</v>
      </c>
      <c r="V87" t="s">
        <v>214</v>
      </c>
      <c r="W87" t="s">
        <v>215</v>
      </c>
      <c r="X87" t="s">
        <v>216</v>
      </c>
    </row>
    <row r="88" spans="2:24" x14ac:dyDescent="0.25">
      <c r="B88" s="3" t="s">
        <v>121</v>
      </c>
      <c r="C88">
        <v>852</v>
      </c>
      <c r="D88">
        <v>0</v>
      </c>
      <c r="E88">
        <v>6</v>
      </c>
      <c r="F88" s="9">
        <v>3.1514084507042255</v>
      </c>
      <c r="G88" s="9">
        <v>1.8026838295327055</v>
      </c>
      <c r="H88" s="9">
        <v>3.2496689892587005</v>
      </c>
      <c r="R88" s="3" t="s">
        <v>127</v>
      </c>
      <c r="S88">
        <v>808</v>
      </c>
      <c r="T88">
        <v>0</v>
      </c>
      <c r="U88">
        <v>3</v>
      </c>
      <c r="V88" s="9">
        <v>1.4925742574257426</v>
      </c>
      <c r="W88" s="9">
        <v>1.0906584562020092</v>
      </c>
      <c r="X88" s="9">
        <v>1.1895358680849499</v>
      </c>
    </row>
    <row r="89" spans="2:24" x14ac:dyDescent="0.25">
      <c r="B89" s="3" t="s">
        <v>122</v>
      </c>
      <c r="C89">
        <v>442</v>
      </c>
      <c r="D89">
        <v>7</v>
      </c>
      <c r="E89">
        <v>13</v>
      </c>
      <c r="F89" s="9">
        <v>9.1402714932126692</v>
      </c>
      <c r="G89" s="9">
        <v>1.6422035742213958</v>
      </c>
      <c r="H89" s="9">
        <v>2.6968325791855277</v>
      </c>
      <c r="R89" s="3" t="s">
        <v>128</v>
      </c>
      <c r="S89">
        <v>399</v>
      </c>
      <c r="T89">
        <v>4</v>
      </c>
      <c r="U89">
        <v>7</v>
      </c>
      <c r="V89" s="9">
        <v>5.9448621553884715</v>
      </c>
      <c r="W89" s="9">
        <v>1.3001613423444798</v>
      </c>
      <c r="X89" s="9">
        <v>1.6904195161269995</v>
      </c>
    </row>
    <row r="90" spans="2:24" x14ac:dyDescent="0.25">
      <c r="B90" s="3" t="s">
        <v>123</v>
      </c>
      <c r="C90">
        <v>110</v>
      </c>
      <c r="D90">
        <v>14</v>
      </c>
      <c r="E90">
        <v>20</v>
      </c>
      <c r="F90" s="9">
        <v>17.09090909090909</v>
      </c>
      <c r="G90" s="9">
        <v>2.2526048308058382</v>
      </c>
      <c r="H90" s="9">
        <v>5.0742285237697988</v>
      </c>
      <c r="R90" s="3" t="s">
        <v>129</v>
      </c>
      <c r="S90">
        <v>207</v>
      </c>
      <c r="T90">
        <v>8</v>
      </c>
      <c r="U90">
        <v>11</v>
      </c>
      <c r="V90" s="9">
        <v>8.9227053140096615</v>
      </c>
      <c r="W90" s="9">
        <v>0.99699374583969347</v>
      </c>
      <c r="X90" s="9">
        <v>0.99399652924346338</v>
      </c>
    </row>
    <row r="91" spans="2:24" x14ac:dyDescent="0.25">
      <c r="B91" s="3" t="s">
        <v>124</v>
      </c>
      <c r="C91">
        <v>47</v>
      </c>
      <c r="D91">
        <v>21</v>
      </c>
      <c r="E91">
        <v>27</v>
      </c>
      <c r="F91" s="9">
        <v>22.808510638297872</v>
      </c>
      <c r="G91" s="9">
        <v>1.8607887279596571</v>
      </c>
      <c r="H91" s="9">
        <v>3.4625346901017191</v>
      </c>
      <c r="R91" s="3" t="s">
        <v>130</v>
      </c>
      <c r="S91">
        <v>43</v>
      </c>
      <c r="T91">
        <v>12</v>
      </c>
      <c r="U91">
        <v>15</v>
      </c>
      <c r="V91" s="9">
        <v>13.395348837209303</v>
      </c>
      <c r="W91" s="9">
        <v>1.0497059652638538</v>
      </c>
      <c r="X91" s="9">
        <v>1.1018826135105191</v>
      </c>
    </row>
    <row r="92" spans="2:24" x14ac:dyDescent="0.25">
      <c r="B92" s="3" t="s">
        <v>125</v>
      </c>
      <c r="C92">
        <v>15</v>
      </c>
      <c r="D92">
        <v>29</v>
      </c>
      <c r="E92">
        <v>34</v>
      </c>
      <c r="F92" s="9">
        <v>31.733333333333334</v>
      </c>
      <c r="G92" s="9">
        <v>1.5337473561121113</v>
      </c>
      <c r="H92" s="9">
        <v>2.3523809523808916</v>
      </c>
      <c r="R92" s="3" t="s">
        <v>131</v>
      </c>
      <c r="S92">
        <v>13</v>
      </c>
      <c r="T92">
        <v>16</v>
      </c>
      <c r="U92">
        <v>18</v>
      </c>
      <c r="V92" s="9">
        <v>16.615384615384617</v>
      </c>
      <c r="W92" s="9">
        <v>0.76794764778829305</v>
      </c>
      <c r="X92" s="9">
        <v>0.58974358974357222</v>
      </c>
    </row>
    <row r="93" spans="2:24" x14ac:dyDescent="0.25">
      <c r="B93" s="3" t="s">
        <v>126</v>
      </c>
      <c r="C93">
        <v>4</v>
      </c>
      <c r="D93">
        <v>36</v>
      </c>
      <c r="E93">
        <v>40</v>
      </c>
      <c r="F93" s="9">
        <v>37.25</v>
      </c>
      <c r="G93" s="9">
        <v>1.8929694486000912</v>
      </c>
      <c r="H93" s="9">
        <v>3.5833333333333335</v>
      </c>
      <c r="R93" s="3" t="s">
        <v>45</v>
      </c>
      <c r="S93">
        <v>1470</v>
      </c>
      <c r="T93">
        <v>0</v>
      </c>
      <c r="U93">
        <v>18</v>
      </c>
      <c r="V93" s="9">
        <v>4.2292517006802717</v>
      </c>
      <c r="W93" s="9">
        <v>3.623137034670628</v>
      </c>
      <c r="X93" s="9">
        <v>13.127121972001872</v>
      </c>
    </row>
    <row r="94" spans="2:24" x14ac:dyDescent="0.25">
      <c r="B94" s="3" t="s">
        <v>45</v>
      </c>
      <c r="C94">
        <v>1470</v>
      </c>
      <c r="D94">
        <v>0</v>
      </c>
      <c r="E94">
        <v>40</v>
      </c>
      <c r="F94" s="9">
        <v>7.0081632653061225</v>
      </c>
      <c r="G94" s="9">
        <v>6.1265251524035689</v>
      </c>
      <c r="H94" s="9">
        <v>37.534310443033576</v>
      </c>
    </row>
    <row r="100" spans="2:24" ht="15.75" x14ac:dyDescent="0.25">
      <c r="B100" s="1" t="s">
        <v>223</v>
      </c>
      <c r="R100" s="1" t="s">
        <v>20</v>
      </c>
    </row>
    <row r="102" spans="2:24" ht="15.75" x14ac:dyDescent="0.25">
      <c r="B102" s="1" t="s">
        <v>49</v>
      </c>
      <c r="R102" s="1" t="s">
        <v>49</v>
      </c>
    </row>
    <row r="103" spans="2:24" ht="15.75" x14ac:dyDescent="0.25">
      <c r="B103" s="5" t="s">
        <v>155</v>
      </c>
      <c r="R103" s="5" t="s">
        <v>155</v>
      </c>
    </row>
    <row r="104" spans="2:24" x14ac:dyDescent="0.25">
      <c r="B104" t="s">
        <v>179</v>
      </c>
      <c r="R104" t="s">
        <v>179</v>
      </c>
    </row>
    <row r="107" spans="2:24" x14ac:dyDescent="0.25">
      <c r="B107" s="2" t="s">
        <v>19</v>
      </c>
      <c r="C107" t="s">
        <v>46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R107" s="2" t="s">
        <v>20</v>
      </c>
      <c r="S107" t="s">
        <v>46</v>
      </c>
      <c r="T107" t="s">
        <v>217</v>
      </c>
      <c r="U107" t="s">
        <v>218</v>
      </c>
      <c r="V107" t="s">
        <v>219</v>
      </c>
      <c r="W107" t="s">
        <v>220</v>
      </c>
      <c r="X107" t="s">
        <v>221</v>
      </c>
    </row>
    <row r="108" spans="2:24" x14ac:dyDescent="0.25">
      <c r="B108" s="3" t="s">
        <v>127</v>
      </c>
      <c r="C108">
        <v>1149</v>
      </c>
      <c r="D108">
        <v>0</v>
      </c>
      <c r="E108">
        <v>3</v>
      </c>
      <c r="F108">
        <v>0.7232375979112271</v>
      </c>
      <c r="G108">
        <v>0.86551708383943426</v>
      </c>
      <c r="H108">
        <v>0.7491198224179183</v>
      </c>
      <c r="R108" s="3" t="s">
        <v>127</v>
      </c>
      <c r="S108">
        <v>825</v>
      </c>
      <c r="T108">
        <v>0</v>
      </c>
      <c r="U108">
        <v>3</v>
      </c>
      <c r="V108">
        <v>1.4424242424242424</v>
      </c>
      <c r="W108">
        <v>1.109050997888035</v>
      </c>
      <c r="X108">
        <v>1.229994115916446</v>
      </c>
    </row>
    <row r="109" spans="2:24" x14ac:dyDescent="0.25">
      <c r="B109" s="3" t="s">
        <v>128</v>
      </c>
      <c r="C109">
        <v>214</v>
      </c>
      <c r="D109">
        <v>4</v>
      </c>
      <c r="E109">
        <v>7</v>
      </c>
      <c r="F109">
        <v>5.5747663551401869</v>
      </c>
      <c r="G109">
        <v>1.2377166208048997</v>
      </c>
      <c r="H109">
        <v>1.5319424334166998</v>
      </c>
      <c r="R109" s="3" t="s">
        <v>128</v>
      </c>
      <c r="S109">
        <v>374</v>
      </c>
      <c r="T109">
        <v>4</v>
      </c>
      <c r="U109">
        <v>7</v>
      </c>
      <c r="V109">
        <v>5.9705882352941178</v>
      </c>
      <c r="W109">
        <v>1.3085371061400608</v>
      </c>
      <c r="X109">
        <v>1.7122693581454049</v>
      </c>
    </row>
    <row r="110" spans="2:24" x14ac:dyDescent="0.25">
      <c r="B110" s="3" t="s">
        <v>129</v>
      </c>
      <c r="C110">
        <v>65</v>
      </c>
      <c r="D110">
        <v>8</v>
      </c>
      <c r="E110">
        <v>11</v>
      </c>
      <c r="F110">
        <v>9.5538461538461537</v>
      </c>
      <c r="G110">
        <v>1.2503845562312175</v>
      </c>
      <c r="H110">
        <v>1.5634615384615387</v>
      </c>
      <c r="R110" s="3" t="s">
        <v>129</v>
      </c>
      <c r="S110">
        <v>220</v>
      </c>
      <c r="T110">
        <v>8</v>
      </c>
      <c r="U110">
        <v>11</v>
      </c>
      <c r="V110">
        <v>8.836363636363636</v>
      </c>
      <c r="W110">
        <v>0.9933778243286906</v>
      </c>
      <c r="X110">
        <v>0.98679950186800292</v>
      </c>
    </row>
    <row r="111" spans="2:24" x14ac:dyDescent="0.25">
      <c r="B111" s="3" t="s">
        <v>130</v>
      </c>
      <c r="C111">
        <v>42</v>
      </c>
      <c r="D111">
        <v>12</v>
      </c>
      <c r="E111">
        <v>15</v>
      </c>
      <c r="F111">
        <v>13.595238095238095</v>
      </c>
      <c r="G111">
        <v>1.1699389979828707</v>
      </c>
      <c r="H111">
        <v>1.3687572590011636</v>
      </c>
      <c r="R111" s="3" t="s">
        <v>130</v>
      </c>
      <c r="S111">
        <v>42</v>
      </c>
      <c r="T111">
        <v>12</v>
      </c>
      <c r="U111">
        <v>15</v>
      </c>
      <c r="V111">
        <v>12.928571428571429</v>
      </c>
      <c r="W111">
        <v>1.0215449118705699</v>
      </c>
      <c r="X111">
        <v>1.0435540069686506</v>
      </c>
    </row>
    <row r="112" spans="2:24" x14ac:dyDescent="0.25">
      <c r="B112" s="3" t="s">
        <v>45</v>
      </c>
      <c r="C112">
        <v>1470</v>
      </c>
      <c r="D112">
        <v>0</v>
      </c>
      <c r="E112">
        <v>15</v>
      </c>
      <c r="F112">
        <v>2.1877551020408164</v>
      </c>
      <c r="G112">
        <v>3.2224302791379671</v>
      </c>
      <c r="H112">
        <v>10.384056903905197</v>
      </c>
      <c r="R112" s="3" t="s">
        <v>131</v>
      </c>
      <c r="S112">
        <v>9</v>
      </c>
      <c r="T112">
        <v>16</v>
      </c>
      <c r="U112">
        <v>17</v>
      </c>
      <c r="V112">
        <v>16.777777777777779</v>
      </c>
      <c r="W112">
        <v>0.44095855184411276</v>
      </c>
      <c r="X112">
        <v>0.19444444444445708</v>
      </c>
    </row>
    <row r="113" spans="18:24" x14ac:dyDescent="0.25">
      <c r="R113" s="3" t="s">
        <v>45</v>
      </c>
      <c r="S113">
        <v>1470</v>
      </c>
      <c r="T113">
        <v>0</v>
      </c>
      <c r="U113">
        <v>17</v>
      </c>
      <c r="V113">
        <v>4.1231292517006803</v>
      </c>
      <c r="W113">
        <v>3.5681361205404372</v>
      </c>
      <c r="X113">
        <v>12.731595374705361</v>
      </c>
    </row>
  </sheetData>
  <pageMargins left="0.511811024" right="0.511811024" top="0.78740157499999996" bottom="0.78740157499999996" header="0.31496062000000002" footer="0.31496062000000002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B5B6-9C48-439F-A59F-F02AA2D18633}">
  <dimension ref="B2:Z136"/>
  <sheetViews>
    <sheetView tabSelected="1" topLeftCell="A12" workbookViewId="0">
      <selection activeCell="N13" sqref="N13"/>
    </sheetView>
  </sheetViews>
  <sheetFormatPr defaultRowHeight="15" x14ac:dyDescent="0.25"/>
  <cols>
    <col min="2" max="2" width="22.42578125" customWidth="1"/>
    <col min="3" max="3" width="19.5703125" bestFit="1" customWidth="1"/>
    <col min="4" max="4" width="13.85546875" customWidth="1"/>
    <col min="5" max="5" width="21.42578125" customWidth="1"/>
    <col min="6" max="6" width="15.140625" customWidth="1"/>
    <col min="7" max="7" width="18.140625" customWidth="1"/>
    <col min="8" max="8" width="13.5703125" bestFit="1" customWidth="1"/>
    <col min="9" max="11" width="10.5703125" bestFit="1" customWidth="1"/>
    <col min="17" max="17" width="15.5703125" customWidth="1"/>
    <col min="18" max="18" width="19.140625" bestFit="1" customWidth="1"/>
    <col min="19" max="19" width="18.7109375" customWidth="1"/>
    <col min="20" max="20" width="21.85546875" customWidth="1"/>
    <col min="21" max="21" width="13.28515625" bestFit="1" customWidth="1"/>
    <col min="24" max="24" width="9" bestFit="1" customWidth="1"/>
  </cols>
  <sheetData>
    <row r="2" spans="2:26" ht="15.75" x14ac:dyDescent="0.25">
      <c r="B2" s="1" t="s">
        <v>238</v>
      </c>
      <c r="Q2" s="1" t="s">
        <v>247</v>
      </c>
    </row>
    <row r="3" spans="2:26" ht="15.75" x14ac:dyDescent="0.25">
      <c r="B3" s="1"/>
      <c r="Q3" s="1"/>
    </row>
    <row r="4" spans="2:26" ht="15.75" x14ac:dyDescent="0.25">
      <c r="B4" s="1" t="s">
        <v>49</v>
      </c>
      <c r="Q4" s="1" t="s">
        <v>49</v>
      </c>
    </row>
    <row r="5" spans="2:26" ht="15.75" x14ac:dyDescent="0.25">
      <c r="B5" s="5" t="s">
        <v>236</v>
      </c>
      <c r="Q5" s="5" t="s">
        <v>243</v>
      </c>
    </row>
    <row r="6" spans="2:26" ht="15.75" x14ac:dyDescent="0.25">
      <c r="B6" s="1" t="s">
        <v>237</v>
      </c>
      <c r="Q6" s="1" t="s">
        <v>244</v>
      </c>
    </row>
    <row r="7" spans="2:26" ht="15.75" x14ac:dyDescent="0.25">
      <c r="B7" s="1" t="s">
        <v>245</v>
      </c>
    </row>
    <row r="8" spans="2:26" ht="15.75" x14ac:dyDescent="0.25">
      <c r="B8" s="1"/>
    </row>
    <row r="10" spans="2:26" x14ac:dyDescent="0.25">
      <c r="B10" s="2" t="s">
        <v>230</v>
      </c>
      <c r="C10" s="2" t="s">
        <v>229</v>
      </c>
      <c r="Q10" s="2" t="s">
        <v>230</v>
      </c>
      <c r="R10" s="2" t="s">
        <v>229</v>
      </c>
    </row>
    <row r="11" spans="2:26" x14ac:dyDescent="0.25">
      <c r="B11" s="2" t="s">
        <v>2</v>
      </c>
      <c r="C11" t="s">
        <v>21</v>
      </c>
      <c r="D11" t="s">
        <v>28</v>
      </c>
      <c r="E11" t="s">
        <v>45</v>
      </c>
      <c r="F11" s="13" t="s">
        <v>47</v>
      </c>
      <c r="G11" s="13" t="s">
        <v>231</v>
      </c>
      <c r="H11" s="13" t="s">
        <v>232</v>
      </c>
      <c r="I11" s="13" t="s">
        <v>233</v>
      </c>
      <c r="J11" s="13" t="s">
        <v>234</v>
      </c>
      <c r="K11" s="13" t="s">
        <v>235</v>
      </c>
      <c r="Q11" s="2" t="s">
        <v>246</v>
      </c>
      <c r="R11" t="s">
        <v>21</v>
      </c>
      <c r="S11" t="s">
        <v>28</v>
      </c>
      <c r="T11" t="s">
        <v>45</v>
      </c>
      <c r="U11" s="13" t="s">
        <v>47</v>
      </c>
      <c r="V11" s="13" t="s">
        <v>231</v>
      </c>
      <c r="W11" s="13" t="s">
        <v>232</v>
      </c>
      <c r="X11" s="13" t="s">
        <v>233</v>
      </c>
      <c r="Y11" s="13" t="s">
        <v>234</v>
      </c>
      <c r="Z11" s="13" t="s">
        <v>235</v>
      </c>
    </row>
    <row r="12" spans="2:26" x14ac:dyDescent="0.25">
      <c r="B12" s="3" t="s">
        <v>52</v>
      </c>
      <c r="C12">
        <v>38</v>
      </c>
      <c r="D12">
        <v>59</v>
      </c>
      <c r="E12">
        <v>97</v>
      </c>
      <c r="F12" s="15">
        <f>E12/$E$18</f>
        <v>6.5986394557823125E-2</v>
      </c>
      <c r="G12" s="15">
        <f>C12/$C$18</f>
        <v>0.16033755274261605</v>
      </c>
      <c r="H12" s="15">
        <f>D12/$D$18</f>
        <v>4.7850770478507706E-2</v>
      </c>
      <c r="I12" s="15">
        <f>C12/E12</f>
        <v>0.39175257731958762</v>
      </c>
      <c r="J12" s="14">
        <f>G12/H12</f>
        <v>3.3507830937567049</v>
      </c>
      <c r="K12" s="14">
        <f>(G12-H12)*LN(J12)</f>
        <v>0.13601835095014866</v>
      </c>
      <c r="Q12" s="3" t="s">
        <v>65</v>
      </c>
      <c r="R12">
        <v>87</v>
      </c>
      <c r="S12">
        <v>545</v>
      </c>
      <c r="T12">
        <v>632</v>
      </c>
      <c r="U12" s="15">
        <f>T12/$T$18</f>
        <v>0.42993197278911566</v>
      </c>
      <c r="V12" s="15">
        <f>R12/$R$18</f>
        <v>0.36708860759493672</v>
      </c>
      <c r="W12" s="15">
        <f>S12/$S$18</f>
        <v>0.44201135442011352</v>
      </c>
      <c r="X12" s="15">
        <f>R12/T12</f>
        <v>0.13765822784810128</v>
      </c>
      <c r="Y12" s="14">
        <f>V12/W12</f>
        <v>0.8304958773661596</v>
      </c>
      <c r="Z12" s="14">
        <f>(V12-W12)*LN(Y12)</f>
        <v>1.3915575137536369E-2</v>
      </c>
    </row>
    <row r="13" spans="2:26" x14ac:dyDescent="0.25">
      <c r="B13" s="3" t="s">
        <v>53</v>
      </c>
      <c r="C13">
        <v>80</v>
      </c>
      <c r="D13">
        <v>278</v>
      </c>
      <c r="E13">
        <v>358</v>
      </c>
      <c r="F13" s="15">
        <f t="shared" ref="F13:F17" si="0">E13/$E$18</f>
        <v>0.24353741496598638</v>
      </c>
      <c r="G13" s="15">
        <f t="shared" ref="G13:G17" si="1">C13/$C$18</f>
        <v>0.33755274261603374</v>
      </c>
      <c r="H13" s="15">
        <f t="shared" ref="H13:H17" si="2">D13/$D$18</f>
        <v>0.22546634225466342</v>
      </c>
      <c r="I13" s="15">
        <f t="shared" ref="I13:I17" si="3">C13/E13</f>
        <v>0.22346368715083798</v>
      </c>
      <c r="J13" s="14">
        <f t="shared" ref="J13:J17" si="4">G13/H13</f>
        <v>1.4971314087970129</v>
      </c>
      <c r="K13" s="14">
        <f t="shared" ref="K13:K17" si="5">(G13-H13)*LN(J13)</f>
        <v>4.5232565839518839E-2</v>
      </c>
      <c r="Q13" s="3" t="s">
        <v>66</v>
      </c>
      <c r="R13">
        <v>57</v>
      </c>
      <c r="S13">
        <v>337</v>
      </c>
      <c r="T13">
        <v>394</v>
      </c>
      <c r="U13" s="15">
        <f t="shared" ref="U13:U17" si="6">T13/$T$18</f>
        <v>0.26802721088435372</v>
      </c>
      <c r="V13" s="15">
        <f t="shared" ref="V13:V17" si="7">R13/$R$18</f>
        <v>0.24050632911392406</v>
      </c>
      <c r="W13" s="15">
        <f t="shared" ref="W13:W17" si="8">S13/$S$18</f>
        <v>0.27331711273317111</v>
      </c>
      <c r="X13" s="15">
        <f t="shared" ref="X13:X17" si="9">R13/T13</f>
        <v>0.14467005076142131</v>
      </c>
      <c r="Y13" s="14">
        <f t="shared" ref="Y13:Y17" si="10">V13/W13</f>
        <v>0.87995342373136021</v>
      </c>
      <c r="Z13" s="14">
        <f t="shared" ref="Z13:Z17" si="11">(V13-W13)*LN(Y13)</f>
        <v>4.1960497331974085E-3</v>
      </c>
    </row>
    <row r="14" spans="2:26" x14ac:dyDescent="0.25">
      <c r="B14" s="3" t="s">
        <v>54</v>
      </c>
      <c r="C14">
        <v>56</v>
      </c>
      <c r="D14">
        <v>395</v>
      </c>
      <c r="E14">
        <v>451</v>
      </c>
      <c r="F14" s="15">
        <f t="shared" si="0"/>
        <v>0.30680272108843537</v>
      </c>
      <c r="G14" s="15">
        <f t="shared" si="1"/>
        <v>0.23628691983122363</v>
      </c>
      <c r="H14" s="15">
        <f t="shared" si="2"/>
        <v>0.32035685320356855</v>
      </c>
      <c r="I14" s="15">
        <f t="shared" si="3"/>
        <v>0.12416851441241686</v>
      </c>
      <c r="J14" s="14">
        <f t="shared" si="4"/>
        <v>0.73757410671366763</v>
      </c>
      <c r="K14" s="14">
        <f t="shared" si="5"/>
        <v>2.5589938748631257E-2</v>
      </c>
      <c r="Q14" s="3" t="s">
        <v>67</v>
      </c>
      <c r="R14">
        <v>25</v>
      </c>
      <c r="S14">
        <v>90</v>
      </c>
      <c r="T14">
        <v>115</v>
      </c>
      <c r="U14" s="15">
        <f t="shared" si="6"/>
        <v>7.8231292517006806E-2</v>
      </c>
      <c r="V14" s="15">
        <f t="shared" si="7"/>
        <v>0.10548523206751055</v>
      </c>
      <c r="W14" s="15">
        <f t="shared" si="8"/>
        <v>7.2992700729927001E-2</v>
      </c>
      <c r="X14" s="15">
        <f t="shared" si="9"/>
        <v>0.21739130434782608</v>
      </c>
      <c r="Y14" s="14">
        <f t="shared" si="10"/>
        <v>1.4451476793248947</v>
      </c>
      <c r="Z14" s="14">
        <f t="shared" si="11"/>
        <v>1.1964124240917251E-2</v>
      </c>
    </row>
    <row r="15" spans="2:26" x14ac:dyDescent="0.25">
      <c r="B15" s="3" t="s">
        <v>55</v>
      </c>
      <c r="C15">
        <v>29</v>
      </c>
      <c r="D15">
        <v>262</v>
      </c>
      <c r="E15">
        <v>291</v>
      </c>
      <c r="F15" s="15">
        <f t="shared" si="0"/>
        <v>0.19795918367346937</v>
      </c>
      <c r="G15" s="15">
        <f t="shared" si="1"/>
        <v>0.12236286919831224</v>
      </c>
      <c r="H15" s="15">
        <f t="shared" si="2"/>
        <v>0.21248986212489862</v>
      </c>
      <c r="I15" s="15">
        <f t="shared" si="3"/>
        <v>9.9656357388316158E-2</v>
      </c>
      <c r="J15" s="14">
        <f t="shared" si="4"/>
        <v>0.57585273939511061</v>
      </c>
      <c r="K15" s="14">
        <f t="shared" si="5"/>
        <v>4.974138587383814E-2</v>
      </c>
      <c r="Q15" s="3" t="s">
        <v>68</v>
      </c>
      <c r="R15">
        <v>23</v>
      </c>
      <c r="S15">
        <v>102</v>
      </c>
      <c r="T15">
        <v>125</v>
      </c>
      <c r="U15" s="15">
        <f t="shared" si="6"/>
        <v>8.5034013605442174E-2</v>
      </c>
      <c r="V15" s="15">
        <f t="shared" si="7"/>
        <v>9.7046413502109699E-2</v>
      </c>
      <c r="W15" s="15">
        <f t="shared" si="8"/>
        <v>8.2725060827250604E-2</v>
      </c>
      <c r="X15" s="15">
        <f t="shared" si="9"/>
        <v>0.184</v>
      </c>
      <c r="Y15" s="14">
        <f t="shared" si="10"/>
        <v>1.173119880863738</v>
      </c>
      <c r="Z15" s="14">
        <f t="shared" si="11"/>
        <v>2.2866440473514019E-3</v>
      </c>
    </row>
    <row r="16" spans="2:26" x14ac:dyDescent="0.25">
      <c r="B16" s="3" t="s">
        <v>56</v>
      </c>
      <c r="C16">
        <v>21</v>
      </c>
      <c r="D16">
        <v>146</v>
      </c>
      <c r="E16">
        <v>167</v>
      </c>
      <c r="F16" s="15">
        <f t="shared" si="0"/>
        <v>0.11360544217687076</v>
      </c>
      <c r="G16" s="15">
        <f t="shared" si="1"/>
        <v>8.8607594936708861E-2</v>
      </c>
      <c r="H16" s="15">
        <f t="shared" si="2"/>
        <v>0.11841038118410381</v>
      </c>
      <c r="I16" s="15">
        <f t="shared" si="3"/>
        <v>0.12574850299401197</v>
      </c>
      <c r="J16" s="14">
        <f t="shared" si="4"/>
        <v>0.74830934628056178</v>
      </c>
      <c r="K16" s="14">
        <f t="shared" si="5"/>
        <v>8.6409847355672399E-3</v>
      </c>
      <c r="Q16" s="3" t="s">
        <v>69</v>
      </c>
      <c r="R16">
        <v>32</v>
      </c>
      <c r="S16">
        <v>85</v>
      </c>
      <c r="T16">
        <v>117</v>
      </c>
      <c r="U16" s="15">
        <f t="shared" si="6"/>
        <v>7.9591836734693874E-2</v>
      </c>
      <c r="V16" s="15">
        <f t="shared" si="7"/>
        <v>0.13502109704641349</v>
      </c>
      <c r="W16" s="15">
        <f t="shared" si="8"/>
        <v>6.8937550689375501E-2</v>
      </c>
      <c r="X16" s="15">
        <f t="shared" si="9"/>
        <v>0.27350427350427353</v>
      </c>
      <c r="Y16" s="14">
        <f t="shared" si="10"/>
        <v>1.9586001489203275</v>
      </c>
      <c r="Z16" s="14">
        <f t="shared" si="11"/>
        <v>4.4423342918637435E-2</v>
      </c>
    </row>
    <row r="17" spans="2:26" x14ac:dyDescent="0.25">
      <c r="B17" s="3" t="s">
        <v>57</v>
      </c>
      <c r="C17">
        <v>13</v>
      </c>
      <c r="D17">
        <v>93</v>
      </c>
      <c r="E17">
        <v>106</v>
      </c>
      <c r="F17" s="15">
        <f t="shared" si="0"/>
        <v>7.2108843537414966E-2</v>
      </c>
      <c r="G17" s="15">
        <f t="shared" si="1"/>
        <v>5.4852320675105488E-2</v>
      </c>
      <c r="H17" s="15">
        <f t="shared" si="2"/>
        <v>7.5425790754257913E-2</v>
      </c>
      <c r="I17" s="15">
        <f t="shared" si="3"/>
        <v>0.12264150943396226</v>
      </c>
      <c r="J17" s="14">
        <f t="shared" si="4"/>
        <v>0.72723560636994689</v>
      </c>
      <c r="K17" s="14">
        <f t="shared" si="5"/>
        <v>6.5527484310127851E-3</v>
      </c>
      <c r="Q17" s="3" t="s">
        <v>70</v>
      </c>
      <c r="R17">
        <v>13</v>
      </c>
      <c r="S17">
        <v>74</v>
      </c>
      <c r="T17">
        <v>87</v>
      </c>
      <c r="U17" s="15">
        <f t="shared" si="6"/>
        <v>5.9183673469387757E-2</v>
      </c>
      <c r="V17" s="15">
        <f t="shared" si="7"/>
        <v>5.4852320675105488E-2</v>
      </c>
      <c r="W17" s="15">
        <f t="shared" si="8"/>
        <v>6.0016220600162207E-2</v>
      </c>
      <c r="X17" s="15">
        <f t="shared" si="9"/>
        <v>0.14942528735632185</v>
      </c>
      <c r="Y17" s="14">
        <f t="shared" si="10"/>
        <v>0.9139582620595279</v>
      </c>
      <c r="Z17" s="14">
        <f t="shared" si="11"/>
        <v>4.6459800607605387E-4</v>
      </c>
    </row>
    <row r="18" spans="2:26" x14ac:dyDescent="0.25">
      <c r="B18" s="3" t="s">
        <v>45</v>
      </c>
      <c r="C18">
        <v>237</v>
      </c>
      <c r="D18">
        <v>1233</v>
      </c>
      <c r="E18">
        <v>1470</v>
      </c>
      <c r="F18" s="12"/>
      <c r="G18" s="12"/>
      <c r="H18" s="12"/>
      <c r="I18" s="16">
        <f>C18/E18</f>
        <v>0.16122448979591836</v>
      </c>
      <c r="J18" s="12"/>
      <c r="K18" s="18">
        <f>SUM(K12:K17)</f>
        <v>0.27177597457871694</v>
      </c>
      <c r="Q18" s="3" t="s">
        <v>45</v>
      </c>
      <c r="R18">
        <v>237</v>
      </c>
      <c r="S18">
        <v>1233</v>
      </c>
      <c r="T18">
        <v>1470</v>
      </c>
      <c r="U18" s="12"/>
      <c r="V18" s="12"/>
      <c r="W18" s="12"/>
      <c r="X18" s="16">
        <f>R18/T18</f>
        <v>0.16122448979591836</v>
      </c>
      <c r="Y18" s="12"/>
      <c r="Z18" s="29">
        <f>SUM(Z12:Z17)</f>
        <v>7.7250334083715913E-2</v>
      </c>
    </row>
    <row r="21" spans="2:26" x14ac:dyDescent="0.25">
      <c r="B21" s="21" t="s">
        <v>1</v>
      </c>
      <c r="C21" s="22" t="s">
        <v>21</v>
      </c>
      <c r="Q21" s="2" t="s">
        <v>1</v>
      </c>
      <c r="R21" t="s">
        <v>21</v>
      </c>
    </row>
    <row r="23" spans="2:26" x14ac:dyDescent="0.25">
      <c r="B23" s="21" t="s">
        <v>2</v>
      </c>
      <c r="C23" s="22" t="s">
        <v>251</v>
      </c>
      <c r="D23" s="22" t="s">
        <v>156</v>
      </c>
      <c r="E23" s="22" t="s">
        <v>157</v>
      </c>
      <c r="F23" s="22" t="s">
        <v>158</v>
      </c>
      <c r="G23" s="22" t="s">
        <v>252</v>
      </c>
      <c r="H23" s="22" t="s">
        <v>253</v>
      </c>
      <c r="Q23" s="2" t="s">
        <v>246</v>
      </c>
      <c r="R23" t="s">
        <v>251</v>
      </c>
      <c r="S23" t="s">
        <v>256</v>
      </c>
      <c r="T23" t="s">
        <v>257</v>
      </c>
    </row>
    <row r="24" spans="2:26" x14ac:dyDescent="0.25">
      <c r="B24" s="22" t="s">
        <v>52</v>
      </c>
      <c r="C24" s="23">
        <v>38</v>
      </c>
      <c r="D24" s="23">
        <v>18</v>
      </c>
      <c r="E24" s="23">
        <v>24</v>
      </c>
      <c r="F24" s="24">
        <v>21.105263157894736</v>
      </c>
      <c r="G24" s="25">
        <v>1.9840080868390277</v>
      </c>
      <c r="H24" s="25">
        <v>3.9362880886426592</v>
      </c>
      <c r="Q24" s="3" t="s">
        <v>65</v>
      </c>
      <c r="R24" s="20">
        <v>87</v>
      </c>
      <c r="S24" s="14">
        <v>1.7368212445501388</v>
      </c>
      <c r="T24" s="20">
        <v>1.317885140879181</v>
      </c>
    </row>
    <row r="25" spans="2:26" x14ac:dyDescent="0.25">
      <c r="B25" s="22" t="s">
        <v>53</v>
      </c>
      <c r="C25" s="23">
        <v>80</v>
      </c>
      <c r="D25" s="23">
        <v>25</v>
      </c>
      <c r="E25" s="23">
        <v>31</v>
      </c>
      <c r="F25" s="24">
        <v>28.5625</v>
      </c>
      <c r="G25" s="25">
        <v>1.9225227566923624</v>
      </c>
      <c r="H25" s="25">
        <v>3.6960937500000002</v>
      </c>
      <c r="Q25" s="3" t="s">
        <v>66</v>
      </c>
      <c r="R25" s="20">
        <v>57</v>
      </c>
      <c r="S25" s="14">
        <v>1.7026777469990766</v>
      </c>
      <c r="T25" s="20">
        <v>1.3048669460903195</v>
      </c>
    </row>
    <row r="26" spans="2:26" x14ac:dyDescent="0.25">
      <c r="B26" s="22" t="s">
        <v>54</v>
      </c>
      <c r="C26" s="23">
        <v>56</v>
      </c>
      <c r="D26" s="23">
        <v>32</v>
      </c>
      <c r="E26" s="23">
        <v>38</v>
      </c>
      <c r="F26" s="24">
        <v>34.25</v>
      </c>
      <c r="G26" s="25">
        <v>1.7550946250436592</v>
      </c>
      <c r="H26" s="25">
        <v>3.0803571428571428</v>
      </c>
      <c r="Q26" s="3" t="s">
        <v>67</v>
      </c>
      <c r="R26" s="20">
        <v>25</v>
      </c>
      <c r="S26" s="14">
        <v>1.84</v>
      </c>
      <c r="T26" s="20">
        <v>1.3564659966250536</v>
      </c>
    </row>
    <row r="27" spans="2:26" x14ac:dyDescent="0.25">
      <c r="B27" s="22" t="s">
        <v>55</v>
      </c>
      <c r="C27" s="23">
        <v>29</v>
      </c>
      <c r="D27" s="23">
        <v>39</v>
      </c>
      <c r="E27" s="23">
        <v>45</v>
      </c>
      <c r="F27" s="24">
        <v>41.517241379310342</v>
      </c>
      <c r="G27" s="25">
        <v>2.0106730671880344</v>
      </c>
      <c r="H27" s="25">
        <v>4.0428061831153386</v>
      </c>
      <c r="Q27" s="3" t="s">
        <v>68</v>
      </c>
      <c r="R27" s="20">
        <v>23</v>
      </c>
      <c r="S27" s="14">
        <v>2.1398865784499055</v>
      </c>
      <c r="T27" s="20">
        <v>1.4628351166313671</v>
      </c>
    </row>
    <row r="28" spans="2:26" x14ac:dyDescent="0.25">
      <c r="B28" s="22" t="s">
        <v>56</v>
      </c>
      <c r="C28" s="23">
        <v>21</v>
      </c>
      <c r="D28" s="23">
        <v>46</v>
      </c>
      <c r="E28" s="23">
        <v>52</v>
      </c>
      <c r="F28" s="24">
        <v>48.904761904761905</v>
      </c>
      <c r="G28" s="25">
        <v>2.0680048333912824</v>
      </c>
      <c r="H28" s="25">
        <v>4.2766439909297054</v>
      </c>
      <c r="Q28" s="3" t="s">
        <v>69</v>
      </c>
      <c r="R28" s="20">
        <v>32</v>
      </c>
      <c r="S28" s="14">
        <v>1.546875</v>
      </c>
      <c r="T28" s="20">
        <v>1.2437342963832749</v>
      </c>
    </row>
    <row r="29" spans="2:26" x14ac:dyDescent="0.25">
      <c r="B29" s="22" t="s">
        <v>57</v>
      </c>
      <c r="C29" s="23">
        <v>13</v>
      </c>
      <c r="D29" s="23">
        <v>53</v>
      </c>
      <c r="E29" s="23">
        <v>58</v>
      </c>
      <c r="F29" s="24">
        <v>56.07692307692308</v>
      </c>
      <c r="G29" s="25">
        <v>1.7742403991801226</v>
      </c>
      <c r="H29" s="25">
        <v>3.1479289940828403</v>
      </c>
      <c r="Q29" s="3" t="s">
        <v>70</v>
      </c>
      <c r="R29" s="20">
        <v>13</v>
      </c>
      <c r="S29" s="14">
        <v>1.4437869822485208</v>
      </c>
      <c r="T29" s="20">
        <v>1.2015768732164085</v>
      </c>
    </row>
    <row r="30" spans="2:26" x14ac:dyDescent="0.25">
      <c r="B30" s="22" t="s">
        <v>45</v>
      </c>
      <c r="C30" s="23">
        <v>237</v>
      </c>
      <c r="D30" s="23">
        <v>18</v>
      </c>
      <c r="E30" s="23">
        <v>58</v>
      </c>
      <c r="F30" s="24">
        <v>33.607594936708864</v>
      </c>
      <c r="G30" s="25">
        <v>9.6688866203546908</v>
      </c>
      <c r="H30" s="25">
        <v>93.487368477273947</v>
      </c>
      <c r="Q30" s="3" t="s">
        <v>45</v>
      </c>
      <c r="R30" s="20">
        <v>237</v>
      </c>
      <c r="S30" s="14">
        <v>71.143726966832233</v>
      </c>
      <c r="T30" s="20">
        <v>8.4346740877660604</v>
      </c>
    </row>
    <row r="33" spans="2:18" x14ac:dyDescent="0.25">
      <c r="B33" s="22" t="s">
        <v>254</v>
      </c>
      <c r="C33" s="14">
        <f>SUMPRODUCT(C24:C29,H24:H29)/C30</f>
        <v>3.6529131958285515</v>
      </c>
      <c r="Q33" s="22" t="s">
        <v>254</v>
      </c>
      <c r="R33" s="14">
        <f>SUMPRODUCT(R24:R29,S24:S29)/R30</f>
        <v>1.7368890376725232</v>
      </c>
    </row>
    <row r="34" spans="2:18" x14ac:dyDescent="0.25">
      <c r="B34" s="22" t="s">
        <v>255</v>
      </c>
      <c r="C34" s="26">
        <f>1-(C33/H30)</f>
        <v>0.96092613092733969</v>
      </c>
      <c r="Q34" s="22" t="s">
        <v>255</v>
      </c>
      <c r="R34" s="26">
        <f>1-(R33/S30)</f>
        <v>0.97558619555477777</v>
      </c>
    </row>
    <row r="41" spans="2:18" ht="15.75" x14ac:dyDescent="0.25">
      <c r="B41" s="1" t="s">
        <v>239</v>
      </c>
      <c r="Q41" s="1" t="s">
        <v>248</v>
      </c>
    </row>
    <row r="42" spans="2:18" ht="15.75" x14ac:dyDescent="0.25">
      <c r="B42" s="1"/>
      <c r="Q42" s="1"/>
    </row>
    <row r="43" spans="2:18" ht="15.75" x14ac:dyDescent="0.25">
      <c r="B43" s="1" t="s">
        <v>49</v>
      </c>
      <c r="Q43" s="1" t="s">
        <v>49</v>
      </c>
    </row>
    <row r="44" spans="2:18" ht="15.75" x14ac:dyDescent="0.25">
      <c r="B44" s="5" t="s">
        <v>242</v>
      </c>
      <c r="Q44" s="5" t="s">
        <v>249</v>
      </c>
    </row>
    <row r="45" spans="2:18" ht="15.75" x14ac:dyDescent="0.25">
      <c r="B45" s="1" t="s">
        <v>237</v>
      </c>
      <c r="Q45" s="1" t="s">
        <v>250</v>
      </c>
    </row>
    <row r="46" spans="2:18" ht="15.75" x14ac:dyDescent="0.25">
      <c r="B46" s="1" t="s">
        <v>241</v>
      </c>
      <c r="Q46" s="19"/>
    </row>
    <row r="48" spans="2:18" x14ac:dyDescent="0.25">
      <c r="B48" s="2" t="s">
        <v>230</v>
      </c>
      <c r="C48" s="2" t="s">
        <v>229</v>
      </c>
      <c r="Q48" s="2" t="s">
        <v>230</v>
      </c>
      <c r="R48" s="2" t="s">
        <v>229</v>
      </c>
    </row>
    <row r="49" spans="2:26" x14ac:dyDescent="0.25">
      <c r="B49" s="2" t="s">
        <v>240</v>
      </c>
      <c r="C49" t="s">
        <v>21</v>
      </c>
      <c r="D49" t="s">
        <v>28</v>
      </c>
      <c r="E49" t="s">
        <v>45</v>
      </c>
      <c r="F49" s="13" t="s">
        <v>47</v>
      </c>
      <c r="G49" s="13" t="s">
        <v>231</v>
      </c>
      <c r="H49" s="13" t="s">
        <v>232</v>
      </c>
      <c r="I49" s="13" t="s">
        <v>233</v>
      </c>
      <c r="J49" s="13" t="s">
        <v>234</v>
      </c>
      <c r="K49" s="13" t="s">
        <v>235</v>
      </c>
      <c r="Q49" s="2" t="s">
        <v>5</v>
      </c>
      <c r="R49" t="s">
        <v>21</v>
      </c>
      <c r="S49" t="s">
        <v>28</v>
      </c>
      <c r="T49" t="s">
        <v>45</v>
      </c>
      <c r="U49" s="13" t="s">
        <v>47</v>
      </c>
      <c r="V49" s="13" t="s">
        <v>231</v>
      </c>
      <c r="W49" s="13" t="s">
        <v>232</v>
      </c>
      <c r="X49" s="13" t="s">
        <v>233</v>
      </c>
      <c r="Y49" s="13" t="s">
        <v>234</v>
      </c>
      <c r="Z49" s="13" t="s">
        <v>235</v>
      </c>
    </row>
    <row r="50" spans="2:26" x14ac:dyDescent="0.25">
      <c r="B50" s="3" t="s">
        <v>41</v>
      </c>
      <c r="C50">
        <v>12</v>
      </c>
      <c r="D50">
        <v>138</v>
      </c>
      <c r="E50">
        <v>150</v>
      </c>
      <c r="F50" s="15">
        <f>E50/$E$53</f>
        <v>0.10204081632653061</v>
      </c>
      <c r="G50" s="15">
        <f>C50/$C$53</f>
        <v>5.0632911392405063E-2</v>
      </c>
      <c r="H50" s="15">
        <f>D50/$D$53</f>
        <v>0.11192214111922141</v>
      </c>
      <c r="I50" s="17">
        <f>C50/E50</f>
        <v>0.08</v>
      </c>
      <c r="J50" s="14">
        <f>G50/H50</f>
        <v>0.4523940561364887</v>
      </c>
      <c r="K50" s="14">
        <f>(G50-H50)*LN(J50)</f>
        <v>4.8614719577029869E-2</v>
      </c>
      <c r="Q50" s="3" t="s">
        <v>30</v>
      </c>
      <c r="R50">
        <v>31</v>
      </c>
      <c r="S50">
        <v>139</v>
      </c>
      <c r="T50">
        <v>170</v>
      </c>
      <c r="U50" s="15">
        <f>T50/$T$55</f>
        <v>0.11564625850340136</v>
      </c>
      <c r="V50" s="15">
        <f>R50/$R$55</f>
        <v>0.13080168776371309</v>
      </c>
      <c r="W50" s="15">
        <f>S50/$S$55</f>
        <v>0.11273317112733171</v>
      </c>
      <c r="X50" s="15">
        <f>R50/T50</f>
        <v>0.18235294117647058</v>
      </c>
      <c r="Y50" s="14">
        <f>V50/W50</f>
        <v>1.1602768418176852</v>
      </c>
      <c r="Z50" s="14">
        <f>(V50-W50)*LN(Y50)</f>
        <v>2.6860409904345206E-3</v>
      </c>
    </row>
    <row r="51" spans="2:26" x14ac:dyDescent="0.25">
      <c r="B51" s="3" t="s">
        <v>29</v>
      </c>
      <c r="C51">
        <v>69</v>
      </c>
      <c r="D51">
        <v>208</v>
      </c>
      <c r="E51">
        <v>277</v>
      </c>
      <c r="F51" s="15">
        <f t="shared" ref="F51:F52" si="12">E51/$E$53</f>
        <v>0.18843537414965986</v>
      </c>
      <c r="G51" s="15">
        <f t="shared" ref="G51:G52" si="13">C51/$C$53</f>
        <v>0.29113924050632911</v>
      </c>
      <c r="H51" s="15">
        <f t="shared" ref="H51:H52" si="14">D51/$D$53</f>
        <v>0.16869424168694241</v>
      </c>
      <c r="I51" s="17">
        <f t="shared" ref="I51:I53" si="15">C51/E51</f>
        <v>0.24909747292418771</v>
      </c>
      <c r="J51" s="14">
        <f t="shared" ref="J51:J52" si="16">G51/H51</f>
        <v>1.7258398247322297</v>
      </c>
      <c r="K51" s="14">
        <f t="shared" ref="K51:K52" si="17">(G51-H51)*LN(J51)</f>
        <v>6.6819923995773578E-2</v>
      </c>
      <c r="Q51" s="3" t="s">
        <v>23</v>
      </c>
      <c r="R51">
        <v>44</v>
      </c>
      <c r="S51">
        <v>238</v>
      </c>
      <c r="T51">
        <v>282</v>
      </c>
      <c r="U51" s="15">
        <f t="shared" ref="U51:U54" si="18">T51/$T$55</f>
        <v>0.19183673469387755</v>
      </c>
      <c r="V51" s="15">
        <f t="shared" ref="V51:V54" si="19">R51/$R$55</f>
        <v>0.18565400843881857</v>
      </c>
      <c r="W51" s="15">
        <f t="shared" ref="W51:W54" si="20">S51/$S$55</f>
        <v>0.19302514193025141</v>
      </c>
      <c r="X51" s="15">
        <f t="shared" ref="X51:X54" si="21">R51/T51</f>
        <v>0.15602836879432624</v>
      </c>
      <c r="Y51" s="14">
        <f t="shared" ref="Y51:Y54" si="22">V51/W51</f>
        <v>0.96181257313051804</v>
      </c>
      <c r="Z51" s="14">
        <f t="shared" ref="Z51:Z54" si="23">(V51-W51)*LN(Y51)</f>
        <v>2.8700007808301497E-4</v>
      </c>
    </row>
    <row r="52" spans="2:26" x14ac:dyDescent="0.25">
      <c r="B52" s="3" t="s">
        <v>22</v>
      </c>
      <c r="C52">
        <v>156</v>
      </c>
      <c r="D52">
        <v>887</v>
      </c>
      <c r="E52">
        <v>1043</v>
      </c>
      <c r="F52" s="15">
        <f t="shared" si="12"/>
        <v>0.70952380952380956</v>
      </c>
      <c r="G52" s="15">
        <f t="shared" si="13"/>
        <v>0.65822784810126578</v>
      </c>
      <c r="H52" s="15">
        <f t="shared" si="14"/>
        <v>0.71938361719383614</v>
      </c>
      <c r="I52" s="17">
        <f t="shared" si="15"/>
        <v>0.14956855225311602</v>
      </c>
      <c r="J52" s="14">
        <f t="shared" si="16"/>
        <v>0.91498865468868174</v>
      </c>
      <c r="K52" s="14">
        <f t="shared" si="17"/>
        <v>5.4332994838630789E-3</v>
      </c>
      <c r="Q52" s="3" t="s">
        <v>39</v>
      </c>
      <c r="R52">
        <v>99</v>
      </c>
      <c r="S52">
        <v>473</v>
      </c>
      <c r="T52">
        <v>572</v>
      </c>
      <c r="U52" s="15">
        <f t="shared" si="18"/>
        <v>0.38911564625850342</v>
      </c>
      <c r="V52" s="15">
        <f t="shared" si="19"/>
        <v>0.41772151898734178</v>
      </c>
      <c r="W52" s="15">
        <f t="shared" si="20"/>
        <v>0.38361719383617193</v>
      </c>
      <c r="X52" s="15">
        <f t="shared" si="21"/>
        <v>0.17307692307692307</v>
      </c>
      <c r="Y52" s="14">
        <f t="shared" si="22"/>
        <v>1.0889019723285251</v>
      </c>
      <c r="Z52" s="14">
        <f t="shared" si="23"/>
        <v>2.9046593595732587E-3</v>
      </c>
    </row>
    <row r="53" spans="2:26" x14ac:dyDescent="0.25">
      <c r="B53" s="3" t="s">
        <v>45</v>
      </c>
      <c r="C53">
        <v>237</v>
      </c>
      <c r="D53">
        <v>1233</v>
      </c>
      <c r="E53">
        <v>1470</v>
      </c>
      <c r="F53" s="12"/>
      <c r="G53" s="12"/>
      <c r="H53" s="12"/>
      <c r="I53" s="16">
        <f t="shared" si="15"/>
        <v>0.16122448979591836</v>
      </c>
      <c r="J53" s="12"/>
      <c r="K53" s="18">
        <f>SUM(K50:K52)</f>
        <v>0.12086794305666652</v>
      </c>
      <c r="Q53" s="3" t="s">
        <v>43</v>
      </c>
      <c r="R53">
        <v>5</v>
      </c>
      <c r="S53">
        <v>43</v>
      </c>
      <c r="T53">
        <v>48</v>
      </c>
      <c r="U53" s="15">
        <f t="shared" si="18"/>
        <v>3.2653061224489799E-2</v>
      </c>
      <c r="V53" s="15">
        <f t="shared" si="19"/>
        <v>2.1097046413502109E-2</v>
      </c>
      <c r="W53" s="15">
        <f t="shared" si="20"/>
        <v>3.4874290348742905E-2</v>
      </c>
      <c r="X53" s="15">
        <f t="shared" si="21"/>
        <v>0.10416666666666667</v>
      </c>
      <c r="Y53" s="14">
        <f t="shared" si="22"/>
        <v>0.6049455401825139</v>
      </c>
      <c r="Z53" s="14">
        <f t="shared" si="23"/>
        <v>6.9246748275893352E-3</v>
      </c>
    </row>
    <row r="54" spans="2:26" x14ac:dyDescent="0.25">
      <c r="Q54" s="3" t="s">
        <v>36</v>
      </c>
      <c r="R54">
        <v>58</v>
      </c>
      <c r="S54">
        <v>340</v>
      </c>
      <c r="T54">
        <v>398</v>
      </c>
      <c r="U54" s="15">
        <f t="shared" si="18"/>
        <v>0.27074829931972788</v>
      </c>
      <c r="V54" s="15">
        <f t="shared" si="19"/>
        <v>0.24472573839662448</v>
      </c>
      <c r="W54" s="15">
        <f t="shared" si="20"/>
        <v>0.27575020275750201</v>
      </c>
      <c r="X54" s="15">
        <f t="shared" si="21"/>
        <v>0.14572864321608039</v>
      </c>
      <c r="Y54" s="14">
        <f t="shared" si="22"/>
        <v>0.88749069247952361</v>
      </c>
      <c r="Z54" s="14">
        <f t="shared" si="23"/>
        <v>3.7029945947876807E-3</v>
      </c>
    </row>
    <row r="55" spans="2:26" x14ac:dyDescent="0.25">
      <c r="Q55" s="3" t="s">
        <v>45</v>
      </c>
      <c r="R55">
        <v>237</v>
      </c>
      <c r="S55">
        <v>1233</v>
      </c>
      <c r="T55">
        <v>1470</v>
      </c>
      <c r="U55" s="12"/>
      <c r="V55" s="12"/>
      <c r="W55" s="12"/>
      <c r="X55" s="16">
        <f>R55/T55</f>
        <v>0.16122448979591836</v>
      </c>
      <c r="Y55" s="12"/>
      <c r="Z55" s="27">
        <f>SUM(Z50:Z54)</f>
        <v>1.650536985046781E-2</v>
      </c>
    </row>
    <row r="62" spans="2:26" ht="15.75" x14ac:dyDescent="0.25">
      <c r="B62" s="1" t="s">
        <v>258</v>
      </c>
      <c r="Q62" s="1" t="s">
        <v>262</v>
      </c>
    </row>
    <row r="63" spans="2:26" ht="15.75" x14ac:dyDescent="0.25">
      <c r="B63" s="1"/>
      <c r="Q63" s="1"/>
    </row>
    <row r="64" spans="2:26" ht="15.75" x14ac:dyDescent="0.25">
      <c r="B64" s="1" t="s">
        <v>49</v>
      </c>
      <c r="Q64" s="1" t="s">
        <v>49</v>
      </c>
    </row>
    <row r="65" spans="2:26" ht="15.75" x14ac:dyDescent="0.25">
      <c r="B65" s="5" t="s">
        <v>259</v>
      </c>
      <c r="Q65" s="5" t="s">
        <v>261</v>
      </c>
    </row>
    <row r="66" spans="2:26" ht="15.75" x14ac:dyDescent="0.25">
      <c r="B66" s="1" t="s">
        <v>260</v>
      </c>
      <c r="Q66" s="1" t="s">
        <v>263</v>
      </c>
    </row>
    <row r="67" spans="2:26" ht="15.75" x14ac:dyDescent="0.25">
      <c r="B67" s="1"/>
    </row>
    <row r="70" spans="2:26" x14ac:dyDescent="0.25">
      <c r="B70" s="2" t="s">
        <v>230</v>
      </c>
      <c r="C70" s="2" t="s">
        <v>229</v>
      </c>
      <c r="Q70" s="2" t="s">
        <v>230</v>
      </c>
      <c r="R70" s="2" t="s">
        <v>229</v>
      </c>
    </row>
    <row r="71" spans="2:26" x14ac:dyDescent="0.25">
      <c r="B71" s="2" t="s">
        <v>264</v>
      </c>
      <c r="C71" t="s">
        <v>21</v>
      </c>
      <c r="D71" t="s">
        <v>28</v>
      </c>
      <c r="E71" t="s">
        <v>45</v>
      </c>
      <c r="F71" s="13" t="s">
        <v>47</v>
      </c>
      <c r="G71" s="13" t="s">
        <v>231</v>
      </c>
      <c r="H71" s="13" t="s">
        <v>232</v>
      </c>
      <c r="I71" s="13" t="s">
        <v>233</v>
      </c>
      <c r="J71" s="13" t="s">
        <v>234</v>
      </c>
      <c r="K71" s="13" t="s">
        <v>235</v>
      </c>
      <c r="Q71" s="2" t="s">
        <v>7</v>
      </c>
      <c r="R71" t="s">
        <v>21</v>
      </c>
      <c r="S71" t="s">
        <v>28</v>
      </c>
      <c r="T71" t="s">
        <v>45</v>
      </c>
      <c r="U71" s="13" t="s">
        <v>47</v>
      </c>
      <c r="V71" s="13" t="s">
        <v>231</v>
      </c>
      <c r="W71" s="13" t="s">
        <v>232</v>
      </c>
      <c r="X71" s="13" t="s">
        <v>233</v>
      </c>
      <c r="Y71" s="13" t="s">
        <v>234</v>
      </c>
      <c r="Z71" s="13" t="s">
        <v>235</v>
      </c>
    </row>
    <row r="72" spans="2:26" x14ac:dyDescent="0.25">
      <c r="B72" s="3" t="s">
        <v>37</v>
      </c>
      <c r="C72" s="20">
        <v>72</v>
      </c>
      <c r="D72" s="20">
        <v>212</v>
      </c>
      <c r="E72" s="20">
        <v>284</v>
      </c>
      <c r="F72" s="15">
        <f>E72/$E$76</f>
        <v>0.19319727891156463</v>
      </c>
      <c r="G72" s="15">
        <f>C72/$C$76</f>
        <v>0.30379746835443039</v>
      </c>
      <c r="H72" s="15">
        <f>D72/$D$76</f>
        <v>0.17193836171938362</v>
      </c>
      <c r="I72" s="15">
        <f>C72/E72</f>
        <v>0.25352112676056338</v>
      </c>
      <c r="J72" s="14">
        <f>G72/H72</f>
        <v>1.7668975400047766</v>
      </c>
      <c r="K72" s="14">
        <f>(G72-H72)*LN(J72)</f>
        <v>7.5057527186527653E-2</v>
      </c>
      <c r="Q72" s="3" t="s">
        <v>32</v>
      </c>
      <c r="R72" s="20">
        <v>150</v>
      </c>
      <c r="S72" s="20">
        <v>732</v>
      </c>
      <c r="T72" s="20">
        <v>882</v>
      </c>
      <c r="U72" s="15">
        <f>T72/$T$74</f>
        <v>0.6</v>
      </c>
      <c r="V72" s="15">
        <f>R72/$R$74</f>
        <v>0.63291139240506333</v>
      </c>
      <c r="W72" s="15">
        <f>S72/$S$74</f>
        <v>0.59367396593673971</v>
      </c>
      <c r="X72" s="15">
        <f>R72/T72</f>
        <v>0.17006802721088435</v>
      </c>
      <c r="Y72" s="14">
        <f>V72/W72</f>
        <v>1.0660925503216434</v>
      </c>
      <c r="Z72" s="14">
        <f>(V72-W72)*LN(Y72)</f>
        <v>2.5112008721283772E-3</v>
      </c>
    </row>
    <row r="73" spans="2:26" x14ac:dyDescent="0.25">
      <c r="B73" s="3" t="s">
        <v>24</v>
      </c>
      <c r="C73" s="20">
        <v>43</v>
      </c>
      <c r="D73" s="20">
        <v>244</v>
      </c>
      <c r="E73" s="20">
        <v>287</v>
      </c>
      <c r="F73" s="15">
        <f t="shared" ref="F73:F75" si="24">E73/$E$76</f>
        <v>0.19523809523809524</v>
      </c>
      <c r="G73" s="15">
        <f t="shared" ref="G73:G75" si="25">C73/$C$76</f>
        <v>0.18143459915611815</v>
      </c>
      <c r="H73" s="15">
        <f t="shared" ref="H73:H75" si="26">D73/$D$76</f>
        <v>0.19789132197891321</v>
      </c>
      <c r="I73" s="15">
        <f t="shared" ref="I73:I75" si="27">C73/E73</f>
        <v>0.14982578397212543</v>
      </c>
      <c r="J73" s="14">
        <f t="shared" ref="J73:J75" si="28">G73/H73</f>
        <v>0.91683959327661346</v>
      </c>
      <c r="K73" s="14">
        <f t="shared" ref="K73:K75" si="29">(G73-H73)*LN(J73)</f>
        <v>1.4288178914800085E-3</v>
      </c>
      <c r="Q73" s="3" t="s">
        <v>25</v>
      </c>
      <c r="R73" s="20">
        <v>87</v>
      </c>
      <c r="S73" s="20">
        <v>501</v>
      </c>
      <c r="T73" s="20">
        <v>588</v>
      </c>
      <c r="U73" s="15">
        <f>T73/$T$74</f>
        <v>0.4</v>
      </c>
      <c r="V73" s="15">
        <f>R73/$R$74</f>
        <v>0.36708860759493672</v>
      </c>
      <c r="W73" s="15">
        <f>S73/$S$74</f>
        <v>0.40632603406326034</v>
      </c>
      <c r="X73" s="15">
        <f>R73/T73</f>
        <v>0.14795918367346939</v>
      </c>
      <c r="Y73" s="14">
        <f>V73/W73</f>
        <v>0.90343363905101193</v>
      </c>
      <c r="Z73" s="14">
        <f>(V73-W73)*LN(Y73)</f>
        <v>3.9846634756524847E-3</v>
      </c>
    </row>
    <row r="74" spans="2:26" x14ac:dyDescent="0.25">
      <c r="B74" s="3" t="s">
        <v>31</v>
      </c>
      <c r="C74" s="20">
        <v>62</v>
      </c>
      <c r="D74" s="20">
        <v>391</v>
      </c>
      <c r="E74" s="20">
        <v>453</v>
      </c>
      <c r="F74" s="15">
        <f t="shared" si="24"/>
        <v>0.30816326530612242</v>
      </c>
      <c r="G74" s="15">
        <f t="shared" si="25"/>
        <v>0.26160337552742619</v>
      </c>
      <c r="H74" s="15">
        <f t="shared" si="26"/>
        <v>0.31711273317112731</v>
      </c>
      <c r="I74" s="15">
        <f t="shared" si="27"/>
        <v>0.13686534216335541</v>
      </c>
      <c r="J74" s="14">
        <f t="shared" si="28"/>
        <v>0.82495386707242069</v>
      </c>
      <c r="K74" s="14">
        <f t="shared" si="29"/>
        <v>1.0681544287475295E-2</v>
      </c>
      <c r="Q74" s="3" t="s">
        <v>45</v>
      </c>
      <c r="R74" s="20">
        <v>237</v>
      </c>
      <c r="S74" s="20">
        <v>1233</v>
      </c>
      <c r="T74" s="20">
        <v>1470</v>
      </c>
      <c r="U74" s="12"/>
      <c r="V74" s="12"/>
      <c r="W74" s="12"/>
      <c r="X74" s="16">
        <f>R74/T74</f>
        <v>0.16122448979591836</v>
      </c>
      <c r="Y74" s="12"/>
      <c r="Z74" s="27">
        <f>SUM(Z72:Z73)</f>
        <v>6.4958643477808619E-3</v>
      </c>
    </row>
    <row r="75" spans="2:26" x14ac:dyDescent="0.25">
      <c r="B75" s="3" t="s">
        <v>35</v>
      </c>
      <c r="C75" s="20">
        <v>60</v>
      </c>
      <c r="D75" s="20">
        <v>386</v>
      </c>
      <c r="E75" s="20">
        <v>446</v>
      </c>
      <c r="F75" s="15">
        <f t="shared" si="24"/>
        <v>0.30340136054421768</v>
      </c>
      <c r="G75" s="15">
        <f t="shared" si="25"/>
        <v>0.25316455696202533</v>
      </c>
      <c r="H75" s="15">
        <f t="shared" si="26"/>
        <v>0.31305758313057586</v>
      </c>
      <c r="I75" s="15">
        <f t="shared" si="27"/>
        <v>0.13452914798206278</v>
      </c>
      <c r="J75" s="14">
        <f t="shared" si="28"/>
        <v>0.80868367547714304</v>
      </c>
      <c r="K75" s="14">
        <f t="shared" si="29"/>
        <v>1.2718131092998027E-2</v>
      </c>
    </row>
    <row r="76" spans="2:26" x14ac:dyDescent="0.25">
      <c r="B76" s="3" t="s">
        <v>45</v>
      </c>
      <c r="C76" s="20">
        <v>237</v>
      </c>
      <c r="D76" s="20">
        <v>1233</v>
      </c>
      <c r="E76" s="20">
        <v>1470</v>
      </c>
      <c r="F76" s="12"/>
      <c r="G76" s="12"/>
      <c r="H76" s="12"/>
      <c r="I76" s="16">
        <f>C76/E76</f>
        <v>0.16122448979591836</v>
      </c>
      <c r="J76" s="12"/>
      <c r="K76" s="18">
        <f>SUM(K72:K75)</f>
        <v>9.9886020458480995E-2</v>
      </c>
    </row>
    <row r="85" spans="2:26" ht="15.75" x14ac:dyDescent="0.25">
      <c r="B85" s="1" t="s">
        <v>265</v>
      </c>
      <c r="Q85" s="1" t="s">
        <v>269</v>
      </c>
    </row>
    <row r="86" spans="2:26" ht="15.75" x14ac:dyDescent="0.25">
      <c r="B86" s="1"/>
      <c r="Q86" s="1"/>
    </row>
    <row r="87" spans="2:26" ht="15.75" x14ac:dyDescent="0.25">
      <c r="B87" s="1" t="s">
        <v>49</v>
      </c>
      <c r="Q87" s="1" t="s">
        <v>49</v>
      </c>
    </row>
    <row r="88" spans="2:26" ht="15.75" x14ac:dyDescent="0.25">
      <c r="B88" s="5" t="s">
        <v>267</v>
      </c>
      <c r="Q88" s="5" t="s">
        <v>270</v>
      </c>
    </row>
    <row r="89" spans="2:26" ht="15.75" x14ac:dyDescent="0.25">
      <c r="B89" s="1" t="s">
        <v>266</v>
      </c>
      <c r="Q89" s="1" t="s">
        <v>268</v>
      </c>
    </row>
    <row r="93" spans="2:26" x14ac:dyDescent="0.25">
      <c r="B93" s="2" t="s">
        <v>230</v>
      </c>
      <c r="C93" s="2" t="s">
        <v>229</v>
      </c>
      <c r="Q93" s="2" t="s">
        <v>230</v>
      </c>
      <c r="R93" s="2" t="s">
        <v>229</v>
      </c>
    </row>
    <row r="94" spans="2:26" x14ac:dyDescent="0.25">
      <c r="B94" s="2" t="s">
        <v>80</v>
      </c>
      <c r="C94" t="s">
        <v>21</v>
      </c>
      <c r="D94" t="s">
        <v>28</v>
      </c>
      <c r="E94" t="s">
        <v>45</v>
      </c>
      <c r="F94" s="13" t="s">
        <v>47</v>
      </c>
      <c r="G94" s="13" t="s">
        <v>231</v>
      </c>
      <c r="H94" s="13" t="s">
        <v>232</v>
      </c>
      <c r="I94" s="13" t="s">
        <v>233</v>
      </c>
      <c r="J94" s="13" t="s">
        <v>234</v>
      </c>
      <c r="K94" s="13" t="s">
        <v>235</v>
      </c>
      <c r="Q94" s="2" t="s">
        <v>9</v>
      </c>
      <c r="R94" t="s">
        <v>21</v>
      </c>
      <c r="S94" t="s">
        <v>28</v>
      </c>
      <c r="T94" t="s">
        <v>45</v>
      </c>
      <c r="U94" s="13" t="s">
        <v>47</v>
      </c>
      <c r="V94" s="13" t="s">
        <v>231</v>
      </c>
      <c r="W94" s="13" t="s">
        <v>232</v>
      </c>
      <c r="X94" s="13" t="s">
        <v>233</v>
      </c>
      <c r="Y94" s="13" t="s">
        <v>234</v>
      </c>
      <c r="Z94" s="13" t="s">
        <v>235</v>
      </c>
    </row>
    <row r="95" spans="2:26" x14ac:dyDescent="0.25">
      <c r="B95" s="3" t="s">
        <v>26</v>
      </c>
      <c r="C95" s="20">
        <v>120</v>
      </c>
      <c r="D95" s="20">
        <v>350</v>
      </c>
      <c r="E95" s="20">
        <v>470</v>
      </c>
      <c r="F95" s="15">
        <f>E95/$E$98</f>
        <v>0.31972789115646261</v>
      </c>
      <c r="G95" s="15">
        <f>C95/$C$98</f>
        <v>0.50632911392405067</v>
      </c>
      <c r="H95" s="15">
        <f>D95/$D$98</f>
        <v>0.28386050283860503</v>
      </c>
      <c r="I95" s="15">
        <f>C95/E95</f>
        <v>0.25531914893617019</v>
      </c>
      <c r="J95" s="14">
        <f>G95/H95</f>
        <v>1.7837251356238699</v>
      </c>
      <c r="K95" s="14">
        <f>(G95-H95)*LN(J95)</f>
        <v>0.12874346405908632</v>
      </c>
      <c r="Q95" s="3" t="s">
        <v>83</v>
      </c>
      <c r="R95" s="20">
        <v>137</v>
      </c>
      <c r="S95" s="20">
        <v>407</v>
      </c>
      <c r="T95" s="20">
        <v>544</v>
      </c>
      <c r="U95" s="15">
        <f>T95/$T$102</f>
        <v>0.37006802721088433</v>
      </c>
      <c r="V95" s="15">
        <f>R95/$R$102</f>
        <v>0.57805907172995785</v>
      </c>
      <c r="W95" s="15">
        <f>S95/$S$102</f>
        <v>0.33008921330089214</v>
      </c>
      <c r="X95" s="15">
        <f>R95/T95</f>
        <v>0.25183823529411764</v>
      </c>
      <c r="Y95" s="14">
        <f>V95/W95</f>
        <v>1.7512207259042702</v>
      </c>
      <c r="Z95" s="14">
        <f>(V95-W95)*LN(Y95)</f>
        <v>0.13894076068173444</v>
      </c>
    </row>
    <row r="96" spans="2:26" x14ac:dyDescent="0.25">
      <c r="B96" s="3" t="s">
        <v>33</v>
      </c>
      <c r="C96" s="20">
        <v>84</v>
      </c>
      <c r="D96" s="20">
        <v>589</v>
      </c>
      <c r="E96" s="20">
        <v>673</v>
      </c>
      <c r="F96" s="15">
        <f t="shared" ref="F96:F97" si="30">E96/$E$98</f>
        <v>0.45782312925170066</v>
      </c>
      <c r="G96" s="15">
        <f t="shared" ref="G96:G97" si="31">C96/$C$98</f>
        <v>0.35443037974683544</v>
      </c>
      <c r="H96" s="15">
        <f t="shared" ref="H96:H97" si="32">D96/$D$98</f>
        <v>0.47769667477696676</v>
      </c>
      <c r="I96" s="15">
        <f t="shared" ref="I96:I97" si="33">C96/E96</f>
        <v>0.12481426448736999</v>
      </c>
      <c r="J96" s="14">
        <f t="shared" ref="J96:J97" si="34">G96/H96</f>
        <v>0.74195697491994583</v>
      </c>
      <c r="K96" s="14">
        <f t="shared" ref="K96:K97" si="35">(G96-H96)*LN(J96)</f>
        <v>3.6790554287763441E-2</v>
      </c>
      <c r="Q96" s="3" t="s">
        <v>84</v>
      </c>
      <c r="R96" s="20">
        <v>53</v>
      </c>
      <c r="S96" s="20">
        <v>439</v>
      </c>
      <c r="T96" s="20">
        <v>492</v>
      </c>
      <c r="U96" s="15">
        <f t="shared" ref="U96:U101" si="36">T96/$T$102</f>
        <v>0.33469387755102042</v>
      </c>
      <c r="V96" s="15">
        <f t="shared" ref="V96:V101" si="37">R96/$R$102</f>
        <v>0.22362869198312235</v>
      </c>
      <c r="W96" s="15">
        <f t="shared" ref="W96:W101" si="38">S96/$S$102</f>
        <v>0.35604217356042173</v>
      </c>
      <c r="X96" s="15">
        <f t="shared" ref="X96:X101" si="39">R96/T96</f>
        <v>0.10772357723577236</v>
      </c>
      <c r="Y96" s="14">
        <f t="shared" ref="Y96:Y101" si="40">V96/W96</f>
        <v>0.62809607566102477</v>
      </c>
      <c r="Z96" s="14">
        <f t="shared" ref="Z96:Z101" si="41">(V96-W96)*LN(Y96)</f>
        <v>6.1580496775339576E-2</v>
      </c>
    </row>
    <row r="97" spans="2:26" x14ac:dyDescent="0.25">
      <c r="B97" s="3" t="s">
        <v>40</v>
      </c>
      <c r="C97" s="20">
        <v>33</v>
      </c>
      <c r="D97" s="20">
        <v>294</v>
      </c>
      <c r="E97" s="20">
        <v>327</v>
      </c>
      <c r="F97" s="15">
        <f t="shared" si="30"/>
        <v>0.22244897959183674</v>
      </c>
      <c r="G97" s="15">
        <f t="shared" si="31"/>
        <v>0.13924050632911392</v>
      </c>
      <c r="H97" s="15">
        <f t="shared" si="32"/>
        <v>0.23844282238442821</v>
      </c>
      <c r="I97" s="15">
        <f t="shared" si="33"/>
        <v>0.10091743119266056</v>
      </c>
      <c r="J97" s="14">
        <f t="shared" si="34"/>
        <v>0.58395763368638598</v>
      </c>
      <c r="K97" s="14">
        <f t="shared" si="35"/>
        <v>5.3363588777549813E-2</v>
      </c>
      <c r="Q97" s="3" t="s">
        <v>85</v>
      </c>
      <c r="R97" s="20">
        <v>23</v>
      </c>
      <c r="S97" s="20">
        <v>131</v>
      </c>
      <c r="T97" s="20">
        <v>154</v>
      </c>
      <c r="U97" s="15">
        <f t="shared" si="36"/>
        <v>0.10476190476190476</v>
      </c>
      <c r="V97" s="15">
        <f t="shared" si="37"/>
        <v>9.7046413502109699E-2</v>
      </c>
      <c r="W97" s="15">
        <f t="shared" si="38"/>
        <v>0.10624493106244931</v>
      </c>
      <c r="X97" s="15">
        <f t="shared" si="39"/>
        <v>0.14935064935064934</v>
      </c>
      <c r="Y97" s="14">
        <f t="shared" si="40"/>
        <v>0.91342158662672712</v>
      </c>
      <c r="Z97" s="14">
        <f t="shared" si="41"/>
        <v>8.3299700984055419E-4</v>
      </c>
    </row>
    <row r="98" spans="2:26" x14ac:dyDescent="0.25">
      <c r="B98" s="3" t="s">
        <v>45</v>
      </c>
      <c r="C98" s="20">
        <v>237</v>
      </c>
      <c r="D98" s="20">
        <v>1233</v>
      </c>
      <c r="E98" s="20">
        <v>1470</v>
      </c>
      <c r="F98" s="12"/>
      <c r="G98" s="12"/>
      <c r="H98" s="12"/>
      <c r="I98" s="16">
        <f>C98/E98</f>
        <v>0.16122448979591836</v>
      </c>
      <c r="J98" s="12"/>
      <c r="K98" s="18">
        <f>SUM(K95:K97)</f>
        <v>0.2188976071243996</v>
      </c>
      <c r="Q98" s="3" t="s">
        <v>86</v>
      </c>
      <c r="R98" s="20">
        <v>15</v>
      </c>
      <c r="S98" s="20">
        <v>80</v>
      </c>
      <c r="T98" s="20">
        <v>95</v>
      </c>
      <c r="U98" s="15">
        <f t="shared" si="36"/>
        <v>6.4625850340136057E-2</v>
      </c>
      <c r="V98" s="15">
        <f t="shared" si="37"/>
        <v>6.3291139240506333E-2</v>
      </c>
      <c r="W98" s="15">
        <f t="shared" si="38"/>
        <v>6.4882400648824001E-2</v>
      </c>
      <c r="X98" s="15">
        <f t="shared" si="39"/>
        <v>0.15789473684210525</v>
      </c>
      <c r="Y98" s="14">
        <f t="shared" si="40"/>
        <v>0.97547468354430389</v>
      </c>
      <c r="Z98" s="14">
        <f t="shared" si="41"/>
        <v>3.951272587268902E-5</v>
      </c>
    </row>
    <row r="99" spans="2:26" x14ac:dyDescent="0.25">
      <c r="Q99" s="3" t="s">
        <v>87</v>
      </c>
      <c r="R99" s="20">
        <v>4</v>
      </c>
      <c r="S99" s="20">
        <v>55</v>
      </c>
      <c r="T99" s="20">
        <v>59</v>
      </c>
      <c r="U99" s="15">
        <f t="shared" si="36"/>
        <v>4.0136054421768708E-2</v>
      </c>
      <c r="V99" s="15">
        <f t="shared" si="37"/>
        <v>1.6877637130801686E-2</v>
      </c>
      <c r="W99" s="15">
        <f t="shared" si="38"/>
        <v>4.4606650446066508E-2</v>
      </c>
      <c r="X99" s="15">
        <f t="shared" si="39"/>
        <v>6.7796610169491525E-2</v>
      </c>
      <c r="Y99" s="14">
        <f t="shared" si="40"/>
        <v>0.3783659378596087</v>
      </c>
      <c r="Z99" s="14">
        <f t="shared" si="41"/>
        <v>2.6949646751128518E-2</v>
      </c>
    </row>
    <row r="100" spans="2:26" x14ac:dyDescent="0.25">
      <c r="Q100" s="3" t="s">
        <v>88</v>
      </c>
      <c r="R100" s="20">
        <v>1</v>
      </c>
      <c r="S100" s="20">
        <v>75</v>
      </c>
      <c r="T100" s="20">
        <v>76</v>
      </c>
      <c r="U100" s="15">
        <f t="shared" si="36"/>
        <v>5.1700680272108841E-2</v>
      </c>
      <c r="V100" s="15">
        <f t="shared" si="37"/>
        <v>4.2194092827004216E-3</v>
      </c>
      <c r="W100" s="15">
        <f t="shared" si="38"/>
        <v>6.0827250608272508E-2</v>
      </c>
      <c r="X100" s="15">
        <f t="shared" si="39"/>
        <v>1.3157894736842105E-2</v>
      </c>
      <c r="Y100" s="14">
        <f t="shared" si="40"/>
        <v>6.9367088607594926E-2</v>
      </c>
      <c r="Z100" s="14">
        <f t="shared" si="41"/>
        <v>0.1510491230795542</v>
      </c>
    </row>
    <row r="101" spans="2:26" x14ac:dyDescent="0.25">
      <c r="Q101" s="3" t="s">
        <v>89</v>
      </c>
      <c r="R101" s="20">
        <v>4</v>
      </c>
      <c r="S101" s="20">
        <v>46</v>
      </c>
      <c r="T101" s="20">
        <v>50</v>
      </c>
      <c r="U101" s="15">
        <f t="shared" si="36"/>
        <v>3.4013605442176874E-2</v>
      </c>
      <c r="V101" s="15">
        <f t="shared" si="37"/>
        <v>1.6877637130801686E-2</v>
      </c>
      <c r="W101" s="15">
        <f t="shared" si="38"/>
        <v>3.7307380373073802E-2</v>
      </c>
      <c r="X101" s="15">
        <f t="shared" si="39"/>
        <v>0.08</v>
      </c>
      <c r="Y101" s="14">
        <f t="shared" si="40"/>
        <v>0.4523940561364887</v>
      </c>
      <c r="Z101" s="14">
        <f t="shared" si="41"/>
        <v>1.6204906525676622E-2</v>
      </c>
    </row>
    <row r="102" spans="2:26" x14ac:dyDescent="0.25">
      <c r="Q102" s="3" t="s">
        <v>45</v>
      </c>
      <c r="R102" s="20">
        <v>237</v>
      </c>
      <c r="S102" s="20">
        <v>1233</v>
      </c>
      <c r="T102" s="20">
        <v>1470</v>
      </c>
      <c r="U102" s="12"/>
      <c r="V102" s="12"/>
      <c r="W102" s="12"/>
      <c r="X102" s="16">
        <f>R102/T102</f>
        <v>0.16122448979591836</v>
      </c>
      <c r="Y102" s="12"/>
      <c r="Z102" s="28">
        <f>SUM(Z95:Z101)</f>
        <v>0.39559744354914661</v>
      </c>
    </row>
    <row r="107" spans="2:26" x14ac:dyDescent="0.25">
      <c r="Q107" s="2" t="s">
        <v>1</v>
      </c>
      <c r="R107" t="s">
        <v>21</v>
      </c>
    </row>
    <row r="109" spans="2:26" ht="15.75" x14ac:dyDescent="0.25">
      <c r="B109" s="1" t="s">
        <v>271</v>
      </c>
      <c r="Q109" s="2" t="s">
        <v>9</v>
      </c>
      <c r="R109" t="s">
        <v>251</v>
      </c>
      <c r="S109" t="s">
        <v>274</v>
      </c>
      <c r="T109" t="s">
        <v>273</v>
      </c>
    </row>
    <row r="110" spans="2:26" ht="15.75" x14ac:dyDescent="0.25">
      <c r="B110" s="1"/>
      <c r="Q110" s="3" t="s">
        <v>83</v>
      </c>
      <c r="R110" s="20">
        <v>137</v>
      </c>
      <c r="S110" s="14">
        <v>392216.99952048593</v>
      </c>
      <c r="T110" s="14">
        <v>626.27230460917394</v>
      </c>
    </row>
    <row r="111" spans="2:26" ht="15.75" x14ac:dyDescent="0.25">
      <c r="B111" s="1" t="s">
        <v>49</v>
      </c>
      <c r="Q111" s="3" t="s">
        <v>84</v>
      </c>
      <c r="R111" s="20">
        <v>53</v>
      </c>
      <c r="S111" s="14">
        <v>643080.37166251335</v>
      </c>
      <c r="T111" s="14">
        <v>801.92292127268274</v>
      </c>
    </row>
    <row r="112" spans="2:26" ht="15.75" x14ac:dyDescent="0.25">
      <c r="B112" s="5" t="s">
        <v>267</v>
      </c>
      <c r="Q112" s="3" t="s">
        <v>85</v>
      </c>
      <c r="R112" s="20">
        <v>23</v>
      </c>
      <c r="S112" s="14">
        <v>895516.33648393198</v>
      </c>
      <c r="T112" s="14">
        <v>946.31724938517948</v>
      </c>
    </row>
    <row r="113" spans="2:20" ht="15.75" x14ac:dyDescent="0.25">
      <c r="B113" s="1" t="s">
        <v>266</v>
      </c>
      <c r="Q113" s="3" t="s">
        <v>86</v>
      </c>
      <c r="R113" s="20">
        <v>15</v>
      </c>
      <c r="S113" s="14">
        <v>676202.78222222219</v>
      </c>
      <c r="T113" s="14">
        <v>822.31550041466573</v>
      </c>
    </row>
    <row r="114" spans="2:20" x14ac:dyDescent="0.25">
      <c r="Q114" s="3" t="s">
        <v>87</v>
      </c>
      <c r="R114" s="20">
        <v>4</v>
      </c>
      <c r="S114" s="14">
        <v>48453.1875</v>
      </c>
      <c r="T114" s="14">
        <v>220.12084749064547</v>
      </c>
    </row>
    <row r="115" spans="2:20" x14ac:dyDescent="0.25">
      <c r="Q115" s="3" t="s">
        <v>88</v>
      </c>
      <c r="R115" s="20">
        <v>1</v>
      </c>
      <c r="S115" s="14">
        <v>0</v>
      </c>
      <c r="T115" s="14">
        <v>0</v>
      </c>
    </row>
    <row r="116" spans="2:20" x14ac:dyDescent="0.25">
      <c r="Q116" s="3" t="s">
        <v>89</v>
      </c>
      <c r="R116" s="20">
        <v>4</v>
      </c>
      <c r="S116" s="14">
        <v>63297.6875</v>
      </c>
      <c r="T116" s="14">
        <v>251.59031678504641</v>
      </c>
    </row>
    <row r="117" spans="2:20" x14ac:dyDescent="0.25">
      <c r="B117" s="2" t="s">
        <v>230</v>
      </c>
      <c r="C117" s="2" t="s">
        <v>229</v>
      </c>
      <c r="Q117" s="3" t="s">
        <v>45</v>
      </c>
      <c r="R117" s="20">
        <v>237</v>
      </c>
      <c r="S117" s="14">
        <v>13195219.569442218</v>
      </c>
      <c r="T117" s="14">
        <v>3632.5224802390717</v>
      </c>
    </row>
    <row r="118" spans="2:20" x14ac:dyDescent="0.25">
      <c r="B118" s="2" t="s">
        <v>272</v>
      </c>
      <c r="C118" t="s">
        <v>21</v>
      </c>
      <c r="D118" t="s">
        <v>28</v>
      </c>
      <c r="E118" t="s">
        <v>45</v>
      </c>
      <c r="F118" s="13" t="s">
        <v>47</v>
      </c>
      <c r="G118" s="13" t="s">
        <v>231</v>
      </c>
      <c r="H118" s="13" t="s">
        <v>232</v>
      </c>
      <c r="I118" s="13" t="s">
        <v>233</v>
      </c>
      <c r="J118" s="13" t="s">
        <v>234</v>
      </c>
      <c r="K118" s="13" t="s">
        <v>235</v>
      </c>
    </row>
    <row r="119" spans="2:20" x14ac:dyDescent="0.25">
      <c r="B119" s="3" t="s">
        <v>94</v>
      </c>
      <c r="C119" s="20">
        <v>137</v>
      </c>
      <c r="D119" s="20">
        <v>727</v>
      </c>
      <c r="E119" s="20">
        <v>864</v>
      </c>
      <c r="F119" s="15">
        <f>E119/$E$122</f>
        <v>0.58775510204081638</v>
      </c>
      <c r="G119" s="15">
        <f>C119/$C$122</f>
        <v>0.57805907172995785</v>
      </c>
      <c r="H119" s="15">
        <f>D119/$D$122</f>
        <v>0.58961881589618814</v>
      </c>
      <c r="I119" s="15">
        <f>C119/E119</f>
        <v>0.15856481481481483</v>
      </c>
      <c r="J119" s="14">
        <f>G119/H119</f>
        <v>0.9803945466891858</v>
      </c>
      <c r="K119" s="14">
        <f>(G119-H119)*LN(J119)</f>
        <v>2.288851270994888E-4</v>
      </c>
    </row>
    <row r="120" spans="2:20" x14ac:dyDescent="0.25">
      <c r="B120" s="3" t="s">
        <v>95</v>
      </c>
      <c r="C120" s="20">
        <v>49</v>
      </c>
      <c r="D120" s="20">
        <v>312</v>
      </c>
      <c r="E120" s="20">
        <v>361</v>
      </c>
      <c r="F120" s="15">
        <f t="shared" ref="F120:F121" si="42">E120/$E$122</f>
        <v>0.24557823129251702</v>
      </c>
      <c r="G120" s="15">
        <f t="shared" ref="G120:G121" si="43">C120/$C$122</f>
        <v>0.20675105485232068</v>
      </c>
      <c r="H120" s="15">
        <f t="shared" ref="H120:H121" si="44">D120/$D$122</f>
        <v>0.25304136253041365</v>
      </c>
      <c r="I120" s="15">
        <f t="shared" ref="I120:I121" si="45">C120/E120</f>
        <v>0.13573407202216067</v>
      </c>
      <c r="J120" s="14">
        <f t="shared" ref="J120:J121" si="46">G120/H120</f>
        <v>0.81706426484907491</v>
      </c>
      <c r="K120" s="14">
        <f t="shared" ref="K120:K121" si="47">(G120-H120)*LN(J120)</f>
        <v>9.3523793183489835E-3</v>
      </c>
      <c r="Q120" s="22" t="s">
        <v>254</v>
      </c>
      <c r="R120" s="14">
        <f>SUMPRODUCT(R111:R116,S111:S116)/R117</f>
        <v>275401.60620496614</v>
      </c>
    </row>
    <row r="121" spans="2:20" x14ac:dyDescent="0.25">
      <c r="B121" s="3" t="s">
        <v>96</v>
      </c>
      <c r="C121" s="20">
        <v>51</v>
      </c>
      <c r="D121" s="20">
        <v>194</v>
      </c>
      <c r="E121" s="20">
        <v>245</v>
      </c>
      <c r="F121" s="15">
        <f t="shared" si="42"/>
        <v>0.16666666666666666</v>
      </c>
      <c r="G121" s="15">
        <f t="shared" si="43"/>
        <v>0.21518987341772153</v>
      </c>
      <c r="H121" s="15">
        <f t="shared" si="44"/>
        <v>0.15733982157339821</v>
      </c>
      <c r="I121" s="15">
        <f t="shared" si="45"/>
        <v>0.20816326530612245</v>
      </c>
      <c r="J121" s="14">
        <f t="shared" si="46"/>
        <v>1.3676758449693334</v>
      </c>
      <c r="K121" s="14">
        <f t="shared" si="47"/>
        <v>1.8113593777801792E-2</v>
      </c>
      <c r="Q121" s="22" t="s">
        <v>255</v>
      </c>
      <c r="R121" s="26">
        <f>1-(R120/S117)</f>
        <v>0.97912868332689607</v>
      </c>
    </row>
    <row r="122" spans="2:20" x14ac:dyDescent="0.25">
      <c r="B122" s="3" t="s">
        <v>45</v>
      </c>
      <c r="C122" s="20">
        <v>237</v>
      </c>
      <c r="D122" s="20">
        <v>1233</v>
      </c>
      <c r="E122" s="20">
        <v>1470</v>
      </c>
      <c r="F122" s="12"/>
      <c r="G122" s="12"/>
      <c r="H122" s="12"/>
      <c r="I122" s="16">
        <f>C122/E122</f>
        <v>0.16122448979591836</v>
      </c>
      <c r="J122" s="12"/>
      <c r="K122" s="29">
        <f>SUM(K119:K121)</f>
        <v>2.7694858223250265E-2</v>
      </c>
    </row>
    <row r="126" spans="2:20" x14ac:dyDescent="0.25">
      <c r="B126" s="2" t="s">
        <v>1</v>
      </c>
      <c r="C126" t="s">
        <v>21</v>
      </c>
    </row>
    <row r="128" spans="2:20" x14ac:dyDescent="0.25">
      <c r="B128" s="2" t="s">
        <v>272</v>
      </c>
      <c r="C128" t="s">
        <v>251</v>
      </c>
      <c r="D128" t="s">
        <v>275</v>
      </c>
      <c r="E128" t="s">
        <v>276</v>
      </c>
    </row>
    <row r="129" spans="2:5" x14ac:dyDescent="0.25">
      <c r="B129" s="3" t="s">
        <v>94</v>
      </c>
      <c r="C129" s="20">
        <v>137</v>
      </c>
      <c r="D129" s="14">
        <v>0.28206084501038947</v>
      </c>
      <c r="E129" s="14">
        <v>0.53109400769580284</v>
      </c>
    </row>
    <row r="130" spans="2:5" x14ac:dyDescent="0.25">
      <c r="B130" s="3" t="s">
        <v>95</v>
      </c>
      <c r="C130" s="20">
        <v>49</v>
      </c>
      <c r="D130" s="14">
        <v>0.65306122448979587</v>
      </c>
      <c r="E130" s="14">
        <v>0.80812203564176854</v>
      </c>
    </row>
    <row r="131" spans="2:5" x14ac:dyDescent="0.25">
      <c r="B131" s="3" t="s">
        <v>96</v>
      </c>
      <c r="C131" s="20">
        <v>51</v>
      </c>
      <c r="D131" s="14">
        <v>1.2971933871587851</v>
      </c>
      <c r="E131" s="14">
        <v>1.1389439789378515</v>
      </c>
    </row>
    <row r="132" spans="2:5" x14ac:dyDescent="0.25">
      <c r="B132" s="3" t="s">
        <v>45</v>
      </c>
      <c r="C132" s="20">
        <v>237</v>
      </c>
      <c r="D132" s="14">
        <v>7.1441898556143064</v>
      </c>
      <c r="E132" s="14">
        <v>2.6728617352220647</v>
      </c>
    </row>
    <row r="135" spans="2:5" x14ac:dyDescent="0.25">
      <c r="B135" s="22" t="s">
        <v>254</v>
      </c>
      <c r="C135" s="14">
        <f>SUMPRODUCT(C129:C131,D129:D131)/C132</f>
        <v>0.57721180806549122</v>
      </c>
    </row>
    <row r="136" spans="2:5" x14ac:dyDescent="0.25">
      <c r="B136" s="22" t="s">
        <v>255</v>
      </c>
      <c r="C136" s="26">
        <f>1-(C135/D132)</f>
        <v>0.91920542150599682</v>
      </c>
    </row>
  </sheetData>
  <conditionalFormatting sqref="I12:I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X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:X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:I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:X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5:I9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:X1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9:I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8C2BC-9980-4AEE-B23C-327162F4F8AA}">
  <dimension ref="A1"/>
  <sheetViews>
    <sheetView showGridLines="0" workbookViewId="0">
      <selection activeCell="R8" sqref="R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3CC4-139C-4C73-8731-B6EC2137FE6D}">
  <dimension ref="B2:G17"/>
  <sheetViews>
    <sheetView workbookViewId="0">
      <selection activeCell="D13" sqref="D13"/>
    </sheetView>
  </sheetViews>
  <sheetFormatPr defaultRowHeight="15" x14ac:dyDescent="0.25"/>
  <cols>
    <col min="2" max="2" width="25" bestFit="1" customWidth="1"/>
    <col min="6" max="6" width="25" bestFit="1" customWidth="1"/>
  </cols>
  <sheetData>
    <row r="2" spans="2:7" x14ac:dyDescent="0.25">
      <c r="B2" t="s">
        <v>277</v>
      </c>
      <c r="F2" t="s">
        <v>280</v>
      </c>
    </row>
    <row r="4" spans="2:7" x14ac:dyDescent="0.25">
      <c r="B4" s="37" t="s">
        <v>278</v>
      </c>
      <c r="C4" s="38" t="s">
        <v>279</v>
      </c>
      <c r="F4" s="37" t="s">
        <v>278</v>
      </c>
      <c r="G4" s="38" t="s">
        <v>255</v>
      </c>
    </row>
    <row r="5" spans="2:7" x14ac:dyDescent="0.25">
      <c r="B5" s="30" t="s">
        <v>2</v>
      </c>
      <c r="C5" s="36">
        <v>0.27177597457871694</v>
      </c>
      <c r="F5" s="30" t="s">
        <v>2</v>
      </c>
      <c r="G5" s="32">
        <v>0.96092613092733969</v>
      </c>
    </row>
    <row r="6" spans="2:7" x14ac:dyDescent="0.25">
      <c r="B6" s="35" t="s">
        <v>246</v>
      </c>
      <c r="C6" s="36">
        <v>7.7250334083715913E-2</v>
      </c>
      <c r="F6" s="30" t="s">
        <v>246</v>
      </c>
      <c r="G6" s="32">
        <v>0.97558619555477777</v>
      </c>
    </row>
    <row r="7" spans="2:7" x14ac:dyDescent="0.25">
      <c r="B7" s="30" t="s">
        <v>240</v>
      </c>
      <c r="C7" s="36">
        <v>0.12086794305666652</v>
      </c>
      <c r="F7" s="30" t="s">
        <v>9</v>
      </c>
      <c r="G7" s="32">
        <v>0.97912868332689607</v>
      </c>
    </row>
    <row r="8" spans="2:7" x14ac:dyDescent="0.25">
      <c r="B8" s="30" t="s">
        <v>5</v>
      </c>
      <c r="C8" s="36">
        <v>1.650536985046781E-2</v>
      </c>
      <c r="F8" s="30" t="s">
        <v>272</v>
      </c>
      <c r="G8" s="32">
        <v>0.91920542150599682</v>
      </c>
    </row>
    <row r="9" spans="2:7" x14ac:dyDescent="0.25">
      <c r="B9" s="30" t="s">
        <v>264</v>
      </c>
      <c r="C9" s="36">
        <v>9.9886020458480995E-2</v>
      </c>
      <c r="F9" s="30"/>
      <c r="G9" s="31"/>
    </row>
    <row r="10" spans="2:7" x14ac:dyDescent="0.25">
      <c r="B10" s="30" t="s">
        <v>7</v>
      </c>
      <c r="C10" s="36">
        <v>6.4958643477808619E-3</v>
      </c>
      <c r="F10" s="30"/>
      <c r="G10" s="31"/>
    </row>
    <row r="11" spans="2:7" x14ac:dyDescent="0.25">
      <c r="B11" s="30" t="s">
        <v>80</v>
      </c>
      <c r="C11" s="36">
        <v>0.2188976071243996</v>
      </c>
      <c r="F11" s="33"/>
      <c r="G11" s="34"/>
    </row>
    <row r="12" spans="2:7" x14ac:dyDescent="0.25">
      <c r="B12" s="30" t="s">
        <v>9</v>
      </c>
      <c r="C12" s="36">
        <v>0.39559744354914661</v>
      </c>
    </row>
    <row r="13" spans="2:7" x14ac:dyDescent="0.25">
      <c r="B13" s="30" t="s">
        <v>272</v>
      </c>
      <c r="C13" s="36">
        <v>2.7694858223250265E-2</v>
      </c>
    </row>
    <row r="14" spans="2:7" x14ac:dyDescent="0.25">
      <c r="B14" s="30"/>
      <c r="C14" s="31"/>
    </row>
    <row r="15" spans="2:7" x14ac:dyDescent="0.25">
      <c r="B15" s="30"/>
      <c r="C15" s="31"/>
    </row>
    <row r="16" spans="2:7" x14ac:dyDescent="0.25">
      <c r="B16" s="30"/>
      <c r="C16" s="31"/>
    </row>
    <row r="17" spans="2:3" x14ac:dyDescent="0.25">
      <c r="B17" s="33"/>
      <c r="C17" s="34"/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</vt:lpstr>
      <vt:lpstr>Análise Univariada</vt:lpstr>
      <vt:lpstr>Medidas Resumos</vt:lpstr>
      <vt:lpstr>Análise Bivariada</vt:lpstr>
      <vt:lpstr>Gráficos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2025-02-16T16:50:46Z</dcterms:modified>
</cp:coreProperties>
</file>