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hidePivotFieldList="1"/>
  <mc:AlternateContent xmlns:mc="http://schemas.openxmlformats.org/markup-compatibility/2006">
    <mc:Choice Requires="x15">
      <x15ac:absPath xmlns:x15ac="http://schemas.microsoft.com/office/spreadsheetml/2010/11/ac" url="https://d.docs.live.net/bc1327c0068279dd/KULIAH/Ms. Excel/"/>
    </mc:Choice>
  </mc:AlternateContent>
  <xr:revisionPtr revIDLastSave="2" documentId="8_{63BBF4D0-D559-4B81-8641-2B78F11DA05E}" xr6:coauthVersionLast="43" xr6:coauthVersionMax="47" xr10:uidLastSave="{5B5A0DD7-4CCF-48E3-8B62-57F83951BDDC}"/>
  <bookViews>
    <workbookView xWindow="-110" yWindow="-110" windowWidth="19420" windowHeight="10300" xr2:uid="{00000000-000D-0000-FFFF-FFFF00000000}"/>
  </bookViews>
  <sheets>
    <sheet name="Problem" sheetId="7" r:id="rId1"/>
    <sheet name="Reference Data" sheetId="6"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 i="7" l="1"/>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J5" i="7" l="1"/>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4" i="7"/>
  <c r="N44" i="7" s="1"/>
  <c r="G5" i="7"/>
  <c r="H5" i="7" s="1"/>
  <c r="G6" i="7"/>
  <c r="H6" i="7" s="1"/>
  <c r="G7" i="7"/>
  <c r="H7" i="7" s="1"/>
  <c r="G8" i="7"/>
  <c r="H8" i="7" s="1"/>
  <c r="G9" i="7"/>
  <c r="H9" i="7" s="1"/>
  <c r="G10" i="7"/>
  <c r="H10" i="7" s="1"/>
  <c r="G11" i="7"/>
  <c r="H11" i="7" s="1"/>
  <c r="G12" i="7"/>
  <c r="H12" i="7" s="1"/>
  <c r="G13" i="7"/>
  <c r="H13" i="7" s="1"/>
  <c r="G14" i="7"/>
  <c r="H14" i="7" s="1"/>
  <c r="G15" i="7"/>
  <c r="H15" i="7" s="1"/>
  <c r="G16" i="7"/>
  <c r="H16" i="7" s="1"/>
  <c r="G17" i="7"/>
  <c r="H17" i="7" s="1"/>
  <c r="G18" i="7"/>
  <c r="H18" i="7" s="1"/>
  <c r="G19" i="7"/>
  <c r="H19" i="7" s="1"/>
  <c r="G20" i="7"/>
  <c r="H20" i="7" s="1"/>
  <c r="G21" i="7"/>
  <c r="H21" i="7" s="1"/>
  <c r="G22" i="7"/>
  <c r="H22" i="7" s="1"/>
  <c r="G23" i="7"/>
  <c r="H23" i="7" s="1"/>
  <c r="G24" i="7"/>
  <c r="H24" i="7" s="1"/>
  <c r="G25" i="7"/>
  <c r="H25" i="7" s="1"/>
  <c r="G26" i="7"/>
  <c r="H26" i="7" s="1"/>
  <c r="G27" i="7"/>
  <c r="H27" i="7" s="1"/>
  <c r="G28" i="7"/>
  <c r="H28" i="7" s="1"/>
  <c r="G29" i="7"/>
  <c r="H29" i="7" s="1"/>
  <c r="G30" i="7"/>
  <c r="H30" i="7" s="1"/>
  <c r="G31" i="7"/>
  <c r="H31" i="7" s="1"/>
  <c r="G32" i="7"/>
  <c r="H32" i="7" s="1"/>
  <c r="G33" i="7"/>
  <c r="H33" i="7" s="1"/>
  <c r="G34" i="7"/>
  <c r="H34" i="7" s="1"/>
  <c r="G35" i="7"/>
  <c r="H35" i="7" s="1"/>
  <c r="G36" i="7"/>
  <c r="H36" i="7" s="1"/>
  <c r="G37" i="7"/>
  <c r="H37" i="7" s="1"/>
  <c r="G38" i="7"/>
  <c r="H38" i="7" s="1"/>
  <c r="G39" i="7"/>
  <c r="H39" i="7" s="1"/>
  <c r="G40" i="7"/>
  <c r="H40" i="7" s="1"/>
  <c r="G41" i="7"/>
  <c r="H41" i="7" s="1"/>
  <c r="G42" i="7"/>
  <c r="H42" i="7" s="1"/>
  <c r="G43" i="7"/>
  <c r="H43" i="7" s="1"/>
  <c r="G44" i="7"/>
  <c r="H44" i="7" s="1"/>
  <c r="G45" i="7"/>
  <c r="H45" i="7" s="1"/>
  <c r="G46" i="7"/>
  <c r="H46" i="7" s="1"/>
  <c r="G47" i="7"/>
  <c r="H47" i="7" s="1"/>
  <c r="G48" i="7"/>
  <c r="H48" i="7" s="1"/>
  <c r="G49" i="7"/>
  <c r="H49" i="7" s="1"/>
  <c r="G50" i="7"/>
  <c r="H50" i="7" s="1"/>
  <c r="G51" i="7"/>
  <c r="H51" i="7" s="1"/>
  <c r="G52" i="7"/>
  <c r="H52" i="7" s="1"/>
  <c r="G53" i="7"/>
  <c r="H53" i="7" s="1"/>
  <c r="G54" i="7"/>
  <c r="H54" i="7" s="1"/>
  <c r="G55" i="7"/>
  <c r="H55" i="7" s="1"/>
  <c r="G56" i="7"/>
  <c r="H56" i="7" s="1"/>
  <c r="G57" i="7"/>
  <c r="H57" i="7" s="1"/>
  <c r="G58" i="7"/>
  <c r="H58" i="7" s="1"/>
  <c r="G59" i="7"/>
  <c r="H59" i="7" s="1"/>
  <c r="G60" i="7"/>
  <c r="H60" i="7" s="1"/>
  <c r="G61" i="7"/>
  <c r="H61" i="7" s="1"/>
  <c r="G62" i="7"/>
  <c r="H62" i="7" s="1"/>
  <c r="G63" i="7"/>
  <c r="H63" i="7" s="1"/>
  <c r="G64" i="7"/>
  <c r="H64" i="7" s="1"/>
  <c r="G65" i="7"/>
  <c r="H65" i="7" s="1"/>
  <c r="G66" i="7"/>
  <c r="H66" i="7" s="1"/>
  <c r="G67" i="7"/>
  <c r="H67" i="7" s="1"/>
  <c r="G68" i="7"/>
  <c r="H68" i="7" s="1"/>
  <c r="G69" i="7"/>
  <c r="H69" i="7" s="1"/>
  <c r="G70" i="7"/>
  <c r="H70" i="7" s="1"/>
  <c r="G71" i="7"/>
  <c r="H71" i="7" s="1"/>
  <c r="G72" i="7"/>
  <c r="H72" i="7" s="1"/>
  <c r="G73" i="7"/>
  <c r="H73" i="7" s="1"/>
  <c r="G74" i="7"/>
  <c r="H74" i="7" s="1"/>
  <c r="G75" i="7"/>
  <c r="H75" i="7" s="1"/>
  <c r="G76" i="7"/>
  <c r="H76" i="7" s="1"/>
  <c r="G77" i="7"/>
  <c r="H77" i="7" s="1"/>
  <c r="G78" i="7"/>
  <c r="H78" i="7" s="1"/>
  <c r="G79" i="7"/>
  <c r="H79" i="7" s="1"/>
  <c r="G80" i="7"/>
  <c r="H80" i="7" s="1"/>
  <c r="G81" i="7"/>
  <c r="H81" i="7" s="1"/>
  <c r="G82" i="7"/>
  <c r="H82" i="7" s="1"/>
  <c r="G83" i="7"/>
  <c r="H83" i="7" s="1"/>
  <c r="G84" i="7"/>
  <c r="H84" i="7" s="1"/>
  <c r="G85" i="7"/>
  <c r="H85" i="7" s="1"/>
  <c r="G86" i="7"/>
  <c r="H86" i="7" s="1"/>
  <c r="G87" i="7"/>
  <c r="H87" i="7" s="1"/>
  <c r="G88" i="7"/>
  <c r="H88" i="7" s="1"/>
  <c r="G89" i="7"/>
  <c r="H89" i="7" s="1"/>
  <c r="G90" i="7"/>
  <c r="H90" i="7" s="1"/>
  <c r="G91" i="7"/>
  <c r="H91" i="7" s="1"/>
  <c r="G4" i="7"/>
  <c r="H4" i="7" s="1"/>
  <c r="I4" i="7" s="1"/>
  <c r="M37" i="7"/>
  <c r="M36" i="7"/>
  <c r="N43" i="7" l="1"/>
  <c r="M41" i="7"/>
  <c r="N45" i="7"/>
  <c r="M45" i="7"/>
  <c r="N41" i="7"/>
  <c r="M44" i="7"/>
  <c r="O44" i="7" s="1"/>
  <c r="M43" i="7"/>
  <c r="M42" i="7"/>
  <c r="N42" i="7"/>
  <c r="O41" i="7" l="1"/>
  <c r="O45" i="7"/>
  <c r="O42" i="7"/>
  <c r="O43" i="7"/>
</calcChain>
</file>

<file path=xl/sharedStrings.xml><?xml version="1.0" encoding="utf-8"?>
<sst xmlns="http://schemas.openxmlformats.org/spreadsheetml/2006/main" count="226" uniqueCount="42">
  <si>
    <t>Date</t>
  </si>
  <si>
    <t>Sales Rep</t>
  </si>
  <si>
    <t>Cost Price</t>
  </si>
  <si>
    <t>Selling Price</t>
  </si>
  <si>
    <t>Profit</t>
  </si>
  <si>
    <t>Ben</t>
  </si>
  <si>
    <t>Jacob</t>
  </si>
  <si>
    <t>Shift</t>
  </si>
  <si>
    <t>Day</t>
  </si>
  <si>
    <t>Night</t>
  </si>
  <si>
    <t>Commission</t>
  </si>
  <si>
    <t>Payment per Shift</t>
  </si>
  <si>
    <t>Commission %</t>
  </si>
  <si>
    <t>Profit %</t>
  </si>
  <si>
    <t>Below 12%</t>
  </si>
  <si>
    <t>12% to 20%</t>
  </si>
  <si>
    <t>More than 20%</t>
  </si>
  <si>
    <t>Commission Data</t>
  </si>
  <si>
    <t>ShiftWise Daily Payment</t>
  </si>
  <si>
    <t>Name</t>
  </si>
  <si>
    <t>Total</t>
  </si>
  <si>
    <t>Monday</t>
  </si>
  <si>
    <t>Tuesday</t>
  </si>
  <si>
    <t>Wednesday</t>
  </si>
  <si>
    <t>Thursday</t>
  </si>
  <si>
    <t>Friday</t>
  </si>
  <si>
    <t>Weekday</t>
  </si>
  <si>
    <t>Week Day Calculation</t>
  </si>
  <si>
    <t>Digit</t>
  </si>
  <si>
    <t>Total Profit</t>
  </si>
  <si>
    <t>Mean Profit</t>
  </si>
  <si>
    <t>Grand Total</t>
  </si>
  <si>
    <t>Column Labels</t>
  </si>
  <si>
    <t>Count of Shift</t>
  </si>
  <si>
    <t>Task 3</t>
  </si>
  <si>
    <t>Task 4</t>
  </si>
  <si>
    <t>Task 5</t>
  </si>
  <si>
    <t>Senin</t>
  </si>
  <si>
    <t>Selasa</t>
  </si>
  <si>
    <t>Rabu</t>
  </si>
  <si>
    <t>Kamis</t>
  </si>
  <si>
    <t>Jumat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</si>
</sst>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quot;$&quot;#,##0.00"/>
    <numFmt numFmtId="166" formatCode="&quot;$&quot;#,##0"/>
    <numFmt numFmtId="167" formatCode="0.0%"/>
    <numFmt numFmtId="168" formatCode="[$$-409]#,##0.00"/>
    <numFmt numFmtId="172" formatCode="[$$-409]#,##0.00_ ;\-[$$-409]#,##0.00\ "/>
  </numFmts>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11"/>
      <color theme="1"/>
      <name val="Calibri"/>
      <family val="2"/>
      <scheme val="minor"/>
    </font>
  </fonts>
  <fills count="7">
    <fill>
      <patternFill patternType="none"/>
    </fill>
    <fill>
      <patternFill patternType="gray125"/>
    </fill>
    <fill>
      <patternFill patternType="solid">
        <fgColor rgb="FFECFFCC"/>
        <bgColor indexed="64"/>
      </patternFill>
    </fill>
    <fill>
      <patternFill patternType="solid">
        <fgColor rgb="FFD9D9FF"/>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6" fillId="0" borderId="2" applyNumberFormat="0" applyFill="0" applyAlignment="0" applyProtection="0"/>
    <xf numFmtId="164" fontId="7" fillId="0" borderId="0" applyFont="0" applyFill="0" applyBorder="0" applyAlignment="0" applyProtection="0"/>
    <xf numFmtId="9" fontId="7" fillId="0" borderId="0" applyFont="0" applyFill="0" applyBorder="0" applyAlignment="0" applyProtection="0"/>
  </cellStyleXfs>
  <cellXfs count="51">
    <xf numFmtId="0" fontId="0" fillId="0" borderId="0" xfId="0"/>
    <xf numFmtId="0" fontId="4" fillId="0" borderId="0" xfId="0" applyFont="1" applyAlignment="1">
      <alignment vertical="center"/>
    </xf>
    <xf numFmtId="14" fontId="4" fillId="0" borderId="0" xfId="0" applyNumberFormat="1" applyFont="1" applyAlignment="1">
      <alignment vertical="center"/>
    </xf>
    <xf numFmtId="0" fontId="4" fillId="0" borderId="1" xfId="0" applyFont="1" applyBorder="1" applyAlignment="1">
      <alignment vertical="center"/>
    </xf>
    <xf numFmtId="0" fontId="5" fillId="2" borderId="1" xfId="0" applyFont="1" applyFill="1" applyBorder="1" applyAlignment="1">
      <alignment horizontal="center" vertical="center"/>
    </xf>
    <xf numFmtId="0" fontId="3" fillId="0" borderId="1" xfId="0" applyNumberFormat="1" applyFont="1" applyBorder="1" applyAlignment="1">
      <alignment vertical="center"/>
    </xf>
    <xf numFmtId="165" fontId="4" fillId="0" borderId="1" xfId="2" applyNumberFormat="1" applyFont="1" applyBorder="1" applyAlignment="1">
      <alignment vertical="center"/>
    </xf>
    <xf numFmtId="165" fontId="4" fillId="0" borderId="1" xfId="0" applyNumberFormat="1" applyFont="1" applyBorder="1" applyAlignment="1">
      <alignment vertical="center"/>
    </xf>
    <xf numFmtId="10" fontId="4" fillId="0" borderId="1" xfId="3" applyNumberFormat="1" applyFont="1" applyBorder="1" applyAlignment="1">
      <alignment vertical="center"/>
    </xf>
    <xf numFmtId="0" fontId="2" fillId="0" borderId="1" xfId="0" applyFont="1" applyBorder="1" applyAlignment="1">
      <alignment vertical="center"/>
    </xf>
    <xf numFmtId="9" fontId="4" fillId="0" borderId="1" xfId="3" applyFont="1" applyBorder="1" applyAlignment="1">
      <alignment vertical="center"/>
    </xf>
    <xf numFmtId="166" fontId="4" fillId="0" borderId="1" xfId="2" applyNumberFormat="1" applyFont="1" applyBorder="1" applyAlignment="1">
      <alignment vertical="center"/>
    </xf>
    <xf numFmtId="165" fontId="4" fillId="0" borderId="1" xfId="3" applyNumberFormat="1" applyFont="1" applyBorder="1" applyAlignment="1">
      <alignment vertical="center"/>
    </xf>
    <xf numFmtId="14" fontId="2" fillId="0" borderId="1" xfId="0" applyNumberFormat="1" applyFont="1" applyBorder="1" applyAlignment="1">
      <alignment vertical="center"/>
    </xf>
    <xf numFmtId="167" fontId="4" fillId="0" borderId="1" xfId="3" applyNumberFormat="1" applyFont="1" applyBorder="1" applyAlignment="1">
      <alignment vertical="center"/>
    </xf>
    <xf numFmtId="0" fontId="5" fillId="2" borderId="1" xfId="0" applyFont="1" applyFill="1" applyBorder="1" applyAlignment="1">
      <alignment horizontal="center" vertical="center"/>
    </xf>
    <xf numFmtId="0" fontId="1" fillId="0" borderId="1" xfId="0" applyNumberFormat="1" applyFont="1" applyBorder="1" applyAlignment="1">
      <alignment vertical="center"/>
    </xf>
    <xf numFmtId="0" fontId="1" fillId="0" borderId="1" xfId="0" applyFont="1" applyBorder="1" applyAlignment="1">
      <alignment vertical="center"/>
    </xf>
    <xf numFmtId="0" fontId="4" fillId="0" borderId="1" xfId="0" applyNumberFormat="1" applyFont="1" applyBorder="1" applyAlignment="1">
      <alignment vertical="center"/>
    </xf>
    <xf numFmtId="0" fontId="2" fillId="0" borderId="0" xfId="0" applyFont="1" applyBorder="1" applyAlignment="1">
      <alignment vertical="center"/>
    </xf>
    <xf numFmtId="166" fontId="4" fillId="0" borderId="0" xfId="2" applyNumberFormat="1" applyFont="1" applyBorder="1" applyAlignment="1">
      <alignment vertical="center"/>
    </xf>
    <xf numFmtId="14" fontId="2" fillId="0" borderId="0" xfId="0" applyNumberFormat="1" applyFont="1" applyBorder="1" applyAlignment="1">
      <alignment vertical="center"/>
    </xf>
    <xf numFmtId="10" fontId="4" fillId="0" borderId="0" xfId="3" applyNumberFormat="1" applyFont="1" applyBorder="1" applyAlignment="1">
      <alignment vertical="center"/>
    </xf>
    <xf numFmtId="0" fontId="5" fillId="3" borderId="1" xfId="0" applyFont="1" applyFill="1" applyBorder="1" applyAlignment="1">
      <alignment vertical="center"/>
    </xf>
    <xf numFmtId="0" fontId="4"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NumberFormat="1"/>
    <xf numFmtId="0" fontId="5" fillId="0" borderId="0" xfId="0" applyFont="1" applyAlignment="1">
      <alignment vertical="center"/>
    </xf>
    <xf numFmtId="14" fontId="4" fillId="0" borderId="5" xfId="0" applyNumberFormat="1" applyFont="1" applyBorder="1" applyAlignment="1">
      <alignment vertical="center"/>
    </xf>
    <xf numFmtId="0" fontId="1" fillId="0" borderId="6" xfId="3" applyNumberFormat="1" applyFont="1" applyBorder="1" applyAlignment="1">
      <alignment vertical="center"/>
    </xf>
    <xf numFmtId="14" fontId="4" fillId="0" borderId="9" xfId="0" applyNumberFormat="1" applyFont="1" applyBorder="1" applyAlignment="1">
      <alignment vertical="center"/>
    </xf>
    <xf numFmtId="0" fontId="3" fillId="0" borderId="3" xfId="0" applyNumberFormat="1" applyFont="1" applyBorder="1" applyAlignment="1">
      <alignment vertical="center"/>
    </xf>
    <xf numFmtId="0" fontId="2" fillId="0" borderId="3" xfId="0" applyFont="1" applyBorder="1" applyAlignment="1">
      <alignment vertical="center"/>
    </xf>
    <xf numFmtId="165" fontId="4" fillId="0" borderId="3" xfId="2" applyNumberFormat="1" applyFont="1" applyBorder="1" applyAlignment="1">
      <alignment vertical="center"/>
    </xf>
    <xf numFmtId="165" fontId="4" fillId="0" borderId="3" xfId="0" applyNumberFormat="1" applyFont="1" applyBorder="1" applyAlignment="1">
      <alignment vertical="center"/>
    </xf>
    <xf numFmtId="165" fontId="4" fillId="0" borderId="3" xfId="3" applyNumberFormat="1" applyFont="1" applyBorder="1" applyAlignment="1">
      <alignment vertical="center"/>
    </xf>
    <xf numFmtId="10" fontId="4" fillId="0" borderId="3" xfId="3" applyNumberFormat="1" applyFont="1" applyBorder="1" applyAlignment="1">
      <alignment vertical="center"/>
    </xf>
    <xf numFmtId="0" fontId="1" fillId="0" borderId="10" xfId="3" applyNumberFormat="1" applyFont="1" applyBorder="1" applyAlignment="1">
      <alignment vertical="center"/>
    </xf>
    <xf numFmtId="0" fontId="5" fillId="0" borderId="0" xfId="0" applyFont="1"/>
    <xf numFmtId="0" fontId="0" fillId="4" borderId="0" xfId="0" applyFont="1" applyFill="1" applyAlignment="1">
      <alignment horizontal="left"/>
    </xf>
    <xf numFmtId="0" fontId="0" fillId="0" borderId="0" xfId="0" applyAlignment="1">
      <alignment horizontal="center"/>
    </xf>
    <xf numFmtId="168" fontId="4" fillId="0" borderId="1" xfId="0" applyNumberFormat="1" applyFont="1" applyBorder="1" applyAlignment="1">
      <alignment vertical="center"/>
    </xf>
    <xf numFmtId="0" fontId="0" fillId="5" borderId="1" xfId="0" applyFill="1" applyBorder="1" applyAlignment="1">
      <alignment horizontal="left"/>
    </xf>
    <xf numFmtId="0" fontId="5" fillId="6" borderId="7"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8" xfId="0" applyFont="1" applyFill="1" applyBorder="1" applyAlignment="1">
      <alignment horizontal="center" vertical="center"/>
    </xf>
    <xf numFmtId="0" fontId="6" fillId="3" borderId="2" xfId="1" applyFill="1" applyAlignment="1">
      <alignment horizontal="center" vertical="center"/>
    </xf>
    <xf numFmtId="168" fontId="4" fillId="0" borderId="1" xfId="3" applyNumberFormat="1" applyFont="1" applyBorder="1" applyAlignment="1">
      <alignment vertical="center"/>
    </xf>
    <xf numFmtId="168" fontId="4" fillId="0" borderId="3" xfId="3" applyNumberFormat="1" applyFont="1" applyBorder="1" applyAlignment="1">
      <alignment vertical="center"/>
    </xf>
    <xf numFmtId="172" fontId="4" fillId="0" borderId="1" xfId="3" applyNumberFormat="1" applyFont="1" applyBorder="1" applyAlignment="1">
      <alignment vertical="center"/>
    </xf>
  </cellXfs>
  <cellStyles count="4">
    <cellStyle name="Currency" xfId="2" builtinId="4"/>
    <cellStyle name="Heading 2" xfId="1" builtinId="17" customBuiltin="1"/>
    <cellStyle name="Normal" xfId="0" builtinId="0"/>
    <cellStyle name="Percent" xfId="3" builtinId="5"/>
  </cellStyles>
  <dxfs count="22">
    <dxf>
      <font>
        <b val="0"/>
        <i val="0"/>
        <strike val="0"/>
        <condense val="0"/>
        <extend val="0"/>
        <outline val="0"/>
        <shadow val="0"/>
        <u val="none"/>
        <vertAlign val="baseline"/>
        <sz val="12"/>
        <color theme="1"/>
        <name val="Calibri"/>
        <family val="2"/>
        <scheme val="minor"/>
      </font>
      <numFmt numFmtId="170" formatCode="_-[$$-409]* #,##0.00_ ;_-[$$-409]* \-#,##0.00\ ;_-[$$-409]* &quot;-&quot;??_ ;_-@_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bgColor theme="9" tint="0.39994506668294322"/>
        </patternFill>
      </fill>
    </dxf>
    <dxf>
      <font>
        <b val="0"/>
        <i val="0"/>
        <strike val="0"/>
        <condense val="0"/>
        <extend val="0"/>
        <outline val="0"/>
        <shadow val="0"/>
        <u val="none"/>
        <vertAlign val="baseline"/>
        <sz val="12"/>
        <color theme="1"/>
        <name val="Calibri"/>
        <family val="2"/>
        <scheme val="minor"/>
      </font>
      <numFmt numFmtId="0" formatCode="General"/>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4" formatCode="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65" formatCode="&quot;$&quot;#,##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65" formatCode="&quot;$&quot;#,##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65" formatCode="&quot;$&quot;#,##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fill>
        <patternFill>
          <bgColor theme="0"/>
        </patternFill>
      </fill>
    </dxf>
    <dxf>
      <font>
        <color theme="1"/>
      </font>
    </dxf>
    <dxf>
      <fill>
        <patternFill>
          <bgColor theme="4" tint="0.79998168889431442"/>
        </patternFill>
      </fill>
    </dxf>
    <dxf>
      <font>
        <color rgb="FFFF0000"/>
      </font>
    </dxf>
    <dxf>
      <fill>
        <patternFill patternType="solid">
          <bgColor rgb="FFFFFF00"/>
        </patternFill>
      </fill>
    </dxf>
  </dxfs>
  <tableStyles count="0" defaultTableStyle="TableStyleMedium2" defaultPivotStyle="PivotStyleLight16"/>
  <colors>
    <mruColors>
      <color rgb="FFD9D9FF"/>
      <color rgb="FFFFCCEC"/>
      <color rgb="FFECFFCC"/>
      <color rgb="FFE1F4FF"/>
      <color rgb="FF9999FF"/>
      <color rgb="FFC1C1FF"/>
      <color rgb="FFFFBA8F"/>
      <color rgb="FFFFDFCC"/>
      <color rgb="FF71B8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314327</xdr:colOff>
      <xdr:row>9</xdr:row>
      <xdr:rowOff>228600</xdr:rowOff>
    </xdr:from>
    <xdr:to>
      <xdr:col>15</xdr:col>
      <xdr:colOff>270809</xdr:colOff>
      <xdr:row>24</xdr:row>
      <xdr:rowOff>171450</xdr:rowOff>
    </xdr:to>
    <xdr:sp macro="" textlink="">
      <xdr:nvSpPr>
        <xdr:cNvPr id="2" name="Speech Bubble: Rectangle with Corners Rounded 1">
          <a:extLst>
            <a:ext uri="{FF2B5EF4-FFF2-40B4-BE49-F238E27FC236}">
              <a16:creationId xmlns:a16="http://schemas.microsoft.com/office/drawing/2014/main" id="{2F961AA6-92F6-4EE7-A9C5-C0D7826C6137}"/>
            </a:ext>
          </a:extLst>
        </xdr:cNvPr>
        <xdr:cNvSpPr/>
      </xdr:nvSpPr>
      <xdr:spPr>
        <a:xfrm>
          <a:off x="8046386" y="2749924"/>
          <a:ext cx="4737658" cy="3724835"/>
        </a:xfrm>
        <a:prstGeom prst="wedgeRoundRectCallout">
          <a:avLst/>
        </a:prstGeom>
        <a:solidFill>
          <a:srgbClr val="E1F4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Task 01</a:t>
          </a:r>
          <a:endParaRPr lang="en-US" sz="1400">
            <a:solidFill>
              <a:sysClr val="windowText" lastClr="000000"/>
            </a:solidFill>
          </a:endParaRPr>
        </a:p>
        <a:p>
          <a:pPr algn="l"/>
          <a:r>
            <a:rPr lang="en-US" sz="1400">
              <a:solidFill>
                <a:sysClr val="windowText" lastClr="000000"/>
              </a:solidFill>
            </a:rPr>
            <a:t>Find the Profit Percentage for Each Sale.</a:t>
          </a:r>
        </a:p>
        <a:p>
          <a:pPr algn="l"/>
          <a:endParaRPr lang="en-US" sz="1400">
            <a:solidFill>
              <a:sysClr val="windowText" lastClr="000000"/>
            </a:solidFill>
          </a:endParaRPr>
        </a:p>
        <a:p>
          <a:pPr algn="l"/>
          <a:r>
            <a:rPr lang="en-US" sz="1400" b="1">
              <a:solidFill>
                <a:sysClr val="windowText" lastClr="000000"/>
              </a:solidFill>
            </a:rPr>
            <a:t>Task 02</a:t>
          </a:r>
          <a:endParaRPr lang="en-US" sz="1400">
            <a:solidFill>
              <a:sysClr val="windowText" lastClr="000000"/>
            </a:solidFill>
          </a:endParaRPr>
        </a:p>
        <a:p>
          <a:pPr algn="l"/>
          <a:r>
            <a:rPr lang="en-US" sz="1400">
              <a:solidFill>
                <a:sysClr val="windowText" lastClr="000000"/>
              </a:solidFill>
            </a:rPr>
            <a:t>Calculate Commission</a:t>
          </a:r>
          <a:r>
            <a:rPr lang="en-US" sz="1400" baseline="0">
              <a:solidFill>
                <a:sysClr val="windowText" lastClr="000000"/>
              </a:solidFill>
            </a:rPr>
            <a:t> for Sales</a:t>
          </a:r>
          <a:r>
            <a:rPr lang="en-US" sz="1400">
              <a:solidFill>
                <a:sysClr val="windowText" lastClr="000000"/>
              </a:solidFill>
            </a:rPr>
            <a:t>.</a:t>
          </a:r>
        </a:p>
        <a:p>
          <a:pPr algn="l"/>
          <a:endParaRPr lang="en-US" sz="1400">
            <a:solidFill>
              <a:sysClr val="windowText" lastClr="000000"/>
            </a:solidFill>
          </a:endParaRPr>
        </a:p>
        <a:p>
          <a:pPr algn="l"/>
          <a:r>
            <a:rPr lang="en-US" sz="1400" b="1">
              <a:solidFill>
                <a:sysClr val="windowText" lastClr="000000"/>
              </a:solidFill>
            </a:rPr>
            <a:t>Task</a:t>
          </a:r>
          <a:r>
            <a:rPr lang="en-US" sz="1400" b="1" baseline="0">
              <a:solidFill>
                <a:sysClr val="windowText" lastClr="000000"/>
              </a:solidFill>
            </a:rPr>
            <a:t> 03</a:t>
          </a:r>
          <a:endParaRPr lang="en-US" sz="1400" baseline="0">
            <a:solidFill>
              <a:sysClr val="windowText" lastClr="000000"/>
            </a:solidFill>
          </a:endParaRPr>
        </a:p>
        <a:p>
          <a:pPr algn="l"/>
          <a:r>
            <a:rPr lang="en-US" sz="1400" baseline="0">
              <a:solidFill>
                <a:sysClr val="windowText" lastClr="000000"/>
              </a:solidFill>
            </a:rPr>
            <a:t>Count the Number of Shifts for Each Employee.</a:t>
          </a:r>
        </a:p>
        <a:p>
          <a:pPr algn="l"/>
          <a:endParaRPr lang="en-US" sz="1400" baseline="0">
            <a:solidFill>
              <a:sysClr val="windowText" lastClr="000000"/>
            </a:solidFill>
          </a:endParaRPr>
        </a:p>
        <a:p>
          <a:pPr algn="l"/>
          <a:r>
            <a:rPr lang="en-US" sz="1400" b="1" baseline="0">
              <a:solidFill>
                <a:sysClr val="windowText" lastClr="000000"/>
              </a:solidFill>
            </a:rPr>
            <a:t>Task 04</a:t>
          </a:r>
        </a:p>
        <a:p>
          <a:pPr algn="l"/>
          <a:r>
            <a:rPr lang="en-US" sz="1400" baseline="0">
              <a:solidFill>
                <a:sysClr val="windowText" lastClr="000000"/>
              </a:solidFill>
            </a:rPr>
            <a:t>Determine Income for Both.</a:t>
          </a:r>
        </a:p>
        <a:p>
          <a:pPr algn="l"/>
          <a:endParaRPr lang="en-US" sz="1400" baseline="0">
            <a:solidFill>
              <a:sysClr val="windowText" lastClr="000000"/>
            </a:solidFill>
          </a:endParaRPr>
        </a:p>
        <a:p>
          <a:pPr algn="l"/>
          <a:r>
            <a:rPr lang="en-US" sz="1400" b="1" baseline="0">
              <a:solidFill>
                <a:sysClr val="windowText" lastClr="000000"/>
              </a:solidFill>
            </a:rPr>
            <a:t>Task 05</a:t>
          </a:r>
          <a:endParaRPr lang="en-US" sz="1400" baseline="0">
            <a:solidFill>
              <a:sysClr val="windowText" lastClr="000000"/>
            </a:solidFill>
          </a:endParaRPr>
        </a:p>
        <a:p>
          <a:pPr algn="l"/>
          <a:r>
            <a:rPr lang="en-US" sz="1400" baseline="0">
              <a:solidFill>
                <a:sysClr val="windowText" lastClr="000000"/>
              </a:solidFill>
            </a:rPr>
            <a:t>On Average, Which Day of the Week is the Most Profitable for the Company?</a:t>
          </a:r>
          <a:endParaRPr lang="en-US" sz="1400">
            <a:solidFill>
              <a:sysClr val="windowText" lastClr="000000"/>
            </a:solidFill>
          </a:endParaRPr>
        </a:p>
      </xdr:txBody>
    </xdr:sp>
    <xdr:clientData/>
  </xdr:twoCellAnchor>
  <xdr:twoCellAnchor>
    <xdr:from>
      <xdr:col>10</xdr:col>
      <xdr:colOff>209551</xdr:colOff>
      <xdr:row>2</xdr:row>
      <xdr:rowOff>28575</xdr:rowOff>
    </xdr:from>
    <xdr:to>
      <xdr:col>15</xdr:col>
      <xdr:colOff>197556</xdr:colOff>
      <xdr:row>9</xdr:row>
      <xdr:rowOff>155222</xdr:rowOff>
    </xdr:to>
    <xdr:sp macro="" textlink="">
      <xdr:nvSpPr>
        <xdr:cNvPr id="3" name="Flowchart: Alternate Process 2">
          <a:extLst>
            <a:ext uri="{FF2B5EF4-FFF2-40B4-BE49-F238E27FC236}">
              <a16:creationId xmlns:a16="http://schemas.microsoft.com/office/drawing/2014/main" id="{12FE9C3D-1877-70B5-AA87-6AB185F106E2}"/>
            </a:ext>
          </a:extLst>
        </xdr:cNvPr>
        <xdr:cNvSpPr/>
      </xdr:nvSpPr>
      <xdr:spPr>
        <a:xfrm>
          <a:off x="7949495" y="790575"/>
          <a:ext cx="4771672" cy="1904647"/>
        </a:xfrm>
        <a:prstGeom prst="flowChartAlternateProcess">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n>
                <a:noFill/>
              </a:ln>
              <a:solidFill>
                <a:sysClr val="windowText" lastClr="000000"/>
              </a:solidFill>
            </a:rPr>
            <a:t>This</a:t>
          </a:r>
          <a:r>
            <a:rPr lang="en-US" sz="1400" baseline="0">
              <a:ln>
                <a:noFill/>
              </a:ln>
              <a:solidFill>
                <a:sysClr val="windowText" lastClr="000000"/>
              </a:solidFill>
            </a:rPr>
            <a:t> is a dataset about a small electronics retail company. There are two sales employees, working on separate shifts. The payment is shift wise. The night shift pays more. The cost price and selling price are the accumulation of all items sold on each shift per day.</a:t>
          </a:r>
        </a:p>
        <a:p>
          <a:pPr algn="l"/>
          <a:r>
            <a:rPr lang="en-US" sz="1400" baseline="0">
              <a:ln>
                <a:noFill/>
              </a:ln>
              <a:solidFill>
                <a:sysClr val="windowText" lastClr="000000"/>
              </a:solidFill>
            </a:rPr>
            <a:t>We have 5 tasks to solve. Additional data are provided in the "Reference Data" sheet.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3.49644560185" createdVersion="6" refreshedVersion="6" minRefreshableVersion="3" recordCount="88" xr:uid="{E3D863BD-63C8-4F60-835A-98A6FC021E5A}">
  <cacheSource type="worksheet">
    <worksheetSource ref="C3:E91" sheet="Problem"/>
  </cacheSource>
  <cacheFields count="3">
    <cacheField name="Sales Rep" numFmtId="0">
      <sharedItems count="2">
        <s v="Ben"/>
        <s v="Jacob"/>
      </sharedItems>
    </cacheField>
    <cacheField name="Shift" numFmtId="0">
      <sharedItems count="2">
        <s v="Night"/>
        <s v="Day"/>
      </sharedItems>
    </cacheField>
    <cacheField name="Cost Price" numFmtId="165">
      <sharedItems containsSemiMixedTypes="0" containsString="0" containsNumber="1" minValue="714.58" maxValue="1594.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x v="0"/>
    <n v="1112.94"/>
  </r>
  <r>
    <x v="1"/>
    <x v="1"/>
    <n v="1095.5"/>
  </r>
  <r>
    <x v="0"/>
    <x v="0"/>
    <n v="1120.94"/>
  </r>
  <r>
    <x v="1"/>
    <x v="1"/>
    <n v="1509.73"/>
  </r>
  <r>
    <x v="0"/>
    <x v="1"/>
    <n v="1235.33"/>
  </r>
  <r>
    <x v="1"/>
    <x v="0"/>
    <n v="881.93"/>
  </r>
  <r>
    <x v="0"/>
    <x v="0"/>
    <n v="1075.7"/>
  </r>
  <r>
    <x v="1"/>
    <x v="1"/>
    <n v="714.58"/>
  </r>
  <r>
    <x v="0"/>
    <x v="1"/>
    <n v="1299.1099999999999"/>
  </r>
  <r>
    <x v="1"/>
    <x v="0"/>
    <n v="1087.48"/>
  </r>
  <r>
    <x v="0"/>
    <x v="0"/>
    <n v="803.79"/>
  </r>
  <r>
    <x v="1"/>
    <x v="1"/>
    <n v="1113.73"/>
  </r>
  <r>
    <x v="0"/>
    <x v="1"/>
    <n v="843.16"/>
  </r>
  <r>
    <x v="1"/>
    <x v="0"/>
    <n v="1552.52"/>
  </r>
  <r>
    <x v="0"/>
    <x v="0"/>
    <n v="1382.27"/>
  </r>
  <r>
    <x v="1"/>
    <x v="1"/>
    <n v="1515.76"/>
  </r>
  <r>
    <x v="0"/>
    <x v="1"/>
    <n v="1264.56"/>
  </r>
  <r>
    <x v="1"/>
    <x v="0"/>
    <n v="1251.98"/>
  </r>
  <r>
    <x v="0"/>
    <x v="0"/>
    <n v="986.11"/>
  </r>
  <r>
    <x v="1"/>
    <x v="1"/>
    <n v="1514.2"/>
  </r>
  <r>
    <x v="0"/>
    <x v="1"/>
    <n v="1318.85"/>
  </r>
  <r>
    <x v="1"/>
    <x v="0"/>
    <n v="1495.11"/>
  </r>
  <r>
    <x v="0"/>
    <x v="0"/>
    <n v="1187.7"/>
  </r>
  <r>
    <x v="1"/>
    <x v="1"/>
    <n v="1150.74"/>
  </r>
  <r>
    <x v="0"/>
    <x v="1"/>
    <n v="1562.68"/>
  </r>
  <r>
    <x v="1"/>
    <x v="0"/>
    <n v="1514.13"/>
  </r>
  <r>
    <x v="0"/>
    <x v="0"/>
    <n v="778.27"/>
  </r>
  <r>
    <x v="1"/>
    <x v="1"/>
    <n v="1270.6600000000001"/>
  </r>
  <r>
    <x v="0"/>
    <x v="1"/>
    <n v="766.72"/>
  </r>
  <r>
    <x v="1"/>
    <x v="0"/>
    <n v="1041.1300000000001"/>
  </r>
  <r>
    <x v="0"/>
    <x v="0"/>
    <n v="1218.08"/>
  </r>
  <r>
    <x v="1"/>
    <x v="1"/>
    <n v="1016.36"/>
  </r>
  <r>
    <x v="0"/>
    <x v="1"/>
    <n v="1576.91"/>
  </r>
  <r>
    <x v="1"/>
    <x v="0"/>
    <n v="870.02"/>
  </r>
  <r>
    <x v="0"/>
    <x v="0"/>
    <n v="1145.26"/>
  </r>
  <r>
    <x v="1"/>
    <x v="1"/>
    <n v="1313.05"/>
  </r>
  <r>
    <x v="0"/>
    <x v="1"/>
    <n v="833.49"/>
  </r>
  <r>
    <x v="1"/>
    <x v="0"/>
    <n v="1578.85"/>
  </r>
  <r>
    <x v="0"/>
    <x v="0"/>
    <n v="1314.78"/>
  </r>
  <r>
    <x v="1"/>
    <x v="1"/>
    <n v="972.81"/>
  </r>
  <r>
    <x v="0"/>
    <x v="1"/>
    <n v="1551.16"/>
  </r>
  <r>
    <x v="1"/>
    <x v="0"/>
    <n v="1366.59"/>
  </r>
  <r>
    <x v="0"/>
    <x v="0"/>
    <n v="1466.66"/>
  </r>
  <r>
    <x v="1"/>
    <x v="1"/>
    <n v="1594.15"/>
  </r>
  <r>
    <x v="0"/>
    <x v="0"/>
    <n v="1580.98"/>
  </r>
  <r>
    <x v="1"/>
    <x v="1"/>
    <n v="916.97"/>
  </r>
  <r>
    <x v="0"/>
    <x v="0"/>
    <n v="726.12"/>
  </r>
  <r>
    <x v="1"/>
    <x v="1"/>
    <n v="1461.44"/>
  </r>
  <r>
    <x v="0"/>
    <x v="1"/>
    <n v="1176.26"/>
  </r>
  <r>
    <x v="1"/>
    <x v="0"/>
    <n v="825.12"/>
  </r>
  <r>
    <x v="0"/>
    <x v="0"/>
    <n v="1034.97"/>
  </r>
  <r>
    <x v="1"/>
    <x v="1"/>
    <n v="939.94"/>
  </r>
  <r>
    <x v="0"/>
    <x v="1"/>
    <n v="1429.63"/>
  </r>
  <r>
    <x v="1"/>
    <x v="0"/>
    <n v="1009.06"/>
  </r>
  <r>
    <x v="0"/>
    <x v="0"/>
    <n v="974.45"/>
  </r>
  <r>
    <x v="1"/>
    <x v="1"/>
    <n v="1511.87"/>
  </r>
  <r>
    <x v="0"/>
    <x v="0"/>
    <n v="1103.76"/>
  </r>
  <r>
    <x v="1"/>
    <x v="1"/>
    <n v="809.07"/>
  </r>
  <r>
    <x v="0"/>
    <x v="0"/>
    <n v="1438.4"/>
  </r>
  <r>
    <x v="1"/>
    <x v="1"/>
    <n v="1472.96"/>
  </r>
  <r>
    <x v="0"/>
    <x v="1"/>
    <n v="1556.29"/>
  </r>
  <r>
    <x v="1"/>
    <x v="0"/>
    <n v="960.13"/>
  </r>
  <r>
    <x v="0"/>
    <x v="0"/>
    <n v="1520.43"/>
  </r>
  <r>
    <x v="1"/>
    <x v="1"/>
    <n v="1195.05"/>
  </r>
  <r>
    <x v="0"/>
    <x v="0"/>
    <n v="1357.83"/>
  </r>
  <r>
    <x v="1"/>
    <x v="1"/>
    <n v="1440.38"/>
  </r>
  <r>
    <x v="0"/>
    <x v="0"/>
    <n v="801.34"/>
  </r>
  <r>
    <x v="1"/>
    <x v="1"/>
    <n v="1001.99"/>
  </r>
  <r>
    <x v="0"/>
    <x v="1"/>
    <n v="1121.8599999999999"/>
  </r>
  <r>
    <x v="1"/>
    <x v="0"/>
    <n v="776.22"/>
  </r>
  <r>
    <x v="0"/>
    <x v="0"/>
    <n v="779.66"/>
  </r>
  <r>
    <x v="1"/>
    <x v="1"/>
    <n v="850.14"/>
  </r>
  <r>
    <x v="0"/>
    <x v="1"/>
    <n v="896.25"/>
  </r>
  <r>
    <x v="1"/>
    <x v="0"/>
    <n v="1051"/>
  </r>
  <r>
    <x v="0"/>
    <x v="0"/>
    <n v="1385.5"/>
  </r>
  <r>
    <x v="1"/>
    <x v="1"/>
    <n v="1075.76"/>
  </r>
  <r>
    <x v="0"/>
    <x v="1"/>
    <n v="896.05"/>
  </r>
  <r>
    <x v="1"/>
    <x v="0"/>
    <n v="843.34"/>
  </r>
  <r>
    <x v="0"/>
    <x v="0"/>
    <n v="1211.6600000000001"/>
  </r>
  <r>
    <x v="1"/>
    <x v="1"/>
    <n v="1357.2"/>
  </r>
  <r>
    <x v="0"/>
    <x v="0"/>
    <n v="940.87"/>
  </r>
  <r>
    <x v="1"/>
    <x v="1"/>
    <n v="1274.05"/>
  </r>
  <r>
    <x v="0"/>
    <x v="0"/>
    <n v="1179.06"/>
  </r>
  <r>
    <x v="1"/>
    <x v="1"/>
    <n v="774.2"/>
  </r>
  <r>
    <x v="0"/>
    <x v="1"/>
    <n v="1350.48"/>
  </r>
  <r>
    <x v="1"/>
    <x v="0"/>
    <n v="1053.3699999999999"/>
  </r>
  <r>
    <x v="0"/>
    <x v="0"/>
    <n v="1161.92"/>
  </r>
  <r>
    <x v="1"/>
    <x v="1"/>
    <n v="951.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9CB6A7-4378-4005-83A1-79DF298B4E4F}"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rowHeaderCaption="Name">
  <location ref="L29:N33" firstHeaderRow="1" firstDataRow="2" firstDataCol="1"/>
  <pivotFields count="3">
    <pivotField axis="axisRow" showAll="0">
      <items count="3">
        <item x="0"/>
        <item x="1"/>
        <item t="default"/>
      </items>
    </pivotField>
    <pivotField axis="axisCol" dataField="1" showAll="0">
      <items count="3">
        <item x="1"/>
        <item x="0"/>
        <item t="default"/>
      </items>
    </pivotField>
    <pivotField numFmtId="165" showAll="0"/>
  </pivotFields>
  <rowFields count="1">
    <field x="0"/>
  </rowFields>
  <rowItems count="3">
    <i>
      <x/>
    </i>
    <i>
      <x v="1"/>
    </i>
    <i t="grand">
      <x/>
    </i>
  </rowItems>
  <colFields count="1">
    <field x="1"/>
  </colFields>
  <colItems count="2">
    <i>
      <x/>
    </i>
    <i>
      <x v="1"/>
    </i>
  </colItems>
  <dataFields count="1">
    <dataField name="Count of Shift" fld="1" subtotal="count" baseField="0" baseItem="0"/>
  </dataFields>
  <formats count="7">
    <format dxfId="21">
      <pivotArea dataOnly="0" labelOnly="1" fieldPosition="0">
        <references count="1">
          <reference field="0" count="0"/>
        </references>
      </pivotArea>
    </format>
    <format dxfId="20">
      <pivotArea dataOnly="0" labelOnly="1" fieldPosition="0">
        <references count="1">
          <reference field="0" count="0"/>
        </references>
      </pivotArea>
    </format>
    <format dxfId="19">
      <pivotArea dataOnly="0" labelOnly="1" fieldPosition="0">
        <references count="1">
          <reference field="0" count="0"/>
        </references>
      </pivotArea>
    </format>
    <format dxfId="18">
      <pivotArea dataOnly="0" labelOnly="1" fieldPosition="0">
        <references count="1">
          <reference field="0" count="0"/>
        </references>
      </pivotArea>
    </format>
    <format dxfId="17">
      <pivotArea dataOnly="0" labelOnly="1" fieldPosition="0">
        <references count="1">
          <reference field="0" count="0"/>
        </references>
      </pivotArea>
    </format>
    <format dxfId="16">
      <pivotArea dataOnly="0" labelOnly="1" fieldPosition="0">
        <references count="1">
          <reference field="1" count="1">
            <x v="1"/>
          </reference>
        </references>
      </pivotArea>
    </format>
    <format dxfId="15">
      <pivotArea dataOnly="0" labelOnly="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B7D4E8-603E-4768-8DF8-0F8E34A1FFE2}" name="Table3" displayName="Table3" ref="B3:J91" totalsRowShown="0" headerRowDxfId="14" dataDxfId="12" headerRowBorderDxfId="13" tableBorderDxfId="11" totalsRowBorderDxfId="10" dataCellStyle="Percent">
  <autoFilter ref="B3:J91" xr:uid="{D299AED3-6FE8-4D6D-A0F5-98ACA556ED52}"/>
  <tableColumns count="9">
    <tableColumn id="1" xr3:uid="{72B507F7-E386-48CD-B73D-D73F4CA3F77A}" name="Date" dataDxfId="9"/>
    <tableColumn id="2" xr3:uid="{D56E7C60-6559-4966-AECD-B3379D0CE030}" name="Sales Rep" dataDxfId="8"/>
    <tableColumn id="3" xr3:uid="{250E91BF-723D-4750-B186-75C1210937FB}" name="Shift" dataDxfId="7"/>
    <tableColumn id="4" xr3:uid="{8F491C09-8689-4225-9B9C-05FEBFAED9BB}" name="Cost Price" dataDxfId="6" dataCellStyle="Currency"/>
    <tableColumn id="5" xr3:uid="{1316EB15-E197-4573-B560-CE113DA5E7C5}" name="Selling Price" dataDxfId="5"/>
    <tableColumn id="6" xr3:uid="{11E8D882-DEC6-4EB1-AA53-A2F018299AD5}" name="Profit" dataDxfId="4" dataCellStyle="Percent">
      <calculatedColumnFormula>F4-E4</calculatedColumnFormula>
    </tableColumn>
    <tableColumn id="7" xr3:uid="{DCC0F6B4-763B-4C79-90B8-236CB5DAEE8F}" name="Profit %" dataDxfId="3" dataCellStyle="Percent">
      <calculatedColumnFormula>G4/E4</calculatedColumnFormula>
    </tableColumn>
    <tableColumn id="8" xr3:uid="{4D77F110-7834-4ADB-8910-47344A35EAB8}" name="Commission" dataDxfId="0" dataCellStyle="Percent">
      <calculatedColumnFormula>IFERROR(_xlfn.IFS(AND(H4&gt;12%,H4&lt;20%),0.5%,H4&gt;20%,1.5%,H4&lt;12%,"")*F4,"")</calculatedColumnFormula>
    </tableColumn>
    <tableColumn id="9" xr3:uid="{5A01A5E5-9378-4B20-A7DA-3817F2C10805}" name="Weekday" dataDxfId="2" dataCellStyle="Percent">
      <calculatedColumnFormula>TEXT(WEEKDAY(B4),"[$-ID]dddd")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71AE-9158-4387-BBD9-75000CB5B9D8}">
  <dimension ref="B1:O104"/>
  <sheetViews>
    <sheetView showGridLines="0" tabSelected="1" zoomScale="83" zoomScaleNormal="57" workbookViewId="0">
      <selection activeCell="R12" sqref="R12"/>
    </sheetView>
  </sheetViews>
  <sheetFormatPr defaultColWidth="9.1796875" defaultRowHeight="20.149999999999999" customHeight="1" x14ac:dyDescent="0.35"/>
  <cols>
    <col min="1" max="1" width="3.7265625" style="1" customWidth="1"/>
    <col min="2" max="3" width="12.7265625" style="1" customWidth="1"/>
    <col min="4" max="4" width="7.6328125" style="1" customWidth="1"/>
    <col min="5" max="5" width="13.1796875" style="1" customWidth="1"/>
    <col min="6" max="6" width="15.26953125" style="1" customWidth="1"/>
    <col min="7" max="7" width="8.7265625" style="1" customWidth="1"/>
    <col min="8" max="8" width="11.1796875" style="1" customWidth="1"/>
    <col min="9" max="9" width="12.36328125" style="1" customWidth="1"/>
    <col min="10" max="10" width="13.1796875" style="24" customWidth="1"/>
    <col min="11" max="11" width="9.1796875" style="1"/>
    <col min="12" max="12" width="13.453125" style="1" bestFit="1" customWidth="1"/>
    <col min="13" max="14" width="15.90625" style="1" customWidth="1"/>
    <col min="15" max="15" width="13.90625" style="1" bestFit="1" customWidth="1"/>
    <col min="16" max="16" width="12.453125" style="1" bestFit="1" customWidth="1"/>
    <col min="17" max="16384" width="9.1796875" style="1"/>
  </cols>
  <sheetData>
    <row r="1" spans="2:11" ht="20.149999999999999" customHeight="1" x14ac:dyDescent="0.35">
      <c r="J1" s="1"/>
    </row>
    <row r="2" spans="2:11" ht="20.149999999999999" customHeight="1" x14ac:dyDescent="0.35">
      <c r="J2" s="1"/>
    </row>
    <row r="3" spans="2:11" ht="20.149999999999999" customHeight="1" x14ac:dyDescent="0.35">
      <c r="B3" s="44" t="s">
        <v>0</v>
      </c>
      <c r="C3" s="45" t="s">
        <v>1</v>
      </c>
      <c r="D3" s="45" t="s">
        <v>7</v>
      </c>
      <c r="E3" s="45" t="s">
        <v>2</v>
      </c>
      <c r="F3" s="45" t="s">
        <v>3</v>
      </c>
      <c r="G3" s="45" t="s">
        <v>4</v>
      </c>
      <c r="H3" s="45" t="s">
        <v>13</v>
      </c>
      <c r="I3" s="45" t="s">
        <v>10</v>
      </c>
      <c r="J3" s="46" t="s">
        <v>26</v>
      </c>
    </row>
    <row r="4" spans="2:11" ht="20.149999999999999" customHeight="1" x14ac:dyDescent="0.35">
      <c r="B4" s="29">
        <v>44743</v>
      </c>
      <c r="C4" s="5" t="s">
        <v>5</v>
      </c>
      <c r="D4" s="9" t="s">
        <v>9</v>
      </c>
      <c r="E4" s="6">
        <v>1112.94</v>
      </c>
      <c r="F4" s="7">
        <v>1288</v>
      </c>
      <c r="G4" s="12">
        <f>F4-E4</f>
        <v>175.05999999999995</v>
      </c>
      <c r="H4" s="8">
        <f>G4/E4</f>
        <v>0.15729509227811017</v>
      </c>
      <c r="I4" s="50">
        <f>_xlfn.IFS(AND(H4&gt;12%,H4&lt;20%),0.5%,H4&gt;20%,1.5%,H4&lt;12%,"")*F4</f>
        <v>6.44</v>
      </c>
      <c r="J4" s="30" t="str">
        <f>TEXT(WEEKDAY(B4),"[$-ID]dddd")</f>
        <v>Jumat</v>
      </c>
    </row>
    <row r="5" spans="2:11" ht="20.149999999999999" customHeight="1" x14ac:dyDescent="0.35">
      <c r="B5" s="29">
        <v>44743</v>
      </c>
      <c r="C5" s="16" t="s">
        <v>6</v>
      </c>
      <c r="D5" s="17" t="s">
        <v>8</v>
      </c>
      <c r="E5" s="6">
        <v>1095.5</v>
      </c>
      <c r="F5" s="7">
        <v>1250.75</v>
      </c>
      <c r="G5" s="12">
        <f t="shared" ref="G5:G68" si="0">F5-E5</f>
        <v>155.25</v>
      </c>
      <c r="H5" s="8">
        <f t="shared" ref="H5:H68" si="1">G5/E5</f>
        <v>0.14171611136467366</v>
      </c>
      <c r="I5" s="48">
        <f t="shared" ref="I5:I6" si="2">_xlfn.IFS(AND(H5&gt;12%,H5&lt;20%),0.5%,H5&gt;20%,1.5%,H5&lt;12%,"")*F5</f>
        <v>6.2537500000000001</v>
      </c>
      <c r="J5" s="30" t="str">
        <f t="shared" ref="J5:J68" si="3">TEXT(WEEKDAY(B5),"[$-ID]dddd")</f>
        <v>Jumat</v>
      </c>
      <c r="K5" s="2"/>
    </row>
    <row r="6" spans="2:11" ht="20.149999999999999" customHeight="1" x14ac:dyDescent="0.35">
      <c r="B6" s="29">
        <v>44746</v>
      </c>
      <c r="C6" s="5" t="s">
        <v>5</v>
      </c>
      <c r="D6" s="9" t="s">
        <v>9</v>
      </c>
      <c r="E6" s="6">
        <v>1120.94</v>
      </c>
      <c r="F6" s="7">
        <v>1295</v>
      </c>
      <c r="G6" s="12">
        <f t="shared" si="0"/>
        <v>174.05999999999995</v>
      </c>
      <c r="H6" s="8">
        <f t="shared" si="1"/>
        <v>0.15528038967295299</v>
      </c>
      <c r="I6" s="48">
        <f t="shared" si="2"/>
        <v>6.4750000000000005</v>
      </c>
      <c r="J6" s="30" t="str">
        <f t="shared" si="3"/>
        <v>Senin</v>
      </c>
      <c r="K6" s="2"/>
    </row>
    <row r="7" spans="2:11" ht="20.149999999999999" customHeight="1" x14ac:dyDescent="0.35">
      <c r="B7" s="29">
        <v>44746</v>
      </c>
      <c r="C7" s="5" t="s">
        <v>6</v>
      </c>
      <c r="D7" s="9" t="s">
        <v>8</v>
      </c>
      <c r="E7" s="6">
        <v>1509.73</v>
      </c>
      <c r="F7" s="7">
        <v>1687.75</v>
      </c>
      <c r="G7" s="12">
        <f t="shared" si="0"/>
        <v>178.01999999999998</v>
      </c>
      <c r="H7" s="8">
        <f t="shared" si="1"/>
        <v>0.11791512389632582</v>
      </c>
      <c r="I7" s="48" t="str">
        <f>IFERROR(_xlfn.IFS(AND(H7&gt;12%,H7&lt;20%),0.5%,H7&gt;20%,1.5%,H7&lt;12%,"")*F7,"")</f>
        <v/>
      </c>
      <c r="J7" s="30" t="str">
        <f t="shared" si="3"/>
        <v>Senin</v>
      </c>
      <c r="K7" s="2"/>
    </row>
    <row r="8" spans="2:11" ht="20.149999999999999" customHeight="1" x14ac:dyDescent="0.35">
      <c r="B8" s="29">
        <v>44747</v>
      </c>
      <c r="C8" s="5" t="s">
        <v>5</v>
      </c>
      <c r="D8" s="9" t="s">
        <v>8</v>
      </c>
      <c r="E8" s="6">
        <v>1235.33</v>
      </c>
      <c r="F8" s="7">
        <v>1412.25</v>
      </c>
      <c r="G8" s="12">
        <f t="shared" si="0"/>
        <v>176.92000000000007</v>
      </c>
      <c r="H8" s="8">
        <f t="shared" si="1"/>
        <v>0.14321679227412926</v>
      </c>
      <c r="I8" s="48">
        <f t="shared" ref="I8:I71" si="4">IFERROR(_xlfn.IFS(AND(H8&gt;12%,H8&lt;20%),0.5%,H8&gt;20%,1.5%,H8&lt;12%,"")*F8,"")</f>
        <v>7.0612500000000002</v>
      </c>
      <c r="J8" s="30" t="str">
        <f t="shared" si="3"/>
        <v>Selasa</v>
      </c>
      <c r="K8" s="2"/>
    </row>
    <row r="9" spans="2:11" ht="20.149999999999999" customHeight="1" x14ac:dyDescent="0.35">
      <c r="B9" s="29">
        <v>44747</v>
      </c>
      <c r="C9" s="5" t="s">
        <v>6</v>
      </c>
      <c r="D9" s="9" t="s">
        <v>9</v>
      </c>
      <c r="E9" s="6">
        <v>881.93</v>
      </c>
      <c r="F9" s="7">
        <v>962</v>
      </c>
      <c r="G9" s="12">
        <f t="shared" si="0"/>
        <v>80.07000000000005</v>
      </c>
      <c r="H9" s="8">
        <f t="shared" si="1"/>
        <v>9.0789518442506836E-2</v>
      </c>
      <c r="I9" s="48" t="str">
        <f t="shared" si="4"/>
        <v/>
      </c>
      <c r="J9" s="30" t="str">
        <f t="shared" si="3"/>
        <v>Selasa</v>
      </c>
      <c r="K9" s="2"/>
    </row>
    <row r="10" spans="2:11" ht="20.149999999999999" customHeight="1" x14ac:dyDescent="0.35">
      <c r="B10" s="29">
        <v>44748</v>
      </c>
      <c r="C10" s="5" t="s">
        <v>5</v>
      </c>
      <c r="D10" s="9" t="s">
        <v>9</v>
      </c>
      <c r="E10" s="6">
        <v>1075.7</v>
      </c>
      <c r="F10" s="7">
        <v>1142.75</v>
      </c>
      <c r="G10" s="12">
        <f t="shared" si="0"/>
        <v>67.049999999999955</v>
      </c>
      <c r="H10" s="8">
        <f t="shared" si="1"/>
        <v>6.2331505066468298E-2</v>
      </c>
      <c r="I10" s="48" t="str">
        <f t="shared" si="4"/>
        <v/>
      </c>
      <c r="J10" s="30" t="str">
        <f t="shared" si="3"/>
        <v>Rabu</v>
      </c>
      <c r="K10" s="2"/>
    </row>
    <row r="11" spans="2:11" ht="20.149999999999999" customHeight="1" x14ac:dyDescent="0.35">
      <c r="B11" s="29">
        <v>44748</v>
      </c>
      <c r="C11" s="5" t="s">
        <v>6</v>
      </c>
      <c r="D11" s="9" t="s">
        <v>8</v>
      </c>
      <c r="E11" s="6">
        <v>714.58</v>
      </c>
      <c r="F11" s="7">
        <v>800.5</v>
      </c>
      <c r="G11" s="12">
        <f t="shared" si="0"/>
        <v>85.919999999999959</v>
      </c>
      <c r="H11" s="8">
        <f t="shared" si="1"/>
        <v>0.12023846175375739</v>
      </c>
      <c r="I11" s="48">
        <f t="shared" si="4"/>
        <v>4.0025000000000004</v>
      </c>
      <c r="J11" s="30" t="str">
        <f t="shared" si="3"/>
        <v>Rabu</v>
      </c>
    </row>
    <row r="12" spans="2:11" ht="20.149999999999999" customHeight="1" x14ac:dyDescent="0.35">
      <c r="B12" s="29">
        <v>44749</v>
      </c>
      <c r="C12" s="5" t="s">
        <v>5</v>
      </c>
      <c r="D12" s="9" t="s">
        <v>8</v>
      </c>
      <c r="E12" s="6">
        <v>1299.1099999999999</v>
      </c>
      <c r="F12" s="7">
        <v>1360</v>
      </c>
      <c r="G12" s="12">
        <f t="shared" si="0"/>
        <v>60.8900000000001</v>
      </c>
      <c r="H12" s="8">
        <f t="shared" si="1"/>
        <v>4.6870549837966076E-2</v>
      </c>
      <c r="I12" s="48" t="str">
        <f t="shared" si="4"/>
        <v/>
      </c>
      <c r="J12" s="30" t="str">
        <f t="shared" si="3"/>
        <v>Kamis</v>
      </c>
    </row>
    <row r="13" spans="2:11" ht="20.149999999999999" customHeight="1" x14ac:dyDescent="0.35">
      <c r="B13" s="29">
        <v>44749</v>
      </c>
      <c r="C13" s="5" t="s">
        <v>6</v>
      </c>
      <c r="D13" s="9" t="s">
        <v>9</v>
      </c>
      <c r="E13" s="6">
        <v>1087.48</v>
      </c>
      <c r="F13" s="7">
        <v>1268.5</v>
      </c>
      <c r="G13" s="12">
        <f t="shared" si="0"/>
        <v>181.01999999999998</v>
      </c>
      <c r="H13" s="8">
        <f t="shared" si="1"/>
        <v>0.16645823371464299</v>
      </c>
      <c r="I13" s="48">
        <f t="shared" si="4"/>
        <v>6.3425000000000002</v>
      </c>
      <c r="J13" s="30" t="str">
        <f t="shared" si="3"/>
        <v>Kamis</v>
      </c>
    </row>
    <row r="14" spans="2:11" ht="20.149999999999999" customHeight="1" x14ac:dyDescent="0.35">
      <c r="B14" s="29">
        <v>44750</v>
      </c>
      <c r="C14" s="5" t="s">
        <v>5</v>
      </c>
      <c r="D14" s="9" t="s">
        <v>9</v>
      </c>
      <c r="E14" s="6">
        <v>803.79</v>
      </c>
      <c r="F14" s="7">
        <v>907.75</v>
      </c>
      <c r="G14" s="12">
        <f t="shared" si="0"/>
        <v>103.96000000000004</v>
      </c>
      <c r="H14" s="8">
        <f t="shared" si="1"/>
        <v>0.12933726470844381</v>
      </c>
      <c r="I14" s="48">
        <f t="shared" si="4"/>
        <v>4.5387500000000003</v>
      </c>
      <c r="J14" s="30" t="str">
        <f t="shared" si="3"/>
        <v>Jumat</v>
      </c>
    </row>
    <row r="15" spans="2:11" ht="20.149999999999999" customHeight="1" x14ac:dyDescent="0.35">
      <c r="B15" s="29">
        <v>44750</v>
      </c>
      <c r="C15" s="5" t="s">
        <v>6</v>
      </c>
      <c r="D15" s="9" t="s">
        <v>8</v>
      </c>
      <c r="E15" s="6">
        <v>1113.73</v>
      </c>
      <c r="F15" s="7">
        <v>1278.75</v>
      </c>
      <c r="G15" s="12">
        <f t="shared" si="0"/>
        <v>165.01999999999998</v>
      </c>
      <c r="H15" s="8">
        <f t="shared" si="1"/>
        <v>0.14816876621802411</v>
      </c>
      <c r="I15" s="48">
        <f t="shared" si="4"/>
        <v>6.3937499999999998</v>
      </c>
      <c r="J15" s="30" t="str">
        <f t="shared" si="3"/>
        <v>Jumat</v>
      </c>
    </row>
    <row r="16" spans="2:11" ht="20.149999999999999" customHeight="1" x14ac:dyDescent="0.35">
      <c r="B16" s="29">
        <v>44753</v>
      </c>
      <c r="C16" s="5" t="s">
        <v>5</v>
      </c>
      <c r="D16" s="9" t="s">
        <v>8</v>
      </c>
      <c r="E16" s="6">
        <v>843.16</v>
      </c>
      <c r="F16" s="7">
        <v>965.25</v>
      </c>
      <c r="G16" s="12">
        <f t="shared" si="0"/>
        <v>122.09000000000003</v>
      </c>
      <c r="H16" s="8">
        <f t="shared" si="1"/>
        <v>0.14480051235827132</v>
      </c>
      <c r="I16" s="48">
        <f t="shared" si="4"/>
        <v>4.8262499999999999</v>
      </c>
      <c r="J16" s="30" t="str">
        <f t="shared" si="3"/>
        <v>Senin</v>
      </c>
    </row>
    <row r="17" spans="2:15" ht="20.149999999999999" customHeight="1" x14ac:dyDescent="0.35">
      <c r="B17" s="29">
        <v>44753</v>
      </c>
      <c r="C17" s="5" t="s">
        <v>6</v>
      </c>
      <c r="D17" s="9" t="s">
        <v>9</v>
      </c>
      <c r="E17" s="6">
        <v>1552.52</v>
      </c>
      <c r="F17" s="7">
        <v>1717.5</v>
      </c>
      <c r="G17" s="12">
        <f t="shared" si="0"/>
        <v>164.98000000000002</v>
      </c>
      <c r="H17" s="8">
        <f t="shared" si="1"/>
        <v>0.10626594182361582</v>
      </c>
      <c r="I17" s="48" t="str">
        <f t="shared" si="4"/>
        <v/>
      </c>
      <c r="J17" s="30" t="str">
        <f t="shared" si="3"/>
        <v>Senin</v>
      </c>
    </row>
    <row r="18" spans="2:15" ht="20.149999999999999" customHeight="1" x14ac:dyDescent="0.35">
      <c r="B18" s="29">
        <v>44754</v>
      </c>
      <c r="C18" s="5" t="s">
        <v>5</v>
      </c>
      <c r="D18" s="9" t="s">
        <v>9</v>
      </c>
      <c r="E18" s="6">
        <v>1382.27</v>
      </c>
      <c r="F18" s="7">
        <v>1550.25</v>
      </c>
      <c r="G18" s="12">
        <f t="shared" si="0"/>
        <v>167.98000000000002</v>
      </c>
      <c r="H18" s="8">
        <f t="shared" si="1"/>
        <v>0.12152473829280822</v>
      </c>
      <c r="I18" s="48">
        <f t="shared" si="4"/>
        <v>7.7512499999999998</v>
      </c>
      <c r="J18" s="30" t="str">
        <f t="shared" si="3"/>
        <v>Selasa</v>
      </c>
    </row>
    <row r="19" spans="2:15" ht="20.149999999999999" customHeight="1" x14ac:dyDescent="0.35">
      <c r="B19" s="29">
        <v>44754</v>
      </c>
      <c r="C19" s="5" t="s">
        <v>6</v>
      </c>
      <c r="D19" s="9" t="s">
        <v>8</v>
      </c>
      <c r="E19" s="6">
        <v>1515.76</v>
      </c>
      <c r="F19" s="7">
        <v>1622.75</v>
      </c>
      <c r="G19" s="12">
        <f t="shared" si="0"/>
        <v>106.99000000000001</v>
      </c>
      <c r="H19" s="8">
        <f t="shared" si="1"/>
        <v>7.0585053042698062E-2</v>
      </c>
      <c r="I19" s="48" t="str">
        <f t="shared" si="4"/>
        <v/>
      </c>
      <c r="J19" s="30" t="str">
        <f t="shared" si="3"/>
        <v>Selasa</v>
      </c>
    </row>
    <row r="20" spans="2:15" ht="20.149999999999999" customHeight="1" x14ac:dyDescent="0.35">
      <c r="B20" s="29">
        <v>44755</v>
      </c>
      <c r="C20" s="5" t="s">
        <v>5</v>
      </c>
      <c r="D20" s="9" t="s">
        <v>8</v>
      </c>
      <c r="E20" s="6">
        <v>1264.56</v>
      </c>
      <c r="F20" s="7">
        <v>1328.5</v>
      </c>
      <c r="G20" s="12">
        <f t="shared" si="0"/>
        <v>63.940000000000055</v>
      </c>
      <c r="H20" s="8">
        <f t="shared" si="1"/>
        <v>5.056304169039038E-2</v>
      </c>
      <c r="I20" s="48" t="str">
        <f t="shared" si="4"/>
        <v/>
      </c>
      <c r="J20" s="30" t="str">
        <f t="shared" si="3"/>
        <v>Rabu</v>
      </c>
    </row>
    <row r="21" spans="2:15" ht="20.149999999999999" customHeight="1" x14ac:dyDescent="0.35">
      <c r="B21" s="29">
        <v>44755</v>
      </c>
      <c r="C21" s="5" t="s">
        <v>6</v>
      </c>
      <c r="D21" s="9" t="s">
        <v>9</v>
      </c>
      <c r="E21" s="6">
        <v>1251.98</v>
      </c>
      <c r="F21" s="7">
        <v>1402</v>
      </c>
      <c r="G21" s="12">
        <f t="shared" si="0"/>
        <v>150.01999999999998</v>
      </c>
      <c r="H21" s="8">
        <f t="shared" si="1"/>
        <v>0.11982619530663427</v>
      </c>
      <c r="I21" s="48" t="str">
        <f t="shared" si="4"/>
        <v/>
      </c>
      <c r="J21" s="30" t="str">
        <f t="shared" si="3"/>
        <v>Rabu</v>
      </c>
    </row>
    <row r="22" spans="2:15" ht="20.149999999999999" customHeight="1" x14ac:dyDescent="0.35">
      <c r="B22" s="29">
        <v>44756</v>
      </c>
      <c r="C22" s="5" t="s">
        <v>5</v>
      </c>
      <c r="D22" s="9" t="s">
        <v>9</v>
      </c>
      <c r="E22" s="6">
        <v>986.11</v>
      </c>
      <c r="F22" s="7">
        <v>1054</v>
      </c>
      <c r="G22" s="12">
        <f t="shared" si="0"/>
        <v>67.889999999999986</v>
      </c>
      <c r="H22" s="8">
        <f t="shared" si="1"/>
        <v>6.8846274756365913E-2</v>
      </c>
      <c r="I22" s="48" t="str">
        <f t="shared" si="4"/>
        <v/>
      </c>
      <c r="J22" s="30" t="str">
        <f t="shared" si="3"/>
        <v>Kamis</v>
      </c>
    </row>
    <row r="23" spans="2:15" ht="20.149999999999999" customHeight="1" x14ac:dyDescent="0.35">
      <c r="B23" s="29">
        <v>44756</v>
      </c>
      <c r="C23" s="5" t="s">
        <v>6</v>
      </c>
      <c r="D23" s="9" t="s">
        <v>8</v>
      </c>
      <c r="E23" s="6">
        <v>1514.2</v>
      </c>
      <c r="F23" s="7">
        <v>1571.25</v>
      </c>
      <c r="G23" s="12">
        <f t="shared" si="0"/>
        <v>57.049999999999955</v>
      </c>
      <c r="H23" s="8">
        <f t="shared" si="1"/>
        <v>3.7676660943072218E-2</v>
      </c>
      <c r="I23" s="48" t="str">
        <f t="shared" si="4"/>
        <v/>
      </c>
      <c r="J23" s="30" t="str">
        <f t="shared" si="3"/>
        <v>Kamis</v>
      </c>
    </row>
    <row r="24" spans="2:15" ht="20.149999999999999" customHeight="1" x14ac:dyDescent="0.35">
      <c r="B24" s="29">
        <v>44757</v>
      </c>
      <c r="C24" s="5" t="s">
        <v>5</v>
      </c>
      <c r="D24" s="9" t="s">
        <v>8</v>
      </c>
      <c r="E24" s="6">
        <v>1318.85</v>
      </c>
      <c r="F24" s="7">
        <v>1454.75</v>
      </c>
      <c r="G24" s="12">
        <f t="shared" si="0"/>
        <v>135.90000000000009</v>
      </c>
      <c r="H24" s="8">
        <f t="shared" si="1"/>
        <v>0.10304431891420564</v>
      </c>
      <c r="I24" s="48" t="str">
        <f t="shared" si="4"/>
        <v/>
      </c>
      <c r="J24" s="30" t="str">
        <f t="shared" si="3"/>
        <v>Jumat</v>
      </c>
    </row>
    <row r="25" spans="2:15" ht="20.149999999999999" customHeight="1" x14ac:dyDescent="0.35">
      <c r="B25" s="29">
        <v>44757</v>
      </c>
      <c r="C25" s="5" t="s">
        <v>6</v>
      </c>
      <c r="D25" s="9" t="s">
        <v>9</v>
      </c>
      <c r="E25" s="6">
        <v>1495.11</v>
      </c>
      <c r="F25" s="7">
        <v>1655</v>
      </c>
      <c r="G25" s="12">
        <f t="shared" si="0"/>
        <v>159.8900000000001</v>
      </c>
      <c r="H25" s="8">
        <f t="shared" si="1"/>
        <v>0.10694196413641813</v>
      </c>
      <c r="I25" s="48" t="str">
        <f t="shared" si="4"/>
        <v/>
      </c>
      <c r="J25" s="30" t="str">
        <f t="shared" si="3"/>
        <v>Jumat</v>
      </c>
    </row>
    <row r="26" spans="2:15" ht="20.149999999999999" customHeight="1" x14ac:dyDescent="0.35">
      <c r="B26" s="29">
        <v>44760</v>
      </c>
      <c r="C26" s="5" t="s">
        <v>5</v>
      </c>
      <c r="D26" s="9" t="s">
        <v>9</v>
      </c>
      <c r="E26" s="6">
        <v>1187.7</v>
      </c>
      <c r="F26" s="7">
        <v>1297.75</v>
      </c>
      <c r="G26" s="12">
        <f t="shared" si="0"/>
        <v>110.04999999999995</v>
      </c>
      <c r="H26" s="8">
        <f t="shared" si="1"/>
        <v>9.2658078639387007E-2</v>
      </c>
      <c r="I26" s="48" t="str">
        <f t="shared" si="4"/>
        <v/>
      </c>
      <c r="J26" s="30" t="str">
        <f t="shared" si="3"/>
        <v>Senin</v>
      </c>
    </row>
    <row r="27" spans="2:15" ht="20.149999999999999" customHeight="1" x14ac:dyDescent="0.35">
      <c r="B27" s="29">
        <v>44760</v>
      </c>
      <c r="C27" s="5" t="s">
        <v>6</v>
      </c>
      <c r="D27" s="9" t="s">
        <v>8</v>
      </c>
      <c r="E27" s="6">
        <v>1150.74</v>
      </c>
      <c r="F27" s="7">
        <v>1225.75</v>
      </c>
      <c r="G27" s="12">
        <f t="shared" si="0"/>
        <v>75.009999999999991</v>
      </c>
      <c r="H27" s="8">
        <f t="shared" si="1"/>
        <v>6.518414237794809E-2</v>
      </c>
      <c r="I27" s="48" t="str">
        <f t="shared" si="4"/>
        <v/>
      </c>
      <c r="J27" s="30" t="str">
        <f t="shared" si="3"/>
        <v>Senin</v>
      </c>
    </row>
    <row r="28" spans="2:15" ht="20.149999999999999" customHeight="1" x14ac:dyDescent="0.35">
      <c r="B28" s="29">
        <v>44761</v>
      </c>
      <c r="C28" s="5" t="s">
        <v>5</v>
      </c>
      <c r="D28" s="9" t="s">
        <v>8</v>
      </c>
      <c r="E28" s="6">
        <v>1562.68</v>
      </c>
      <c r="F28" s="7">
        <v>1736.75</v>
      </c>
      <c r="G28" s="12">
        <f t="shared" si="0"/>
        <v>174.06999999999994</v>
      </c>
      <c r="H28" s="8">
        <f t="shared" si="1"/>
        <v>0.11139196764532722</v>
      </c>
      <c r="I28" s="48" t="str">
        <f t="shared" si="4"/>
        <v/>
      </c>
      <c r="J28" s="30" t="str">
        <f t="shared" si="3"/>
        <v>Selasa</v>
      </c>
      <c r="L28" s="28" t="s">
        <v>34</v>
      </c>
    </row>
    <row r="29" spans="2:15" ht="15.5" x14ac:dyDescent="0.35">
      <c r="B29" s="29">
        <v>44761</v>
      </c>
      <c r="C29" s="5" t="s">
        <v>6</v>
      </c>
      <c r="D29" s="9" t="s">
        <v>9</v>
      </c>
      <c r="E29" s="6">
        <v>1514.13</v>
      </c>
      <c r="F29" s="7">
        <v>1620.25</v>
      </c>
      <c r="G29" s="12">
        <f t="shared" si="0"/>
        <v>106.11999999999989</v>
      </c>
      <c r="H29" s="8">
        <f t="shared" si="1"/>
        <v>7.0086452286131237E-2</v>
      </c>
      <c r="I29" s="48" t="str">
        <f t="shared" si="4"/>
        <v/>
      </c>
      <c r="J29" s="30" t="str">
        <f t="shared" si="3"/>
        <v>Selasa</v>
      </c>
      <c r="L29" s="25" t="s">
        <v>33</v>
      </c>
      <c r="M29" s="25" t="s">
        <v>32</v>
      </c>
      <c r="N29"/>
      <c r="O29"/>
    </row>
    <row r="30" spans="2:15" ht="15.5" x14ac:dyDescent="0.35">
      <c r="B30" s="29">
        <v>44762</v>
      </c>
      <c r="C30" s="5" t="s">
        <v>5</v>
      </c>
      <c r="D30" s="9" t="s">
        <v>9</v>
      </c>
      <c r="E30" s="6">
        <v>778.27</v>
      </c>
      <c r="F30" s="7">
        <v>930.25</v>
      </c>
      <c r="G30" s="12">
        <f t="shared" si="0"/>
        <v>151.98000000000002</v>
      </c>
      <c r="H30" s="8">
        <f t="shared" si="1"/>
        <v>0.19527927325992267</v>
      </c>
      <c r="I30" s="48">
        <f t="shared" si="4"/>
        <v>4.6512500000000001</v>
      </c>
      <c r="J30" s="30" t="str">
        <f t="shared" si="3"/>
        <v>Rabu</v>
      </c>
      <c r="L30" s="25" t="s">
        <v>19</v>
      </c>
      <c r="M30" s="41" t="s">
        <v>8</v>
      </c>
      <c r="N30" s="41" t="s">
        <v>9</v>
      </c>
      <c r="O30"/>
    </row>
    <row r="31" spans="2:15" ht="15.5" x14ac:dyDescent="0.35">
      <c r="B31" s="29">
        <v>44762</v>
      </c>
      <c r="C31" s="5" t="s">
        <v>6</v>
      </c>
      <c r="D31" s="9" t="s">
        <v>8</v>
      </c>
      <c r="E31" s="6">
        <v>1270.6600000000001</v>
      </c>
      <c r="F31" s="7">
        <v>1334.75</v>
      </c>
      <c r="G31" s="12">
        <f t="shared" si="0"/>
        <v>64.089999999999918</v>
      </c>
      <c r="H31" s="8">
        <f t="shared" si="1"/>
        <v>5.0438354870697047E-2</v>
      </c>
      <c r="I31" s="48" t="str">
        <f t="shared" si="4"/>
        <v/>
      </c>
      <c r="J31" s="30" t="str">
        <f t="shared" si="3"/>
        <v>Rabu</v>
      </c>
      <c r="L31" s="40" t="s">
        <v>5</v>
      </c>
      <c r="M31" s="27">
        <v>17</v>
      </c>
      <c r="N31" s="27">
        <v>27</v>
      </c>
      <c r="O31"/>
    </row>
    <row r="32" spans="2:15" ht="15.5" x14ac:dyDescent="0.35">
      <c r="B32" s="29">
        <v>44763</v>
      </c>
      <c r="C32" s="5" t="s">
        <v>5</v>
      </c>
      <c r="D32" s="9" t="s">
        <v>8</v>
      </c>
      <c r="E32" s="6">
        <v>766.72</v>
      </c>
      <c r="F32" s="7">
        <v>841.75</v>
      </c>
      <c r="G32" s="12">
        <f t="shared" si="0"/>
        <v>75.029999999999973</v>
      </c>
      <c r="H32" s="8">
        <f t="shared" si="1"/>
        <v>9.7858409849749542E-2</v>
      </c>
      <c r="I32" s="48" t="str">
        <f t="shared" si="4"/>
        <v/>
      </c>
      <c r="J32" s="30" t="str">
        <f t="shared" si="3"/>
        <v>Kamis</v>
      </c>
      <c r="L32" s="40" t="s">
        <v>6</v>
      </c>
      <c r="M32" s="27">
        <v>27</v>
      </c>
      <c r="N32" s="27">
        <v>17</v>
      </c>
      <c r="O32"/>
    </row>
    <row r="33" spans="2:15" ht="15.5" x14ac:dyDescent="0.35">
      <c r="B33" s="29">
        <v>44763</v>
      </c>
      <c r="C33" s="5" t="s">
        <v>6</v>
      </c>
      <c r="D33" s="9" t="s">
        <v>9</v>
      </c>
      <c r="E33" s="6">
        <v>1041.1300000000001</v>
      </c>
      <c r="F33" s="7">
        <v>1157.25</v>
      </c>
      <c r="G33" s="12">
        <f t="shared" si="0"/>
        <v>116.11999999999989</v>
      </c>
      <c r="H33" s="8">
        <f t="shared" si="1"/>
        <v>0.11153266162727025</v>
      </c>
      <c r="I33" s="48" t="str">
        <f t="shared" si="4"/>
        <v/>
      </c>
      <c r="J33" s="30" t="str">
        <f t="shared" si="3"/>
        <v>Kamis</v>
      </c>
      <c r="L33" s="26" t="s">
        <v>31</v>
      </c>
      <c r="M33" s="27">
        <v>44</v>
      </c>
      <c r="N33" s="27">
        <v>44</v>
      </c>
      <c r="O33"/>
    </row>
    <row r="34" spans="2:15" ht="15.5" x14ac:dyDescent="0.35">
      <c r="B34" s="29">
        <v>44764</v>
      </c>
      <c r="C34" s="5" t="s">
        <v>5</v>
      </c>
      <c r="D34" s="9" t="s">
        <v>9</v>
      </c>
      <c r="E34" s="6">
        <v>1218.08</v>
      </c>
      <c r="F34" s="7">
        <v>1344</v>
      </c>
      <c r="G34" s="12">
        <f t="shared" si="0"/>
        <v>125.92000000000007</v>
      </c>
      <c r="H34" s="8">
        <f t="shared" si="1"/>
        <v>0.10337580454485755</v>
      </c>
      <c r="I34" s="48" t="str">
        <f t="shared" si="4"/>
        <v/>
      </c>
      <c r="J34" s="30" t="str">
        <f t="shared" si="3"/>
        <v>Jumat</v>
      </c>
      <c r="L34"/>
      <c r="M34"/>
      <c r="N34"/>
    </row>
    <row r="35" spans="2:15" ht="18.5" x14ac:dyDescent="0.45">
      <c r="B35" s="29">
        <v>44764</v>
      </c>
      <c r="C35" s="5" t="s">
        <v>6</v>
      </c>
      <c r="D35" s="9" t="s">
        <v>8</v>
      </c>
      <c r="E35" s="6">
        <v>1016.36</v>
      </c>
      <c r="F35" s="7">
        <v>1108.25</v>
      </c>
      <c r="G35" s="12">
        <f t="shared" si="0"/>
        <v>91.889999999999986</v>
      </c>
      <c r="H35" s="8">
        <f t="shared" si="1"/>
        <v>9.0410878035341799E-2</v>
      </c>
      <c r="I35" s="48" t="str">
        <f t="shared" si="4"/>
        <v/>
      </c>
      <c r="J35" s="30" t="str">
        <f t="shared" si="3"/>
        <v>Jumat</v>
      </c>
      <c r="L35" s="39" t="s">
        <v>35</v>
      </c>
      <c r="M35"/>
      <c r="N35"/>
    </row>
    <row r="36" spans="2:15" ht="15.5" x14ac:dyDescent="0.35">
      <c r="B36" s="29">
        <v>44767</v>
      </c>
      <c r="C36" s="5" t="s">
        <v>5</v>
      </c>
      <c r="D36" s="9" t="s">
        <v>8</v>
      </c>
      <c r="E36" s="6">
        <v>1576.91</v>
      </c>
      <c r="F36" s="7">
        <v>1683</v>
      </c>
      <c r="G36" s="12">
        <f t="shared" si="0"/>
        <v>106.08999999999992</v>
      </c>
      <c r="H36" s="8">
        <f t="shared" si="1"/>
        <v>6.7277143273870993E-2</v>
      </c>
      <c r="I36" s="48" t="str">
        <f t="shared" si="4"/>
        <v/>
      </c>
      <c r="J36" s="30" t="str">
        <f t="shared" si="3"/>
        <v>Senin</v>
      </c>
      <c r="L36" s="43" t="s">
        <v>5</v>
      </c>
      <c r="M36" s="42">
        <f>(GETPIVOTDATA("Shift",$L$29,"Sales Rep","Ben","Shift","Day")*40)+(GETPIVOTDATA("Shift",$L$29,"Sales Rep","Ben","Shift","Night")*50)</f>
        <v>2030</v>
      </c>
      <c r="N36"/>
      <c r="O36"/>
    </row>
    <row r="37" spans="2:15" ht="15.5" x14ac:dyDescent="0.35">
      <c r="B37" s="29">
        <v>44767</v>
      </c>
      <c r="C37" s="5" t="s">
        <v>6</v>
      </c>
      <c r="D37" s="9" t="s">
        <v>9</v>
      </c>
      <c r="E37" s="6">
        <v>870.02</v>
      </c>
      <c r="F37" s="7">
        <v>997</v>
      </c>
      <c r="G37" s="12">
        <f t="shared" si="0"/>
        <v>126.98000000000002</v>
      </c>
      <c r="H37" s="8">
        <f t="shared" si="1"/>
        <v>0.14595066780074023</v>
      </c>
      <c r="I37" s="48">
        <f t="shared" si="4"/>
        <v>4.9850000000000003</v>
      </c>
      <c r="J37" s="30" t="str">
        <f t="shared" si="3"/>
        <v>Senin</v>
      </c>
      <c r="L37" s="43" t="s">
        <v>6</v>
      </c>
      <c r="M37" s="42">
        <f>(GETPIVOTDATA("Shift",$L$29,"Sales Rep","Jacob","Shift","Day")*40)+GETPIVOTDATA("Shift",$L$29,"Sales Rep","Jacob","Shift","Night")*50</f>
        <v>1930</v>
      </c>
      <c r="N37"/>
      <c r="O37"/>
    </row>
    <row r="38" spans="2:15" ht="15.5" x14ac:dyDescent="0.35">
      <c r="B38" s="29">
        <v>44768</v>
      </c>
      <c r="C38" s="5" t="s">
        <v>5</v>
      </c>
      <c r="D38" s="9" t="s">
        <v>9</v>
      </c>
      <c r="E38" s="6">
        <v>1145.26</v>
      </c>
      <c r="F38" s="7">
        <v>1344.25</v>
      </c>
      <c r="G38" s="12">
        <f t="shared" si="0"/>
        <v>198.99</v>
      </c>
      <c r="H38" s="8">
        <f t="shared" si="1"/>
        <v>0.17375093865148525</v>
      </c>
      <c r="I38" s="48">
        <f t="shared" si="4"/>
        <v>6.7212500000000004</v>
      </c>
      <c r="J38" s="30" t="str">
        <f t="shared" si="3"/>
        <v>Selasa</v>
      </c>
      <c r="L38"/>
      <c r="M38"/>
      <c r="N38"/>
      <c r="O38"/>
    </row>
    <row r="39" spans="2:15" ht="18.5" x14ac:dyDescent="0.45">
      <c r="B39" s="29">
        <v>44768</v>
      </c>
      <c r="C39" s="5" t="s">
        <v>6</v>
      </c>
      <c r="D39" s="9" t="s">
        <v>8</v>
      </c>
      <c r="E39" s="6">
        <v>1313.05</v>
      </c>
      <c r="F39" s="7">
        <v>1504</v>
      </c>
      <c r="G39" s="12">
        <f t="shared" si="0"/>
        <v>190.95000000000005</v>
      </c>
      <c r="H39" s="8">
        <f t="shared" si="1"/>
        <v>0.14542477438025975</v>
      </c>
      <c r="I39" s="48">
        <f t="shared" si="4"/>
        <v>7.5200000000000005</v>
      </c>
      <c r="J39" s="30" t="str">
        <f t="shared" si="3"/>
        <v>Selasa</v>
      </c>
      <c r="L39" s="39" t="s">
        <v>36</v>
      </c>
      <c r="M39"/>
      <c r="N39"/>
      <c r="O39"/>
    </row>
    <row r="40" spans="2:15" ht="18.5" x14ac:dyDescent="0.35">
      <c r="B40" s="29">
        <v>44769</v>
      </c>
      <c r="C40" s="5" t="s">
        <v>5</v>
      </c>
      <c r="D40" s="9" t="s">
        <v>8</v>
      </c>
      <c r="E40" s="6">
        <v>833.49</v>
      </c>
      <c r="F40" s="7">
        <v>906.5</v>
      </c>
      <c r="G40" s="12">
        <f t="shared" si="0"/>
        <v>73.009999999999991</v>
      </c>
      <c r="H40" s="8">
        <f t="shared" si="1"/>
        <v>8.759553203997647E-2</v>
      </c>
      <c r="I40" s="48" t="str">
        <f t="shared" si="4"/>
        <v/>
      </c>
      <c r="J40" s="30" t="str">
        <f t="shared" si="3"/>
        <v>Rabu</v>
      </c>
      <c r="L40" s="23" t="s">
        <v>8</v>
      </c>
      <c r="M40" s="23" t="s">
        <v>20</v>
      </c>
      <c r="N40" s="23" t="s">
        <v>29</v>
      </c>
      <c r="O40" s="23" t="s">
        <v>30</v>
      </c>
    </row>
    <row r="41" spans="2:15" ht="15.5" x14ac:dyDescent="0.35">
      <c r="B41" s="29">
        <v>44769</v>
      </c>
      <c r="C41" s="5" t="s">
        <v>6</v>
      </c>
      <c r="D41" s="9" t="s">
        <v>9</v>
      </c>
      <c r="E41" s="6">
        <v>1578.85</v>
      </c>
      <c r="F41" s="7">
        <v>1711.75</v>
      </c>
      <c r="G41" s="12">
        <f t="shared" si="0"/>
        <v>132.90000000000009</v>
      </c>
      <c r="H41" s="8">
        <f t="shared" si="1"/>
        <v>8.4175190803432942E-2</v>
      </c>
      <c r="I41" s="48" t="str">
        <f t="shared" si="4"/>
        <v/>
      </c>
      <c r="J41" s="30" t="str">
        <f t="shared" si="3"/>
        <v>Rabu</v>
      </c>
      <c r="L41" s="17" t="s">
        <v>37</v>
      </c>
      <c r="M41" s="3">
        <f>COUNTIF(Table3[Weekday],L41)</f>
        <v>18</v>
      </c>
      <c r="N41" s="6">
        <f>SUMIF(Table3[Weekday],L41,Table3[Profit])</f>
        <v>2329.54</v>
      </c>
      <c r="O41" s="7">
        <f>N41/M41</f>
        <v>129.41888888888889</v>
      </c>
    </row>
    <row r="42" spans="2:15" ht="15.5" x14ac:dyDescent="0.35">
      <c r="B42" s="29">
        <v>44770</v>
      </c>
      <c r="C42" s="5" t="s">
        <v>5</v>
      </c>
      <c r="D42" s="9" t="s">
        <v>9</v>
      </c>
      <c r="E42" s="6">
        <v>1314.78</v>
      </c>
      <c r="F42" s="7">
        <v>1371.75</v>
      </c>
      <c r="G42" s="12">
        <f t="shared" si="0"/>
        <v>56.970000000000027</v>
      </c>
      <c r="H42" s="8">
        <f t="shared" si="1"/>
        <v>4.3330443115958586E-2</v>
      </c>
      <c r="I42" s="48" t="str">
        <f t="shared" si="4"/>
        <v/>
      </c>
      <c r="J42" s="30" t="str">
        <f t="shared" si="3"/>
        <v>Kamis</v>
      </c>
      <c r="L42" s="17" t="s">
        <v>38</v>
      </c>
      <c r="M42" s="3">
        <f>COUNTIF(Table3[Weekday],L42)</f>
        <v>18</v>
      </c>
      <c r="N42" s="6">
        <f>SUMIF(Table3[Weekday],L42,Table3[Profit])</f>
        <v>2530.0000000000005</v>
      </c>
      <c r="O42" s="7">
        <f t="shared" ref="O42:O45" si="5">N42/M42</f>
        <v>140.55555555555557</v>
      </c>
    </row>
    <row r="43" spans="2:15" ht="15.5" x14ac:dyDescent="0.35">
      <c r="B43" s="29">
        <v>44770</v>
      </c>
      <c r="C43" s="5" t="s">
        <v>6</v>
      </c>
      <c r="D43" s="9" t="s">
        <v>8</v>
      </c>
      <c r="E43" s="6">
        <v>972.81</v>
      </c>
      <c r="F43" s="7">
        <v>1139.75</v>
      </c>
      <c r="G43" s="12">
        <f t="shared" si="0"/>
        <v>166.94000000000005</v>
      </c>
      <c r="H43" s="8">
        <f t="shared" si="1"/>
        <v>0.1716059662215644</v>
      </c>
      <c r="I43" s="48">
        <f t="shared" si="4"/>
        <v>5.6987500000000004</v>
      </c>
      <c r="J43" s="30" t="str">
        <f t="shared" si="3"/>
        <v>Kamis</v>
      </c>
      <c r="L43" s="17" t="s">
        <v>39</v>
      </c>
      <c r="M43" s="3">
        <f>COUNTIF(Table3[Weekday],L43)</f>
        <v>18</v>
      </c>
      <c r="N43" s="6">
        <f>SUMIF(Table3[Weekday],L43,Table3[Profit])</f>
        <v>2035.6999999999998</v>
      </c>
      <c r="O43" s="7">
        <f t="shared" si="5"/>
        <v>113.09444444444443</v>
      </c>
    </row>
    <row r="44" spans="2:15" ht="15.5" x14ac:dyDescent="0.35">
      <c r="B44" s="29">
        <v>44771</v>
      </c>
      <c r="C44" s="5" t="s">
        <v>5</v>
      </c>
      <c r="D44" s="9" t="s">
        <v>8</v>
      </c>
      <c r="E44" s="6">
        <v>1551.16</v>
      </c>
      <c r="F44" s="7">
        <v>1721.25</v>
      </c>
      <c r="G44" s="12">
        <f t="shared" si="0"/>
        <v>170.08999999999992</v>
      </c>
      <c r="H44" s="8">
        <f t="shared" si="1"/>
        <v>0.10965342066582423</v>
      </c>
      <c r="I44" s="48" t="str">
        <f t="shared" si="4"/>
        <v/>
      </c>
      <c r="J44" s="30" t="str">
        <f t="shared" si="3"/>
        <v>Jumat</v>
      </c>
      <c r="L44" s="17" t="s">
        <v>40</v>
      </c>
      <c r="M44" s="3">
        <f>COUNTIF(Table3[Weekday],L44)</f>
        <v>16</v>
      </c>
      <c r="N44" s="6">
        <f>SUMIF(Table3[Weekday],L44,Table3[Profit])</f>
        <v>1808.9799999999998</v>
      </c>
      <c r="O44" s="7">
        <f t="shared" si="5"/>
        <v>113.06124999999999</v>
      </c>
    </row>
    <row r="45" spans="2:15" ht="15.5" x14ac:dyDescent="0.35">
      <c r="B45" s="29">
        <v>44771</v>
      </c>
      <c r="C45" s="5" t="s">
        <v>6</v>
      </c>
      <c r="D45" s="9" t="s">
        <v>9</v>
      </c>
      <c r="E45" s="6">
        <v>1366.59</v>
      </c>
      <c r="F45" s="7">
        <v>1418.5</v>
      </c>
      <c r="G45" s="12">
        <f t="shared" si="0"/>
        <v>51.910000000000082</v>
      </c>
      <c r="H45" s="8">
        <f t="shared" si="1"/>
        <v>3.7985057698358748E-2</v>
      </c>
      <c r="I45" s="48" t="str">
        <f t="shared" si="4"/>
        <v/>
      </c>
      <c r="J45" s="30" t="str">
        <f t="shared" si="3"/>
        <v>Jumat</v>
      </c>
      <c r="L45" s="17" t="s">
        <v>41</v>
      </c>
      <c r="M45" s="3">
        <f>COUNTIF(Table3[Weekday],L45)</f>
        <v>18</v>
      </c>
      <c r="N45" s="6">
        <f>SUMIF(Table3[Weekday],L45,Table3[Profit])</f>
        <v>2281.0900000000011</v>
      </c>
      <c r="O45" s="7">
        <f t="shared" si="5"/>
        <v>126.72722222222228</v>
      </c>
    </row>
    <row r="46" spans="2:15" ht="15.5" x14ac:dyDescent="0.35">
      <c r="B46" s="29">
        <v>44774</v>
      </c>
      <c r="C46" s="5" t="s">
        <v>5</v>
      </c>
      <c r="D46" s="9" t="s">
        <v>9</v>
      </c>
      <c r="E46" s="6">
        <v>1466.66</v>
      </c>
      <c r="F46" s="7">
        <v>1624.75</v>
      </c>
      <c r="G46" s="12">
        <f t="shared" si="0"/>
        <v>158.08999999999992</v>
      </c>
      <c r="H46" s="8">
        <f t="shared" si="1"/>
        <v>0.10778912631421046</v>
      </c>
      <c r="I46" s="48" t="str">
        <f t="shared" si="4"/>
        <v/>
      </c>
      <c r="J46" s="30" t="str">
        <f t="shared" si="3"/>
        <v>Senin</v>
      </c>
      <c r="L46"/>
      <c r="M46"/>
      <c r="N46"/>
    </row>
    <row r="47" spans="2:15" ht="15.5" x14ac:dyDescent="0.35">
      <c r="B47" s="29">
        <v>44774</v>
      </c>
      <c r="C47" s="5" t="s">
        <v>6</v>
      </c>
      <c r="D47" s="9" t="s">
        <v>8</v>
      </c>
      <c r="E47" s="6">
        <v>1594.15</v>
      </c>
      <c r="F47" s="7">
        <v>1682.25</v>
      </c>
      <c r="G47" s="12">
        <f t="shared" si="0"/>
        <v>88.099999999999909</v>
      </c>
      <c r="H47" s="8">
        <f t="shared" si="1"/>
        <v>5.5264561051343919E-2</v>
      </c>
      <c r="I47" s="48" t="str">
        <f t="shared" si="4"/>
        <v/>
      </c>
      <c r="J47" s="30" t="str">
        <f t="shared" si="3"/>
        <v>Senin</v>
      </c>
      <c r="L47"/>
      <c r="M47"/>
      <c r="N47"/>
    </row>
    <row r="48" spans="2:15" ht="15.5" x14ac:dyDescent="0.35">
      <c r="B48" s="29">
        <v>44775</v>
      </c>
      <c r="C48" s="5" t="s">
        <v>5</v>
      </c>
      <c r="D48" s="9" t="s">
        <v>9</v>
      </c>
      <c r="E48" s="6">
        <v>1580.98</v>
      </c>
      <c r="F48" s="7">
        <v>1679</v>
      </c>
      <c r="G48" s="12">
        <f t="shared" si="0"/>
        <v>98.019999999999982</v>
      </c>
      <c r="H48" s="8">
        <f t="shared" si="1"/>
        <v>6.1999519285506448E-2</v>
      </c>
      <c r="I48" s="48" t="str">
        <f t="shared" si="4"/>
        <v/>
      </c>
      <c r="J48" s="30" t="str">
        <f t="shared" si="3"/>
        <v>Selasa</v>
      </c>
      <c r="L48"/>
      <c r="M48"/>
      <c r="N48"/>
    </row>
    <row r="49" spans="2:14" ht="15.5" x14ac:dyDescent="0.35">
      <c r="B49" s="29">
        <v>44775</v>
      </c>
      <c r="C49" s="5" t="s">
        <v>6</v>
      </c>
      <c r="D49" s="9" t="s">
        <v>8</v>
      </c>
      <c r="E49" s="6">
        <v>916.97</v>
      </c>
      <c r="F49" s="7">
        <v>1025</v>
      </c>
      <c r="G49" s="12">
        <f t="shared" si="0"/>
        <v>108.02999999999997</v>
      </c>
      <c r="H49" s="8">
        <f t="shared" si="1"/>
        <v>0.11781192405422203</v>
      </c>
      <c r="I49" s="48" t="str">
        <f t="shared" si="4"/>
        <v/>
      </c>
      <c r="J49" s="30" t="str">
        <f t="shared" si="3"/>
        <v>Selasa</v>
      </c>
      <c r="L49"/>
      <c r="M49"/>
      <c r="N49"/>
    </row>
    <row r="50" spans="2:14" ht="15.5" x14ac:dyDescent="0.35">
      <c r="B50" s="29">
        <v>44776</v>
      </c>
      <c r="C50" s="5" t="s">
        <v>5</v>
      </c>
      <c r="D50" s="9" t="s">
        <v>9</v>
      </c>
      <c r="E50" s="6">
        <v>726.12</v>
      </c>
      <c r="F50" s="7">
        <v>838</v>
      </c>
      <c r="G50" s="12">
        <f t="shared" si="0"/>
        <v>111.88</v>
      </c>
      <c r="H50" s="8">
        <f t="shared" si="1"/>
        <v>0.1540792155566573</v>
      </c>
      <c r="I50" s="48">
        <f t="shared" si="4"/>
        <v>4.1900000000000004</v>
      </c>
      <c r="J50" s="30" t="str">
        <f t="shared" si="3"/>
        <v>Rabu</v>
      </c>
      <c r="L50"/>
      <c r="M50"/>
      <c r="N50"/>
    </row>
    <row r="51" spans="2:14" ht="15.5" x14ac:dyDescent="0.35">
      <c r="B51" s="29">
        <v>44776</v>
      </c>
      <c r="C51" s="5" t="s">
        <v>6</v>
      </c>
      <c r="D51" s="9" t="s">
        <v>8</v>
      </c>
      <c r="E51" s="6">
        <v>1461.44</v>
      </c>
      <c r="F51" s="7">
        <v>1599.5</v>
      </c>
      <c r="G51" s="12">
        <f t="shared" si="0"/>
        <v>138.05999999999995</v>
      </c>
      <c r="H51" s="8">
        <f t="shared" si="1"/>
        <v>9.4468469454784279E-2</v>
      </c>
      <c r="I51" s="48" t="str">
        <f t="shared" si="4"/>
        <v/>
      </c>
      <c r="J51" s="30" t="str">
        <f t="shared" si="3"/>
        <v>Rabu</v>
      </c>
      <c r="L51"/>
      <c r="M51"/>
      <c r="N51"/>
    </row>
    <row r="52" spans="2:14" ht="15.5" x14ac:dyDescent="0.35">
      <c r="B52" s="29">
        <v>44777</v>
      </c>
      <c r="C52" s="5" t="s">
        <v>5</v>
      </c>
      <c r="D52" s="9" t="s">
        <v>8</v>
      </c>
      <c r="E52" s="6">
        <v>1176.26</v>
      </c>
      <c r="F52" s="7">
        <v>1263.25</v>
      </c>
      <c r="G52" s="12">
        <f t="shared" si="0"/>
        <v>86.990000000000009</v>
      </c>
      <c r="H52" s="8">
        <f t="shared" si="1"/>
        <v>7.3954737898083767E-2</v>
      </c>
      <c r="I52" s="48" t="str">
        <f t="shared" si="4"/>
        <v/>
      </c>
      <c r="J52" s="30" t="str">
        <f t="shared" si="3"/>
        <v>Kamis</v>
      </c>
      <c r="L52"/>
      <c r="M52"/>
      <c r="N52"/>
    </row>
    <row r="53" spans="2:14" ht="15.5" x14ac:dyDescent="0.35">
      <c r="B53" s="29">
        <v>44777</v>
      </c>
      <c r="C53" s="5" t="s">
        <v>6</v>
      </c>
      <c r="D53" s="9" t="s">
        <v>9</v>
      </c>
      <c r="E53" s="6">
        <v>825.12</v>
      </c>
      <c r="F53" s="7">
        <v>1004</v>
      </c>
      <c r="G53" s="12">
        <f t="shared" si="0"/>
        <v>178.88</v>
      </c>
      <c r="H53" s="8">
        <f t="shared" si="1"/>
        <v>0.2167927089393058</v>
      </c>
      <c r="I53" s="48">
        <f t="shared" si="4"/>
        <v>15.059999999999999</v>
      </c>
      <c r="J53" s="30" t="str">
        <f t="shared" si="3"/>
        <v>Kamis</v>
      </c>
      <c r="L53"/>
      <c r="M53"/>
      <c r="N53"/>
    </row>
    <row r="54" spans="2:14" ht="20.149999999999999" customHeight="1" x14ac:dyDescent="0.35">
      <c r="B54" s="29">
        <v>44778</v>
      </c>
      <c r="C54" s="5" t="s">
        <v>5</v>
      </c>
      <c r="D54" s="9" t="s">
        <v>9</v>
      </c>
      <c r="E54" s="6">
        <v>1034.97</v>
      </c>
      <c r="F54" s="7">
        <v>1091</v>
      </c>
      <c r="G54" s="12">
        <f t="shared" si="0"/>
        <v>56.029999999999973</v>
      </c>
      <c r="H54" s="8">
        <f t="shared" si="1"/>
        <v>5.413683488410289E-2</v>
      </c>
      <c r="I54" s="48" t="str">
        <f t="shared" si="4"/>
        <v/>
      </c>
      <c r="J54" s="30" t="str">
        <f t="shared" si="3"/>
        <v>Jumat</v>
      </c>
    </row>
    <row r="55" spans="2:14" ht="20.149999999999999" customHeight="1" x14ac:dyDescent="0.35">
      <c r="B55" s="29">
        <v>44778</v>
      </c>
      <c r="C55" s="5" t="s">
        <v>6</v>
      </c>
      <c r="D55" s="9" t="s">
        <v>8</v>
      </c>
      <c r="E55" s="6">
        <v>939.94</v>
      </c>
      <c r="F55" s="7">
        <v>1045</v>
      </c>
      <c r="G55" s="12">
        <f t="shared" si="0"/>
        <v>105.05999999999995</v>
      </c>
      <c r="H55" s="8">
        <f t="shared" si="1"/>
        <v>0.11177309189948288</v>
      </c>
      <c r="I55" s="48" t="str">
        <f t="shared" si="4"/>
        <v/>
      </c>
      <c r="J55" s="30" t="str">
        <f t="shared" si="3"/>
        <v>Jumat</v>
      </c>
    </row>
    <row r="56" spans="2:14" ht="20.149999999999999" customHeight="1" x14ac:dyDescent="0.35">
      <c r="B56" s="29">
        <v>44781</v>
      </c>
      <c r="C56" s="5" t="s">
        <v>5</v>
      </c>
      <c r="D56" s="9" t="s">
        <v>8</v>
      </c>
      <c r="E56" s="6">
        <v>1429.63</v>
      </c>
      <c r="F56" s="7">
        <v>1570.75</v>
      </c>
      <c r="G56" s="12">
        <f t="shared" si="0"/>
        <v>141.11999999999989</v>
      </c>
      <c r="H56" s="8">
        <f t="shared" si="1"/>
        <v>9.8710855256255031E-2</v>
      </c>
      <c r="I56" s="48" t="str">
        <f t="shared" si="4"/>
        <v/>
      </c>
      <c r="J56" s="30" t="str">
        <f t="shared" si="3"/>
        <v>Senin</v>
      </c>
    </row>
    <row r="57" spans="2:14" ht="20.149999999999999" customHeight="1" x14ac:dyDescent="0.35">
      <c r="B57" s="29">
        <v>44781</v>
      </c>
      <c r="C57" s="5" t="s">
        <v>6</v>
      </c>
      <c r="D57" s="9" t="s">
        <v>9</v>
      </c>
      <c r="E57" s="6">
        <v>1009.06</v>
      </c>
      <c r="F57" s="7">
        <v>1189</v>
      </c>
      <c r="G57" s="12">
        <f t="shared" si="0"/>
        <v>179.94000000000005</v>
      </c>
      <c r="H57" s="8">
        <f t="shared" si="1"/>
        <v>0.17832438110716911</v>
      </c>
      <c r="I57" s="48">
        <f t="shared" si="4"/>
        <v>5.9450000000000003</v>
      </c>
      <c r="J57" s="30" t="str">
        <f t="shared" si="3"/>
        <v>Senin</v>
      </c>
    </row>
    <row r="58" spans="2:14" ht="20.149999999999999" customHeight="1" x14ac:dyDescent="0.35">
      <c r="B58" s="29">
        <v>44782</v>
      </c>
      <c r="C58" s="5" t="s">
        <v>5</v>
      </c>
      <c r="D58" s="9" t="s">
        <v>9</v>
      </c>
      <c r="E58" s="6">
        <v>974.45</v>
      </c>
      <c r="F58" s="7">
        <v>1152.5</v>
      </c>
      <c r="G58" s="12">
        <f t="shared" si="0"/>
        <v>178.04999999999995</v>
      </c>
      <c r="H58" s="8">
        <f t="shared" si="1"/>
        <v>0.18271845656524188</v>
      </c>
      <c r="I58" s="48">
        <f t="shared" si="4"/>
        <v>5.7625000000000002</v>
      </c>
      <c r="J58" s="30" t="str">
        <f t="shared" si="3"/>
        <v>Selasa</v>
      </c>
    </row>
    <row r="59" spans="2:14" ht="20.149999999999999" customHeight="1" x14ac:dyDescent="0.35">
      <c r="B59" s="29">
        <v>44782</v>
      </c>
      <c r="C59" s="5" t="s">
        <v>6</v>
      </c>
      <c r="D59" s="9" t="s">
        <v>8</v>
      </c>
      <c r="E59" s="6">
        <v>1511.87</v>
      </c>
      <c r="F59" s="7">
        <v>1688.75</v>
      </c>
      <c r="G59" s="12">
        <f t="shared" si="0"/>
        <v>176.88000000000011</v>
      </c>
      <c r="H59" s="8">
        <f t="shared" si="1"/>
        <v>0.11699418600805633</v>
      </c>
      <c r="I59" s="48" t="str">
        <f t="shared" si="4"/>
        <v/>
      </c>
      <c r="J59" s="30" t="str">
        <f t="shared" si="3"/>
        <v>Selasa</v>
      </c>
    </row>
    <row r="60" spans="2:14" ht="20.149999999999999" customHeight="1" x14ac:dyDescent="0.35">
      <c r="B60" s="29">
        <v>44783</v>
      </c>
      <c r="C60" s="5" t="s">
        <v>5</v>
      </c>
      <c r="D60" s="9" t="s">
        <v>9</v>
      </c>
      <c r="E60" s="6">
        <v>1103.76</v>
      </c>
      <c r="F60" s="7">
        <v>1256.75</v>
      </c>
      <c r="G60" s="12">
        <f t="shared" si="0"/>
        <v>152.99</v>
      </c>
      <c r="H60" s="8">
        <f t="shared" si="1"/>
        <v>0.13860803073131842</v>
      </c>
      <c r="I60" s="48">
        <f t="shared" si="4"/>
        <v>6.2837500000000004</v>
      </c>
      <c r="J60" s="30" t="str">
        <f t="shared" si="3"/>
        <v>Rabu</v>
      </c>
    </row>
    <row r="61" spans="2:14" ht="20.149999999999999" customHeight="1" x14ac:dyDescent="0.35">
      <c r="B61" s="29">
        <v>44783</v>
      </c>
      <c r="C61" s="5" t="s">
        <v>6</v>
      </c>
      <c r="D61" s="9" t="s">
        <v>8</v>
      </c>
      <c r="E61" s="6">
        <v>809.07</v>
      </c>
      <c r="F61" s="7">
        <v>930</v>
      </c>
      <c r="G61" s="12">
        <f t="shared" si="0"/>
        <v>120.92999999999995</v>
      </c>
      <c r="H61" s="8">
        <f t="shared" si="1"/>
        <v>0.149467907597612</v>
      </c>
      <c r="I61" s="48">
        <f t="shared" si="4"/>
        <v>4.6500000000000004</v>
      </c>
      <c r="J61" s="30" t="str">
        <f t="shared" si="3"/>
        <v>Rabu</v>
      </c>
    </row>
    <row r="62" spans="2:14" ht="20.149999999999999" customHeight="1" x14ac:dyDescent="0.35">
      <c r="B62" s="29">
        <v>44784</v>
      </c>
      <c r="C62" s="5" t="s">
        <v>5</v>
      </c>
      <c r="D62" s="9" t="s">
        <v>9</v>
      </c>
      <c r="E62" s="6">
        <v>1438.4</v>
      </c>
      <c r="F62" s="7">
        <v>1560.5</v>
      </c>
      <c r="G62" s="12">
        <f t="shared" si="0"/>
        <v>122.09999999999991</v>
      </c>
      <c r="H62" s="8">
        <f t="shared" si="1"/>
        <v>8.4885984427141195E-2</v>
      </c>
      <c r="I62" s="48" t="str">
        <f t="shared" si="4"/>
        <v/>
      </c>
      <c r="J62" s="30" t="str">
        <f t="shared" si="3"/>
        <v>Kamis</v>
      </c>
    </row>
    <row r="63" spans="2:14" ht="20.149999999999999" customHeight="1" x14ac:dyDescent="0.35">
      <c r="B63" s="29">
        <v>44784</v>
      </c>
      <c r="C63" s="5" t="s">
        <v>6</v>
      </c>
      <c r="D63" s="9" t="s">
        <v>8</v>
      </c>
      <c r="E63" s="6">
        <v>1472.96</v>
      </c>
      <c r="F63" s="7">
        <v>1637</v>
      </c>
      <c r="G63" s="12">
        <f t="shared" si="0"/>
        <v>164.03999999999996</v>
      </c>
      <c r="H63" s="8">
        <f t="shared" si="1"/>
        <v>0.11136758635672385</v>
      </c>
      <c r="I63" s="48" t="str">
        <f t="shared" si="4"/>
        <v/>
      </c>
      <c r="J63" s="30" t="str">
        <f t="shared" si="3"/>
        <v>Kamis</v>
      </c>
    </row>
    <row r="64" spans="2:14" ht="20.149999999999999" customHeight="1" x14ac:dyDescent="0.35">
      <c r="B64" s="29">
        <v>44785</v>
      </c>
      <c r="C64" s="5" t="s">
        <v>5</v>
      </c>
      <c r="D64" s="9" t="s">
        <v>8</v>
      </c>
      <c r="E64" s="6">
        <v>1556.29</v>
      </c>
      <c r="F64" s="7">
        <v>1742.25</v>
      </c>
      <c r="G64" s="12">
        <f t="shared" si="0"/>
        <v>185.96000000000004</v>
      </c>
      <c r="H64" s="8">
        <f t="shared" si="1"/>
        <v>0.11948929826703251</v>
      </c>
      <c r="I64" s="48" t="str">
        <f t="shared" si="4"/>
        <v/>
      </c>
      <c r="J64" s="30" t="str">
        <f t="shared" si="3"/>
        <v>Jumat</v>
      </c>
    </row>
    <row r="65" spans="2:10" ht="20.149999999999999" customHeight="1" x14ac:dyDescent="0.35">
      <c r="B65" s="29">
        <v>44785</v>
      </c>
      <c r="C65" s="5" t="s">
        <v>6</v>
      </c>
      <c r="D65" s="9" t="s">
        <v>9</v>
      </c>
      <c r="E65" s="6">
        <v>960.13</v>
      </c>
      <c r="F65" s="7">
        <v>1088.25</v>
      </c>
      <c r="G65" s="12">
        <f t="shared" si="0"/>
        <v>128.12</v>
      </c>
      <c r="H65" s="8">
        <f t="shared" si="1"/>
        <v>0.13344026329767844</v>
      </c>
      <c r="I65" s="48">
        <f t="shared" si="4"/>
        <v>5.4412500000000001</v>
      </c>
      <c r="J65" s="30" t="str">
        <f t="shared" si="3"/>
        <v>Jumat</v>
      </c>
    </row>
    <row r="66" spans="2:10" ht="20.149999999999999" customHeight="1" x14ac:dyDescent="0.35">
      <c r="B66" s="29">
        <v>44788</v>
      </c>
      <c r="C66" s="5" t="s">
        <v>5</v>
      </c>
      <c r="D66" s="9" t="s">
        <v>9</v>
      </c>
      <c r="E66" s="6">
        <v>1520.43</v>
      </c>
      <c r="F66" s="7">
        <v>1594.5</v>
      </c>
      <c r="G66" s="12">
        <f t="shared" si="0"/>
        <v>74.069999999999936</v>
      </c>
      <c r="H66" s="8">
        <f t="shared" si="1"/>
        <v>4.8716481521674744E-2</v>
      </c>
      <c r="I66" s="48" t="str">
        <f t="shared" si="4"/>
        <v/>
      </c>
      <c r="J66" s="30" t="str">
        <f t="shared" si="3"/>
        <v>Senin</v>
      </c>
    </row>
    <row r="67" spans="2:10" ht="20.149999999999999" customHeight="1" x14ac:dyDescent="0.35">
      <c r="B67" s="29">
        <v>44788</v>
      </c>
      <c r="C67" s="5" t="s">
        <v>6</v>
      </c>
      <c r="D67" s="9" t="s">
        <v>8</v>
      </c>
      <c r="E67" s="6">
        <v>1195.05</v>
      </c>
      <c r="F67" s="7">
        <v>1263</v>
      </c>
      <c r="G67" s="12">
        <f t="shared" si="0"/>
        <v>67.950000000000045</v>
      </c>
      <c r="H67" s="8">
        <f t="shared" si="1"/>
        <v>5.6859545625706075E-2</v>
      </c>
      <c r="I67" s="48" t="str">
        <f t="shared" si="4"/>
        <v/>
      </c>
      <c r="J67" s="30" t="str">
        <f t="shared" si="3"/>
        <v>Senin</v>
      </c>
    </row>
    <row r="68" spans="2:10" ht="20.149999999999999" customHeight="1" x14ac:dyDescent="0.35">
      <c r="B68" s="29">
        <v>44789</v>
      </c>
      <c r="C68" s="5" t="s">
        <v>5</v>
      </c>
      <c r="D68" s="9" t="s">
        <v>9</v>
      </c>
      <c r="E68" s="6">
        <v>1357.83</v>
      </c>
      <c r="F68" s="7">
        <v>1518.75</v>
      </c>
      <c r="G68" s="12">
        <f t="shared" si="0"/>
        <v>160.92000000000007</v>
      </c>
      <c r="H68" s="8">
        <f t="shared" si="1"/>
        <v>0.11851262676476443</v>
      </c>
      <c r="I68" s="48" t="str">
        <f t="shared" si="4"/>
        <v/>
      </c>
      <c r="J68" s="30" t="str">
        <f t="shared" si="3"/>
        <v>Selasa</v>
      </c>
    </row>
    <row r="69" spans="2:10" ht="20.149999999999999" customHeight="1" x14ac:dyDescent="0.35">
      <c r="B69" s="29">
        <v>44789</v>
      </c>
      <c r="C69" s="5" t="s">
        <v>6</v>
      </c>
      <c r="D69" s="9" t="s">
        <v>8</v>
      </c>
      <c r="E69" s="6">
        <v>1440.38</v>
      </c>
      <c r="F69" s="7">
        <v>1498.5</v>
      </c>
      <c r="G69" s="12">
        <f t="shared" ref="G69:G91" si="6">F69-E69</f>
        <v>58.119999999999891</v>
      </c>
      <c r="H69" s="8">
        <f t="shared" ref="H69:H91" si="7">G69/E69</f>
        <v>4.0350463072244748E-2</v>
      </c>
      <c r="I69" s="48" t="str">
        <f t="shared" si="4"/>
        <v/>
      </c>
      <c r="J69" s="30" t="str">
        <f t="shared" ref="J69:J91" si="8">TEXT(WEEKDAY(B69),"[$-ID]dddd")</f>
        <v>Selasa</v>
      </c>
    </row>
    <row r="70" spans="2:10" ht="20.149999999999999" customHeight="1" x14ac:dyDescent="0.35">
      <c r="B70" s="29">
        <v>44790</v>
      </c>
      <c r="C70" s="5" t="s">
        <v>5</v>
      </c>
      <c r="D70" s="9" t="s">
        <v>9</v>
      </c>
      <c r="E70" s="6">
        <v>801.34</v>
      </c>
      <c r="F70" s="7">
        <v>913.25</v>
      </c>
      <c r="G70" s="12">
        <f t="shared" si="6"/>
        <v>111.90999999999997</v>
      </c>
      <c r="H70" s="8">
        <f t="shared" si="7"/>
        <v>0.13965358025307606</v>
      </c>
      <c r="I70" s="48">
        <f t="shared" si="4"/>
        <v>4.5662500000000001</v>
      </c>
      <c r="J70" s="30" t="str">
        <f t="shared" si="8"/>
        <v>Rabu</v>
      </c>
    </row>
    <row r="71" spans="2:10" ht="20.149999999999999" customHeight="1" x14ac:dyDescent="0.35">
      <c r="B71" s="29">
        <v>44790</v>
      </c>
      <c r="C71" s="5" t="s">
        <v>6</v>
      </c>
      <c r="D71" s="9" t="s">
        <v>8</v>
      </c>
      <c r="E71" s="6">
        <v>1001.99</v>
      </c>
      <c r="F71" s="7">
        <v>1097</v>
      </c>
      <c r="G71" s="12">
        <f t="shared" si="6"/>
        <v>95.009999999999991</v>
      </c>
      <c r="H71" s="8">
        <f t="shared" si="7"/>
        <v>9.4821305601852299E-2</v>
      </c>
      <c r="I71" s="48" t="str">
        <f t="shared" si="4"/>
        <v/>
      </c>
      <c r="J71" s="30" t="str">
        <f t="shared" si="8"/>
        <v>Rabu</v>
      </c>
    </row>
    <row r="72" spans="2:10" ht="20.149999999999999" customHeight="1" x14ac:dyDescent="0.35">
      <c r="B72" s="29">
        <v>44791</v>
      </c>
      <c r="C72" s="5" t="s">
        <v>5</v>
      </c>
      <c r="D72" s="9" t="s">
        <v>8</v>
      </c>
      <c r="E72" s="6">
        <v>1121.8599999999999</v>
      </c>
      <c r="F72" s="7">
        <v>1191.75</v>
      </c>
      <c r="G72" s="12">
        <f t="shared" si="6"/>
        <v>69.8900000000001</v>
      </c>
      <c r="H72" s="8">
        <f t="shared" si="7"/>
        <v>6.2298325994330939E-2</v>
      </c>
      <c r="I72" s="48" t="str">
        <f t="shared" ref="I72:I91" si="9">IFERROR(_xlfn.IFS(AND(H72&gt;12%,H72&lt;20%),0.5%,H72&gt;20%,1.5%,H72&lt;12%,"")*F72,"")</f>
        <v/>
      </c>
      <c r="J72" s="30" t="str">
        <f t="shared" si="8"/>
        <v>Kamis</v>
      </c>
    </row>
    <row r="73" spans="2:10" ht="20.149999999999999" customHeight="1" x14ac:dyDescent="0.35">
      <c r="B73" s="29">
        <v>44791</v>
      </c>
      <c r="C73" s="5" t="s">
        <v>6</v>
      </c>
      <c r="D73" s="9" t="s">
        <v>9</v>
      </c>
      <c r="E73" s="6">
        <v>776.22</v>
      </c>
      <c r="F73" s="7">
        <v>961.25</v>
      </c>
      <c r="G73" s="12">
        <f t="shared" si="6"/>
        <v>185.02999999999997</v>
      </c>
      <c r="H73" s="8">
        <f t="shared" si="7"/>
        <v>0.2383731416351034</v>
      </c>
      <c r="I73" s="48">
        <f t="shared" si="9"/>
        <v>14.418749999999999</v>
      </c>
      <c r="J73" s="30" t="str">
        <f t="shared" si="8"/>
        <v>Kamis</v>
      </c>
    </row>
    <row r="74" spans="2:10" ht="20.149999999999999" customHeight="1" x14ac:dyDescent="0.35">
      <c r="B74" s="29">
        <v>44792</v>
      </c>
      <c r="C74" s="5" t="s">
        <v>5</v>
      </c>
      <c r="D74" s="9" t="s">
        <v>9</v>
      </c>
      <c r="E74" s="6">
        <v>779.66</v>
      </c>
      <c r="F74" s="7">
        <v>900.75</v>
      </c>
      <c r="G74" s="12">
        <f t="shared" si="6"/>
        <v>121.09000000000003</v>
      </c>
      <c r="H74" s="8">
        <f t="shared" si="7"/>
        <v>0.15531128953646467</v>
      </c>
      <c r="I74" s="48">
        <f t="shared" si="9"/>
        <v>4.5037500000000001</v>
      </c>
      <c r="J74" s="30" t="str">
        <f t="shared" si="8"/>
        <v>Jumat</v>
      </c>
    </row>
    <row r="75" spans="2:10" ht="20.149999999999999" customHeight="1" x14ac:dyDescent="0.35">
      <c r="B75" s="29">
        <v>44792</v>
      </c>
      <c r="C75" s="5" t="s">
        <v>6</v>
      </c>
      <c r="D75" s="9" t="s">
        <v>8</v>
      </c>
      <c r="E75" s="6">
        <v>850.14</v>
      </c>
      <c r="F75" s="7">
        <v>932.25</v>
      </c>
      <c r="G75" s="12">
        <f t="shared" si="6"/>
        <v>82.110000000000014</v>
      </c>
      <c r="H75" s="8">
        <f t="shared" si="7"/>
        <v>9.6584092031900645E-2</v>
      </c>
      <c r="I75" s="48" t="str">
        <f t="shared" si="9"/>
        <v/>
      </c>
      <c r="J75" s="30" t="str">
        <f t="shared" si="8"/>
        <v>Jumat</v>
      </c>
    </row>
    <row r="76" spans="2:10" ht="20.149999999999999" customHeight="1" x14ac:dyDescent="0.35">
      <c r="B76" s="29">
        <v>44795</v>
      </c>
      <c r="C76" s="5" t="s">
        <v>5</v>
      </c>
      <c r="D76" s="9" t="s">
        <v>8</v>
      </c>
      <c r="E76" s="6">
        <v>896.25</v>
      </c>
      <c r="F76" s="7">
        <v>1008.25</v>
      </c>
      <c r="G76" s="12">
        <f t="shared" si="6"/>
        <v>112</v>
      </c>
      <c r="H76" s="8">
        <f t="shared" si="7"/>
        <v>0.12496513249651325</v>
      </c>
      <c r="I76" s="48">
        <f t="shared" si="9"/>
        <v>5.0412499999999998</v>
      </c>
      <c r="J76" s="30" t="str">
        <f t="shared" si="8"/>
        <v>Senin</v>
      </c>
    </row>
    <row r="77" spans="2:10" ht="20.149999999999999" customHeight="1" x14ac:dyDescent="0.35">
      <c r="B77" s="29">
        <v>44795</v>
      </c>
      <c r="C77" s="5" t="s">
        <v>6</v>
      </c>
      <c r="D77" s="9" t="s">
        <v>9</v>
      </c>
      <c r="E77" s="6">
        <v>1051</v>
      </c>
      <c r="F77" s="7">
        <v>1133</v>
      </c>
      <c r="G77" s="12">
        <f t="shared" si="6"/>
        <v>82</v>
      </c>
      <c r="H77" s="8">
        <f t="shared" si="7"/>
        <v>7.8020932445290195E-2</v>
      </c>
      <c r="I77" s="48" t="str">
        <f t="shared" si="9"/>
        <v/>
      </c>
      <c r="J77" s="30" t="str">
        <f t="shared" si="8"/>
        <v>Senin</v>
      </c>
    </row>
    <row r="78" spans="2:10" ht="20.149999999999999" customHeight="1" x14ac:dyDescent="0.35">
      <c r="B78" s="29">
        <v>44796</v>
      </c>
      <c r="C78" s="5" t="s">
        <v>5</v>
      </c>
      <c r="D78" s="9" t="s">
        <v>9</v>
      </c>
      <c r="E78" s="6">
        <v>1385.5</v>
      </c>
      <c r="F78" s="7">
        <v>1504.5</v>
      </c>
      <c r="G78" s="12">
        <f t="shared" si="6"/>
        <v>119</v>
      </c>
      <c r="H78" s="8">
        <f t="shared" si="7"/>
        <v>8.5889570552147243E-2</v>
      </c>
      <c r="I78" s="48" t="str">
        <f t="shared" si="9"/>
        <v/>
      </c>
      <c r="J78" s="30" t="str">
        <f t="shared" si="8"/>
        <v>Selasa</v>
      </c>
    </row>
    <row r="79" spans="2:10" ht="20.149999999999999" customHeight="1" x14ac:dyDescent="0.35">
      <c r="B79" s="29">
        <v>44796</v>
      </c>
      <c r="C79" s="5" t="s">
        <v>6</v>
      </c>
      <c r="D79" s="9" t="s">
        <v>8</v>
      </c>
      <c r="E79" s="6">
        <v>1075.76</v>
      </c>
      <c r="F79" s="7">
        <v>1262.75</v>
      </c>
      <c r="G79" s="12">
        <f t="shared" si="6"/>
        <v>186.99</v>
      </c>
      <c r="H79" s="8">
        <f t="shared" si="7"/>
        <v>0.17382129843087679</v>
      </c>
      <c r="I79" s="48">
        <f t="shared" si="9"/>
        <v>6.3137499999999998</v>
      </c>
      <c r="J79" s="30" t="str">
        <f t="shared" si="8"/>
        <v>Selasa</v>
      </c>
    </row>
    <row r="80" spans="2:10" ht="20.149999999999999" customHeight="1" x14ac:dyDescent="0.35">
      <c r="B80" s="29">
        <v>44797</v>
      </c>
      <c r="C80" s="5" t="s">
        <v>5</v>
      </c>
      <c r="D80" s="9" t="s">
        <v>8</v>
      </c>
      <c r="E80" s="6">
        <v>896.05</v>
      </c>
      <c r="F80" s="7">
        <v>957</v>
      </c>
      <c r="G80" s="12">
        <f t="shared" si="6"/>
        <v>60.950000000000045</v>
      </c>
      <c r="H80" s="8">
        <f t="shared" si="7"/>
        <v>6.8020757770213769E-2</v>
      </c>
      <c r="I80" s="48" t="str">
        <f t="shared" si="9"/>
        <v/>
      </c>
      <c r="J80" s="30" t="str">
        <f t="shared" si="8"/>
        <v>Rabu</v>
      </c>
    </row>
    <row r="81" spans="2:10" ht="20.149999999999999" customHeight="1" x14ac:dyDescent="0.35">
      <c r="B81" s="29">
        <v>44797</v>
      </c>
      <c r="C81" s="5" t="s">
        <v>6</v>
      </c>
      <c r="D81" s="9" t="s">
        <v>9</v>
      </c>
      <c r="E81" s="6">
        <v>843.34</v>
      </c>
      <c r="F81" s="7">
        <v>1039.25</v>
      </c>
      <c r="G81" s="12">
        <f t="shared" si="6"/>
        <v>195.90999999999997</v>
      </c>
      <c r="H81" s="8">
        <f t="shared" si="7"/>
        <v>0.23230251144259725</v>
      </c>
      <c r="I81" s="48">
        <f t="shared" si="9"/>
        <v>15.588749999999999</v>
      </c>
      <c r="J81" s="30" t="str">
        <f t="shared" si="8"/>
        <v>Rabu</v>
      </c>
    </row>
    <row r="82" spans="2:10" ht="20.149999999999999" customHeight="1" x14ac:dyDescent="0.35">
      <c r="B82" s="29">
        <v>44798</v>
      </c>
      <c r="C82" s="5" t="s">
        <v>5</v>
      </c>
      <c r="D82" s="9" t="s">
        <v>9</v>
      </c>
      <c r="E82" s="6">
        <v>1211.6600000000001</v>
      </c>
      <c r="F82" s="7">
        <v>1325.75</v>
      </c>
      <c r="G82" s="12">
        <f t="shared" si="6"/>
        <v>114.08999999999992</v>
      </c>
      <c r="H82" s="8">
        <f t="shared" si="7"/>
        <v>9.4160077909644549E-2</v>
      </c>
      <c r="I82" s="48" t="str">
        <f t="shared" si="9"/>
        <v/>
      </c>
      <c r="J82" s="30" t="str">
        <f t="shared" si="8"/>
        <v>Kamis</v>
      </c>
    </row>
    <row r="83" spans="2:10" ht="20.149999999999999" customHeight="1" x14ac:dyDescent="0.35">
      <c r="B83" s="29">
        <v>44798</v>
      </c>
      <c r="C83" s="5" t="s">
        <v>6</v>
      </c>
      <c r="D83" s="9" t="s">
        <v>8</v>
      </c>
      <c r="E83" s="6">
        <v>1357.2</v>
      </c>
      <c r="F83" s="7">
        <v>1463.25</v>
      </c>
      <c r="G83" s="12">
        <f t="shared" si="6"/>
        <v>106.04999999999995</v>
      </c>
      <c r="H83" s="8">
        <f t="shared" si="7"/>
        <v>7.8138815207780696E-2</v>
      </c>
      <c r="I83" s="48" t="str">
        <f t="shared" si="9"/>
        <v/>
      </c>
      <c r="J83" s="30" t="str">
        <f t="shared" si="8"/>
        <v>Kamis</v>
      </c>
    </row>
    <row r="84" spans="2:10" ht="20.149999999999999" customHeight="1" x14ac:dyDescent="0.35">
      <c r="B84" s="29">
        <v>44799</v>
      </c>
      <c r="C84" s="5" t="s">
        <v>5</v>
      </c>
      <c r="D84" s="9" t="s">
        <v>9</v>
      </c>
      <c r="E84" s="6">
        <v>940.87</v>
      </c>
      <c r="F84" s="7">
        <v>1027.75</v>
      </c>
      <c r="G84" s="12">
        <f t="shared" si="6"/>
        <v>86.88</v>
      </c>
      <c r="H84" s="8">
        <f t="shared" si="7"/>
        <v>9.2340068234718922E-2</v>
      </c>
      <c r="I84" s="48" t="str">
        <f t="shared" si="9"/>
        <v/>
      </c>
      <c r="J84" s="30" t="str">
        <f t="shared" si="8"/>
        <v>Jumat</v>
      </c>
    </row>
    <row r="85" spans="2:10" ht="20.149999999999999" customHeight="1" x14ac:dyDescent="0.35">
      <c r="B85" s="29">
        <v>44799</v>
      </c>
      <c r="C85" s="5" t="s">
        <v>6</v>
      </c>
      <c r="D85" s="9" t="s">
        <v>8</v>
      </c>
      <c r="E85" s="6">
        <v>1274.05</v>
      </c>
      <c r="F85" s="7">
        <v>1455</v>
      </c>
      <c r="G85" s="12">
        <f t="shared" si="6"/>
        <v>180.95000000000005</v>
      </c>
      <c r="H85" s="8">
        <f t="shared" si="7"/>
        <v>0.14202739295946004</v>
      </c>
      <c r="I85" s="48">
        <f t="shared" si="9"/>
        <v>7.2750000000000004</v>
      </c>
      <c r="J85" s="30" t="str">
        <f t="shared" si="8"/>
        <v>Jumat</v>
      </c>
    </row>
    <row r="86" spans="2:10" ht="20.149999999999999" customHeight="1" x14ac:dyDescent="0.35">
      <c r="B86" s="29">
        <v>44802</v>
      </c>
      <c r="C86" s="5" t="s">
        <v>5</v>
      </c>
      <c r="D86" s="9" t="s">
        <v>9</v>
      </c>
      <c r="E86" s="6">
        <v>1179.06</v>
      </c>
      <c r="F86" s="7">
        <v>1376</v>
      </c>
      <c r="G86" s="12">
        <f t="shared" si="6"/>
        <v>196.94000000000005</v>
      </c>
      <c r="H86" s="8">
        <f t="shared" si="7"/>
        <v>0.16703136396790669</v>
      </c>
      <c r="I86" s="48">
        <f t="shared" si="9"/>
        <v>6.88</v>
      </c>
      <c r="J86" s="30" t="str">
        <f t="shared" si="8"/>
        <v>Senin</v>
      </c>
    </row>
    <row r="87" spans="2:10" ht="20.149999999999999" customHeight="1" x14ac:dyDescent="0.35">
      <c r="B87" s="29">
        <v>44802</v>
      </c>
      <c r="C87" s="5" t="s">
        <v>6</v>
      </c>
      <c r="D87" s="9" t="s">
        <v>8</v>
      </c>
      <c r="E87" s="6">
        <v>774.2</v>
      </c>
      <c r="F87" s="7">
        <v>946.25</v>
      </c>
      <c r="G87" s="12">
        <f t="shared" si="6"/>
        <v>172.04999999999995</v>
      </c>
      <c r="H87" s="8">
        <f t="shared" si="7"/>
        <v>0.22222939808834918</v>
      </c>
      <c r="I87" s="48">
        <f t="shared" si="9"/>
        <v>14.19375</v>
      </c>
      <c r="J87" s="30" t="str">
        <f t="shared" si="8"/>
        <v>Senin</v>
      </c>
    </row>
    <row r="88" spans="2:10" ht="20.149999999999999" customHeight="1" x14ac:dyDescent="0.35">
      <c r="B88" s="29">
        <v>44803</v>
      </c>
      <c r="C88" s="5" t="s">
        <v>5</v>
      </c>
      <c r="D88" s="9" t="s">
        <v>8</v>
      </c>
      <c r="E88" s="6">
        <v>1350.48</v>
      </c>
      <c r="F88" s="7">
        <v>1509.5</v>
      </c>
      <c r="G88" s="12">
        <f t="shared" si="6"/>
        <v>159.01999999999998</v>
      </c>
      <c r="H88" s="8">
        <f t="shared" si="7"/>
        <v>0.11775072566791066</v>
      </c>
      <c r="I88" s="48" t="str">
        <f t="shared" si="9"/>
        <v/>
      </c>
      <c r="J88" s="30" t="str">
        <f t="shared" si="8"/>
        <v>Selasa</v>
      </c>
    </row>
    <row r="89" spans="2:10" ht="20.149999999999999" customHeight="1" x14ac:dyDescent="0.35">
      <c r="B89" s="29">
        <v>44803</v>
      </c>
      <c r="C89" s="5" t="s">
        <v>6</v>
      </c>
      <c r="D89" s="9" t="s">
        <v>9</v>
      </c>
      <c r="E89" s="6">
        <v>1053.3699999999999</v>
      </c>
      <c r="F89" s="7">
        <v>1136.25</v>
      </c>
      <c r="G89" s="12">
        <f t="shared" si="6"/>
        <v>82.880000000000109</v>
      </c>
      <c r="H89" s="8">
        <f t="shared" si="7"/>
        <v>7.8680805415001484E-2</v>
      </c>
      <c r="I89" s="48" t="str">
        <f t="shared" si="9"/>
        <v/>
      </c>
      <c r="J89" s="30" t="str">
        <f t="shared" si="8"/>
        <v>Selasa</v>
      </c>
    </row>
    <row r="90" spans="2:10" ht="20.149999999999999" customHeight="1" x14ac:dyDescent="0.35">
      <c r="B90" s="29">
        <v>44804</v>
      </c>
      <c r="C90" s="5" t="s">
        <v>5</v>
      </c>
      <c r="D90" s="9" t="s">
        <v>9</v>
      </c>
      <c r="E90" s="6">
        <v>1161.92</v>
      </c>
      <c r="F90" s="7">
        <v>1237</v>
      </c>
      <c r="G90" s="12">
        <f t="shared" si="6"/>
        <v>75.079999999999927</v>
      </c>
      <c r="H90" s="8">
        <f t="shared" si="7"/>
        <v>6.4617185348388811E-2</v>
      </c>
      <c r="I90" s="48" t="str">
        <f t="shared" si="9"/>
        <v/>
      </c>
      <c r="J90" s="30" t="str">
        <f t="shared" si="8"/>
        <v>Rabu</v>
      </c>
    </row>
    <row r="91" spans="2:10" ht="20.149999999999999" customHeight="1" x14ac:dyDescent="0.35">
      <c r="B91" s="31">
        <v>44804</v>
      </c>
      <c r="C91" s="32" t="s">
        <v>6</v>
      </c>
      <c r="D91" s="33" t="s">
        <v>8</v>
      </c>
      <c r="E91" s="34">
        <v>951.93</v>
      </c>
      <c r="F91" s="35">
        <v>1136</v>
      </c>
      <c r="G91" s="36">
        <f t="shared" si="6"/>
        <v>184.07000000000005</v>
      </c>
      <c r="H91" s="37">
        <f t="shared" si="7"/>
        <v>0.19336505835513121</v>
      </c>
      <c r="I91" s="49">
        <f t="shared" si="9"/>
        <v>5.68</v>
      </c>
      <c r="J91" s="38" t="str">
        <f t="shared" si="8"/>
        <v>Rabu</v>
      </c>
    </row>
    <row r="92" spans="2:10" ht="20.149999999999999" customHeight="1" x14ac:dyDescent="0.35">
      <c r="D92" s="2"/>
    </row>
    <row r="93" spans="2:10" ht="20.149999999999999" customHeight="1" x14ac:dyDescent="0.35">
      <c r="D93" s="2"/>
    </row>
    <row r="94" spans="2:10" ht="20.149999999999999" customHeight="1" x14ac:dyDescent="0.35">
      <c r="D94" s="2"/>
    </row>
    <row r="95" spans="2:10" ht="20.149999999999999" customHeight="1" x14ac:dyDescent="0.35">
      <c r="D95" s="2"/>
    </row>
    <row r="96" spans="2:10" ht="20.149999999999999" customHeight="1" x14ac:dyDescent="0.35">
      <c r="D96" s="2"/>
    </row>
    <row r="97" spans="4:4" ht="20.149999999999999" customHeight="1" x14ac:dyDescent="0.35">
      <c r="D97" s="2"/>
    </row>
    <row r="98" spans="4:4" ht="20.149999999999999" customHeight="1" x14ac:dyDescent="0.35">
      <c r="D98" s="2"/>
    </row>
    <row r="99" spans="4:4" ht="20.149999999999999" customHeight="1" x14ac:dyDescent="0.35">
      <c r="D99" s="2"/>
    </row>
    <row r="100" spans="4:4" ht="20.149999999999999" customHeight="1" x14ac:dyDescent="0.35">
      <c r="D100" s="2"/>
    </row>
    <row r="101" spans="4:4" ht="20.149999999999999" customHeight="1" x14ac:dyDescent="0.35">
      <c r="D101" s="2"/>
    </row>
    <row r="102" spans="4:4" ht="20.149999999999999" customHeight="1" x14ac:dyDescent="0.35">
      <c r="D102" s="2"/>
    </row>
    <row r="103" spans="4:4" ht="20.149999999999999" customHeight="1" x14ac:dyDescent="0.35">
      <c r="D103" s="2"/>
    </row>
    <row r="104" spans="4:4" ht="20.149999999999999" customHeight="1" x14ac:dyDescent="0.35">
      <c r="D104" s="2"/>
    </row>
  </sheetData>
  <conditionalFormatting sqref="L41:L45 O41:O45">
    <cfRule type="top10" dxfId="1" priority="1" rank="1"/>
  </conditionalFormatting>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917E8-474D-4D66-A9F3-96DAC03348F8}">
  <dimension ref="B2:E25"/>
  <sheetViews>
    <sheetView showGridLines="0" topLeftCell="A7" workbookViewId="0">
      <selection activeCell="B25" sqref="B25"/>
    </sheetView>
  </sheetViews>
  <sheetFormatPr defaultColWidth="9.1796875" defaultRowHeight="20.149999999999999" customHeight="1" x14ac:dyDescent="0.35"/>
  <cols>
    <col min="1" max="1" width="3.7265625" style="1" customWidth="1"/>
    <col min="2" max="2" width="15.1796875" style="1" bestFit="1" customWidth="1"/>
    <col min="3" max="3" width="22.1796875" style="1" customWidth="1"/>
    <col min="4" max="4" width="15" style="1" bestFit="1" customWidth="1"/>
    <col min="5" max="8" width="9.1796875" style="1"/>
    <col min="9" max="9" width="13.7265625" style="1" bestFit="1" customWidth="1"/>
    <col min="10" max="10" width="12.453125" style="1" bestFit="1" customWidth="1"/>
    <col min="11" max="16384" width="9.1796875" style="1"/>
  </cols>
  <sheetData>
    <row r="2" spans="2:5" ht="20.149999999999999" customHeight="1" thickBot="1" x14ac:dyDescent="0.4">
      <c r="B2" s="47" t="s">
        <v>18</v>
      </c>
      <c r="C2" s="47"/>
    </row>
    <row r="3" spans="2:5" ht="20.149999999999999" customHeight="1" thickTop="1" x14ac:dyDescent="0.35"/>
    <row r="4" spans="2:5" ht="20.149999999999999" customHeight="1" x14ac:dyDescent="0.35">
      <c r="B4" s="4" t="s">
        <v>7</v>
      </c>
      <c r="C4" s="4" t="s">
        <v>11</v>
      </c>
    </row>
    <row r="5" spans="2:5" ht="20.149999999999999" customHeight="1" x14ac:dyDescent="0.35">
      <c r="B5" s="9" t="s">
        <v>8</v>
      </c>
      <c r="C5" s="11">
        <v>40</v>
      </c>
    </row>
    <row r="6" spans="2:5" ht="20.149999999999999" customHeight="1" x14ac:dyDescent="0.35">
      <c r="B6" s="9" t="s">
        <v>9</v>
      </c>
      <c r="C6" s="11">
        <v>50</v>
      </c>
      <c r="E6" s="2"/>
    </row>
    <row r="7" spans="2:5" ht="20.149999999999999" customHeight="1" x14ac:dyDescent="0.35">
      <c r="B7" s="19"/>
      <c r="C7" s="20"/>
      <c r="E7" s="2"/>
    </row>
    <row r="8" spans="2:5" ht="20.149999999999999" customHeight="1" x14ac:dyDescent="0.35">
      <c r="B8" s="2"/>
    </row>
    <row r="9" spans="2:5" ht="20.149999999999999" customHeight="1" thickBot="1" x14ac:dyDescent="0.4">
      <c r="B9" s="47" t="s">
        <v>17</v>
      </c>
      <c r="C9" s="47"/>
    </row>
    <row r="10" spans="2:5" ht="20.149999999999999" customHeight="1" thickTop="1" x14ac:dyDescent="0.35"/>
    <row r="11" spans="2:5" ht="20.149999999999999" customHeight="1" x14ac:dyDescent="0.35">
      <c r="B11" s="4" t="s">
        <v>13</v>
      </c>
      <c r="C11" s="4" t="s">
        <v>12</v>
      </c>
    </row>
    <row r="12" spans="2:5" ht="20.149999999999999" customHeight="1" x14ac:dyDescent="0.35">
      <c r="B12" s="9" t="s">
        <v>14</v>
      </c>
      <c r="C12" s="10">
        <v>0</v>
      </c>
    </row>
    <row r="13" spans="2:5" ht="20.149999999999999" customHeight="1" x14ac:dyDescent="0.35">
      <c r="B13" s="9" t="s">
        <v>15</v>
      </c>
      <c r="C13" s="14">
        <v>5.0000000000000001E-3</v>
      </c>
    </row>
    <row r="14" spans="2:5" ht="20.149999999999999" customHeight="1" x14ac:dyDescent="0.35">
      <c r="B14" s="13" t="s">
        <v>16</v>
      </c>
      <c r="C14" s="8">
        <v>1.4999999999999999E-2</v>
      </c>
    </row>
    <row r="15" spans="2:5" ht="20.149999999999999" customHeight="1" x14ac:dyDescent="0.35">
      <c r="B15" s="21"/>
      <c r="C15" s="22"/>
    </row>
    <row r="16" spans="2:5" ht="20.149999999999999" customHeight="1" x14ac:dyDescent="0.35">
      <c r="B16" s="21"/>
      <c r="C16" s="22"/>
    </row>
    <row r="17" spans="2:3" ht="20.149999999999999" customHeight="1" x14ac:dyDescent="0.35">
      <c r="B17" s="2"/>
    </row>
    <row r="18" spans="2:3" ht="20.149999999999999" customHeight="1" thickBot="1" x14ac:dyDescent="0.4">
      <c r="B18" s="47" t="s">
        <v>27</v>
      </c>
      <c r="C18" s="47"/>
    </row>
    <row r="19" spans="2:3" ht="20.149999999999999" customHeight="1" thickTop="1" x14ac:dyDescent="0.35"/>
    <row r="20" spans="2:3" ht="20.149999999999999" customHeight="1" x14ac:dyDescent="0.35">
      <c r="B20" s="15" t="s">
        <v>28</v>
      </c>
      <c r="C20" s="15" t="s">
        <v>26</v>
      </c>
    </row>
    <row r="21" spans="2:3" ht="20.149999999999999" customHeight="1" x14ac:dyDescent="0.35">
      <c r="B21" s="18">
        <v>1</v>
      </c>
      <c r="C21" s="17" t="s">
        <v>21</v>
      </c>
    </row>
    <row r="22" spans="2:3" ht="20.149999999999999" customHeight="1" x14ac:dyDescent="0.35">
      <c r="B22" s="18">
        <v>2</v>
      </c>
      <c r="C22" s="17" t="s">
        <v>22</v>
      </c>
    </row>
    <row r="23" spans="2:3" ht="20.149999999999999" customHeight="1" x14ac:dyDescent="0.35">
      <c r="B23" s="3">
        <v>3</v>
      </c>
      <c r="C23" s="17" t="s">
        <v>23</v>
      </c>
    </row>
    <row r="24" spans="2:3" ht="20.149999999999999" customHeight="1" x14ac:dyDescent="0.35">
      <c r="B24" s="3">
        <v>4</v>
      </c>
      <c r="C24" s="17" t="s">
        <v>24</v>
      </c>
    </row>
    <row r="25" spans="2:3" ht="20.149999999999999" customHeight="1" x14ac:dyDescent="0.35">
      <c r="B25" s="3">
        <v>5</v>
      </c>
      <c r="C25" s="17" t="s">
        <v>25</v>
      </c>
    </row>
  </sheetData>
  <mergeCells count="3">
    <mergeCell ref="B2:C2"/>
    <mergeCell ref="B9:C9"/>
    <mergeCell ref="B18:C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vt:lpstr>
      <vt:lpstr>Reference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hp</cp:lastModifiedBy>
  <dcterms:created xsi:type="dcterms:W3CDTF">2015-06-05T18:17:20Z</dcterms:created>
  <dcterms:modified xsi:type="dcterms:W3CDTF">2025-02-17T14:00:22Z</dcterms:modified>
</cp:coreProperties>
</file>