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D1AE866F-341D-4F8D-8701-545EBA07CFC5}" xr6:coauthVersionLast="47" xr6:coauthVersionMax="47" xr10:uidLastSave="{00000000-0000-0000-0000-000000000000}"/>
  <bookViews>
    <workbookView xWindow="-108" yWindow="-108" windowWidth="23256" windowHeight="12456" activeTab="3" xr2:uid="{66656376-E0B9-4E4D-B97C-27AF2DEF48C8}"/>
  </bookViews>
  <sheets>
    <sheet name="Ejercicio 1" sheetId="1" r:id="rId1"/>
    <sheet name="Ejercicio 2" sheetId="2" r:id="rId2"/>
    <sheet name="Ejercicio 3" sheetId="3" r:id="rId3"/>
    <sheet name="Ejercicio 4" sheetId="4" r:id="rId4"/>
  </sheets>
  <definedNames>
    <definedName name="_xlnm._FilterDatabase" localSheetId="0" hidden="1">'Ejercicio 1'!$S$30:$S$40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N4" i="1"/>
  <c r="N14" i="1" s="1"/>
  <c r="O4" i="1"/>
  <c r="N5" i="1"/>
  <c r="N18" i="1" s="1"/>
  <c r="N32" i="1" s="1"/>
  <c r="O5" i="1"/>
  <c r="N6" i="1"/>
  <c r="O6" i="1"/>
  <c r="N7" i="1"/>
  <c r="N20" i="1" s="1"/>
  <c r="N34" i="1" s="1"/>
  <c r="O7" i="1"/>
  <c r="N8" i="1"/>
  <c r="O8" i="1"/>
  <c r="N9" i="1"/>
  <c r="O9" i="1"/>
  <c r="N10" i="1"/>
  <c r="O10" i="1"/>
  <c r="N11" i="1"/>
  <c r="N24" i="1" s="1"/>
  <c r="N38" i="1" s="1"/>
  <c r="O11" i="1"/>
  <c r="N12" i="1"/>
  <c r="N25" i="1" s="1"/>
  <c r="N39" i="1" s="1"/>
  <c r="O12" i="1"/>
  <c r="N13" i="1"/>
  <c r="O13" i="1"/>
  <c r="M5" i="1"/>
  <c r="M6" i="1"/>
  <c r="M7" i="1"/>
  <c r="M8" i="1"/>
  <c r="M9" i="1"/>
  <c r="M10" i="1"/>
  <c r="M11" i="1"/>
  <c r="M12" i="1"/>
  <c r="M13" i="1"/>
  <c r="M4" i="1"/>
  <c r="L4" i="1"/>
  <c r="P4" i="1"/>
  <c r="L5" i="1"/>
  <c r="P5" i="1"/>
  <c r="L6" i="1"/>
  <c r="P6" i="1"/>
  <c r="L7" i="1"/>
  <c r="P7" i="1"/>
  <c r="L8" i="1"/>
  <c r="P8" i="1"/>
  <c r="L9" i="1"/>
  <c r="P9" i="1"/>
  <c r="L10" i="1"/>
  <c r="P10" i="1"/>
  <c r="L11" i="1"/>
  <c r="P11" i="1"/>
  <c r="L12" i="1"/>
  <c r="P12" i="1"/>
  <c r="L13" i="1"/>
  <c r="P13" i="1"/>
  <c r="K5" i="1"/>
  <c r="K6" i="1"/>
  <c r="K7" i="1"/>
  <c r="K8" i="1"/>
  <c r="K9" i="1"/>
  <c r="K10" i="1"/>
  <c r="K11" i="1"/>
  <c r="K12" i="1"/>
  <c r="K13" i="1"/>
  <c r="N22" i="1" l="1"/>
  <c r="N36" i="1" s="1"/>
  <c r="O14" i="1"/>
  <c r="O20" i="1" s="1"/>
  <c r="O34" i="1" s="1"/>
  <c r="N23" i="1"/>
  <c r="N37" i="1" s="1"/>
  <c r="N21" i="1"/>
  <c r="N35" i="1" s="1"/>
  <c r="N17" i="1"/>
  <c r="N31" i="1" s="1"/>
  <c r="P14" i="1"/>
  <c r="P25" i="1" s="1"/>
  <c r="P39" i="1" s="1"/>
  <c r="P18" i="1"/>
  <c r="P32" i="1" s="1"/>
  <c r="N26" i="1"/>
  <c r="N40" i="1" s="1"/>
  <c r="P22" i="1"/>
  <c r="P36" i="1" s="1"/>
  <c r="P17" i="1"/>
  <c r="P31" i="1" s="1"/>
  <c r="P19" i="1"/>
  <c r="P33" i="1" s="1"/>
  <c r="P23" i="1" s="1"/>
  <c r="P37" i="1" s="1"/>
  <c r="N19" i="1"/>
  <c r="N33" i="1" s="1"/>
  <c r="P26" i="1"/>
  <c r="P40" i="1" s="1"/>
  <c r="P20" i="1"/>
  <c r="P34" i="1" s="1"/>
  <c r="P21" i="1"/>
  <c r="P35" i="1" s="1"/>
  <c r="N27" i="1" l="1"/>
  <c r="O26" i="1"/>
  <c r="O40" i="1" s="1"/>
  <c r="O21" i="1"/>
  <c r="O35" i="1" s="1"/>
  <c r="O17" i="1"/>
  <c r="O19" i="1"/>
  <c r="O33" i="1" s="1"/>
  <c r="O18" i="1" s="1"/>
  <c r="O32" i="1" s="1"/>
  <c r="O23" i="1"/>
  <c r="O37" i="1" s="1"/>
  <c r="P24" i="1"/>
  <c r="P38" i="1" s="1"/>
  <c r="O25" i="1"/>
  <c r="O39" i="1" s="1"/>
  <c r="O22" i="1"/>
  <c r="O36" i="1" s="1"/>
  <c r="O24" i="1"/>
  <c r="O38" i="1" s="1"/>
  <c r="P27" i="1"/>
  <c r="K17" i="1"/>
  <c r="K31" i="1" s="1"/>
  <c r="K14" i="1"/>
  <c r="K21" i="1" s="1"/>
  <c r="K35" i="1" s="1"/>
  <c r="K19" i="1" l="1"/>
  <c r="K33" i="1" s="1"/>
  <c r="K18" i="1"/>
  <c r="K32" i="1" s="1"/>
  <c r="K20" i="1"/>
  <c r="K34" i="1" s="1"/>
  <c r="K23" i="1"/>
  <c r="K37" i="1" s="1"/>
  <c r="K26" i="1"/>
  <c r="K40" i="1" s="1"/>
  <c r="K24" i="1"/>
  <c r="K38" i="1" s="1"/>
  <c r="K25" i="1"/>
  <c r="K39" i="1" s="1"/>
  <c r="O31" i="1"/>
  <c r="O27" i="1"/>
  <c r="K22" i="1"/>
  <c r="K36" i="1" s="1"/>
  <c r="K27" i="1" l="1"/>
  <c r="L14" i="1"/>
  <c r="L22" i="1"/>
  <c r="L36" i="1"/>
  <c r="M14" i="1"/>
  <c r="M22" i="1"/>
  <c r="M36" i="1"/>
  <c r="Q36" i="1"/>
  <c r="L19" i="1"/>
  <c r="L33" i="1"/>
  <c r="M19" i="1"/>
  <c r="M33" i="1"/>
  <c r="Q33" i="1"/>
  <c r="L18" i="1"/>
  <c r="L32" i="1"/>
  <c r="M18" i="1"/>
  <c r="M32" i="1"/>
  <c r="Q32" i="1"/>
  <c r="L26" i="1"/>
  <c r="L40" i="1"/>
  <c r="M26" i="1"/>
  <c r="M40" i="1"/>
  <c r="Q40" i="1"/>
  <c r="L25" i="1"/>
  <c r="L39" i="1"/>
  <c r="M25" i="1"/>
  <c r="M39" i="1"/>
  <c r="Q39" i="1"/>
  <c r="L20" i="1"/>
  <c r="L34" i="1"/>
  <c r="M20" i="1"/>
  <c r="M34" i="1"/>
  <c r="Q34" i="1"/>
  <c r="L23" i="1"/>
  <c r="L37" i="1"/>
  <c r="M23" i="1"/>
  <c r="M37" i="1"/>
  <c r="Q37" i="1"/>
  <c r="L24" i="1"/>
  <c r="L38" i="1"/>
  <c r="M24" i="1"/>
  <c r="M38" i="1"/>
  <c r="Q38" i="1"/>
  <c r="L21" i="1"/>
  <c r="L35" i="1"/>
  <c r="M21" i="1"/>
  <c r="M35" i="1"/>
  <c r="Q35" i="1"/>
  <c r="L17" i="1"/>
  <c r="L31" i="1"/>
  <c r="M17" i="1"/>
  <c r="M31" i="1"/>
  <c r="Q31" i="1"/>
  <c r="R39" i="1" s="1"/>
  <c r="M27" i="1"/>
  <c r="L27" i="1"/>
</calcChain>
</file>

<file path=xl/sharedStrings.xml><?xml version="1.0" encoding="utf-8"?>
<sst xmlns="http://schemas.openxmlformats.org/spreadsheetml/2006/main" count="120" uniqueCount="51">
  <si>
    <t>Menos</t>
  </si>
  <si>
    <t>Más</t>
  </si>
  <si>
    <t>Salario</t>
  </si>
  <si>
    <t>Costo de Capacitación</t>
  </si>
  <si>
    <t>Producción Generada</t>
  </si>
  <si>
    <t>Satisfacción del Cliente Interna</t>
  </si>
  <si>
    <t>Ventas Generadas</t>
  </si>
  <si>
    <t>Ausentismo</t>
  </si>
  <si>
    <t>Empleado 1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</si>
  <si>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</si>
  <si>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</si>
  <si>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</si>
  <si>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</si>
  <si>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</si>
  <si>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</si>
  <si>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</si>
  <si>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Empleado 9</t>
  </si>
  <si>
    <t>Empleado 10</t>
  </si>
  <si>
    <t>Importancia</t>
  </si>
  <si>
    <t>Empleados Nuevos</t>
  </si>
  <si>
    <t>Empleado 11</t>
  </si>
  <si>
    <t>?</t>
  </si>
  <si>
    <t>Empleado 12</t>
  </si>
  <si>
    <t>Empleado 13</t>
  </si>
  <si>
    <t>Resistencia Máxima</t>
  </si>
  <si>
    <t>Mujer</t>
  </si>
  <si>
    <t>Hombre</t>
  </si>
  <si>
    <t>Método Actual</t>
  </si>
  <si>
    <t>Método Nuevo</t>
  </si>
  <si>
    <t xml:space="preserve"> </t>
  </si>
  <si>
    <t>Salario_1</t>
  </si>
  <si>
    <t>Salario_2</t>
  </si>
  <si>
    <t>Salario_3</t>
  </si>
  <si>
    <t>Costo de Capacitación_1</t>
  </si>
  <si>
    <t>Costo de Capacitación_2</t>
  </si>
  <si>
    <t>Costo de Capacitación_3</t>
  </si>
  <si>
    <t>Producción Generada_1</t>
  </si>
  <si>
    <t>Satisfacción del Cliente Interna_1</t>
  </si>
  <si>
    <t>Ventas Generadas_1</t>
  </si>
  <si>
    <t>Ausentismo_1</t>
  </si>
  <si>
    <t>Producción Generada_2</t>
  </si>
  <si>
    <t>Satisfacción del Cliente Interna_2</t>
  </si>
  <si>
    <t>Ventas Generadas_2</t>
  </si>
  <si>
    <t>Ausentismo_2</t>
  </si>
  <si>
    <t>Suma</t>
  </si>
  <si>
    <t>Producción Generada_3</t>
  </si>
  <si>
    <t>Satisfacción del Cliente Interna_3</t>
  </si>
  <si>
    <t>Ventas Generadas_3</t>
  </si>
  <si>
    <t>Ausentismo_3</t>
  </si>
  <si>
    <t>Promedio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</si>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</sst>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0.5"/>
      <color rgb="FF000000"/>
      <name val="Calibri"/>
      <family val="2"/>
    </font>
    <font>
      <b/>
      <sz val="10.5"/>
      <color rgb="FF333F4F"/>
      <name val="Calibri"/>
      <family val="2"/>
    </font>
    <font>
      <sz val="10.5"/>
      <color theme="1"/>
      <name val="Calibri"/>
      <family val="2"/>
    </font>
    <font>
      <b/>
      <sz val="10.5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Aptos Narrow"/>
      <scheme val="minor"/>
    </font>
    <font>
      <b/>
      <sz val="12"/>
      <color rgb="FFFFFFFF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4D71-E109-8E42-A200-02CE334114B2}">
  <dimension ref="A1:T40"/>
  <sheetViews>
    <sheetView topLeftCell="E27" workbookViewId="0">
      <selection activeCell="U29" sqref="U29"/>
    </sheetView>
  </sheetViews>
  <sheetFormatPr baseColWidth="10" defaultRowHeight="15.6" x14ac:dyDescent="0.3"/>
  <sheetData>
    <row r="1" spans="1:16" x14ac:dyDescent="0.3">
      <c r="A1" t="s">
        <v>29</v>
      </c>
    </row>
    <row r="2" spans="1:16" x14ac:dyDescent="0.3"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1</v>
      </c>
      <c r="H2" s="2" t="s">
        <v>0</v>
      </c>
    </row>
    <row r="3" spans="1:16" ht="43.2" x14ac:dyDescent="0.3"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J3" s="3"/>
      <c r="K3" s="4" t="s">
        <v>30</v>
      </c>
      <c r="L3" s="4" t="s">
        <v>33</v>
      </c>
      <c r="M3" s="4" t="s">
        <v>36</v>
      </c>
      <c r="N3" s="4" t="s">
        <v>37</v>
      </c>
      <c r="O3" s="4" t="s">
        <v>38</v>
      </c>
      <c r="P3" s="4" t="s">
        <v>39</v>
      </c>
    </row>
    <row r="4" spans="1:16" x14ac:dyDescent="0.3">
      <c r="B4" s="2" t="s">
        <v>8</v>
      </c>
      <c r="C4" s="2">
        <v>4620</v>
      </c>
      <c r="D4" s="2">
        <v>354</v>
      </c>
      <c r="E4" s="2">
        <v>10001</v>
      </c>
      <c r="F4" s="2">
        <v>7</v>
      </c>
      <c r="G4" s="2">
        <v>80014</v>
      </c>
      <c r="H4" s="2">
        <v>5</v>
      </c>
      <c r="J4" s="2" t="s">
        <v>8</v>
      </c>
      <c r="K4" s="2">
        <f>MIN(C$4:C$13)/C4</f>
        <v>0.98484848484848486</v>
      </c>
      <c r="L4" s="2">
        <f>MIN(D$4:D$13)/D4</f>
        <v>0.93220338983050843</v>
      </c>
      <c r="M4" s="2">
        <f>E4/MAX(E$4:E$13)</f>
        <v>0.99019801980198019</v>
      </c>
      <c r="N4" s="2">
        <f>F4/MAX(F$4:F$13)</f>
        <v>0.7</v>
      </c>
      <c r="O4" s="2">
        <f>G4/MAX(G$4:G$13)</f>
        <v>1</v>
      </c>
      <c r="P4" s="2">
        <f>MIN(H$4:H$13)/H4</f>
        <v>0.4</v>
      </c>
    </row>
    <row r="5" spans="1:16" x14ac:dyDescent="0.3">
      <c r="B5" s="2" t="s">
        <v>9</v>
      </c>
      <c r="C5" s="2">
        <v>5100</v>
      </c>
      <c r="D5" s="2">
        <v>499</v>
      </c>
      <c r="E5" s="2">
        <v>9800</v>
      </c>
      <c r="F5" s="2">
        <v>8</v>
      </c>
      <c r="G5" s="2">
        <v>75000</v>
      </c>
      <c r="H5" s="2">
        <v>6</v>
      </c>
      <c r="J5" s="2" t="s">
        <v>9</v>
      </c>
      <c r="K5" s="2">
        <f>MIN(C$4:C$13)/C5</f>
        <v>0.89215686274509809</v>
      </c>
      <c r="L5" s="2">
        <f>MIN(D$4:D$13)/D5</f>
        <v>0.66132264529058116</v>
      </c>
      <c r="M5" s="2">
        <f>E5/MAX(E$4:E$13)</f>
        <v>0.97029702970297027</v>
      </c>
      <c r="N5" s="2">
        <f>F5/MAX(F$4:F$13)</f>
        <v>0.8</v>
      </c>
      <c r="O5" s="2">
        <f>G5/MAX(G$4:G$13)</f>
        <v>0.93733596620591397</v>
      </c>
      <c r="P5" s="2">
        <f>MIN(H$4:H$13)/H5</f>
        <v>0.33333333333333331</v>
      </c>
    </row>
    <row r="6" spans="1:16" x14ac:dyDescent="0.3">
      <c r="B6" s="2" t="s">
        <v>10</v>
      </c>
      <c r="C6" s="2">
        <v>4550</v>
      </c>
      <c r="D6" s="2">
        <v>450</v>
      </c>
      <c r="E6" s="2">
        <v>9500</v>
      </c>
      <c r="F6" s="2">
        <v>6</v>
      </c>
      <c r="G6" s="2">
        <v>69000</v>
      </c>
      <c r="H6" s="2">
        <v>4</v>
      </c>
      <c r="J6" s="2" t="s">
        <v>10</v>
      </c>
      <c r="K6" s="2">
        <f>MIN(C$4:C$13)/C6</f>
        <v>1</v>
      </c>
      <c r="L6" s="2">
        <f>MIN(D$4:D$13)/D6</f>
        <v>0.73333333333333328</v>
      </c>
      <c r="M6" s="2">
        <f>E6/MAX(E$4:E$13)</f>
        <v>0.94059405940594054</v>
      </c>
      <c r="N6" s="2">
        <f>F6/MAX(F$4:F$13)</f>
        <v>0.6</v>
      </c>
      <c r="O6" s="2">
        <f>G6/MAX(G$4:G$13)</f>
        <v>0.86234908890944084</v>
      </c>
      <c r="P6" s="2">
        <f>MIN(H$4:H$13)/H6</f>
        <v>0.5</v>
      </c>
    </row>
    <row r="7" spans="1:16" x14ac:dyDescent="0.3">
      <c r="B7" s="2" t="s">
        <v>11</v>
      </c>
      <c r="C7" s="2">
        <v>4751</v>
      </c>
      <c r="D7" s="2">
        <v>470</v>
      </c>
      <c r="E7" s="2">
        <v>9999</v>
      </c>
      <c r="F7" s="2">
        <v>9</v>
      </c>
      <c r="G7" s="2">
        <v>71000</v>
      </c>
      <c r="H7" s="2">
        <v>3</v>
      </c>
      <c r="J7" s="2" t="s">
        <v>11</v>
      </c>
      <c r="K7" s="2">
        <f>MIN(C$4:C$13)/C7</f>
        <v>0.95769311723847605</v>
      </c>
      <c r="L7" s="2">
        <f>MIN(D$4:D$13)/D7</f>
        <v>0.7021276595744681</v>
      </c>
      <c r="M7" s="2">
        <f>E7/MAX(E$4:E$13)</f>
        <v>0.99</v>
      </c>
      <c r="N7" s="2">
        <f>F7/MAX(F$4:F$13)</f>
        <v>0.9</v>
      </c>
      <c r="O7" s="2">
        <f>G7/MAX(G$4:G$13)</f>
        <v>0.88734471467493192</v>
      </c>
      <c r="P7" s="2">
        <f>MIN(H$4:H$13)/H7</f>
        <v>0.66666666666666663</v>
      </c>
    </row>
    <row r="8" spans="1:16" x14ac:dyDescent="0.3">
      <c r="B8" s="2" t="s">
        <v>12</v>
      </c>
      <c r="C8" s="2">
        <v>4848</v>
      </c>
      <c r="D8" s="2">
        <v>380</v>
      </c>
      <c r="E8" s="2">
        <v>9750</v>
      </c>
      <c r="F8" s="2">
        <v>7</v>
      </c>
      <c r="G8" s="2">
        <v>76500</v>
      </c>
      <c r="H8" s="2">
        <v>2</v>
      </c>
      <c r="J8" s="2" t="s">
        <v>12</v>
      </c>
      <c r="K8" s="2">
        <f>MIN(C$4:C$13)/C8</f>
        <v>0.93853135313531355</v>
      </c>
      <c r="L8" s="2">
        <f>MIN(D$4:D$13)/D8</f>
        <v>0.86842105263157898</v>
      </c>
      <c r="M8" s="2">
        <f>E8/MAX(E$4:E$13)</f>
        <v>0.96534653465346532</v>
      </c>
      <c r="N8" s="2">
        <f>F8/MAX(F$4:F$13)</f>
        <v>0.7</v>
      </c>
      <c r="O8" s="2">
        <f>G8/MAX(G$4:G$13)</f>
        <v>0.95608268553003228</v>
      </c>
      <c r="P8" s="2">
        <f>MIN(H$4:H$13)/H8</f>
        <v>1</v>
      </c>
    </row>
    <row r="9" spans="1:16" x14ac:dyDescent="0.3">
      <c r="B9" s="2" t="s">
        <v>13</v>
      </c>
      <c r="C9" s="2">
        <v>4932</v>
      </c>
      <c r="D9" s="2">
        <v>370</v>
      </c>
      <c r="E9" s="2">
        <v>9680</v>
      </c>
      <c r="F9" s="2">
        <v>6</v>
      </c>
      <c r="G9" s="2">
        <v>79814</v>
      </c>
      <c r="H9" s="2">
        <v>5</v>
      </c>
      <c r="J9" s="2" t="s">
        <v>13</v>
      </c>
      <c r="K9" s="2">
        <f>MIN(C$4:C$13)/C9</f>
        <v>0.92254663422546634</v>
      </c>
      <c r="L9" s="2">
        <f>MIN(D$4:D$13)/D9</f>
        <v>0.89189189189189189</v>
      </c>
      <c r="M9" s="2">
        <f>E9/MAX(E$4:E$13)</f>
        <v>0.95841584158415838</v>
      </c>
      <c r="N9" s="2">
        <f>F9/MAX(F$4:F$13)</f>
        <v>0.6</v>
      </c>
      <c r="O9" s="2">
        <f>G9/MAX(G$4:G$13)</f>
        <v>0.99750043742345085</v>
      </c>
      <c r="P9" s="2">
        <f>MIN(H$4:H$13)/H9</f>
        <v>0.4</v>
      </c>
    </row>
    <row r="10" spans="1:16" x14ac:dyDescent="0.3">
      <c r="B10" s="2" t="s">
        <v>14</v>
      </c>
      <c r="C10" s="2">
        <v>5040</v>
      </c>
      <c r="D10" s="2">
        <v>330</v>
      </c>
      <c r="E10" s="2">
        <v>9786</v>
      </c>
      <c r="F10" s="2">
        <v>8</v>
      </c>
      <c r="G10" s="2">
        <v>77658</v>
      </c>
      <c r="H10" s="2">
        <v>4</v>
      </c>
      <c r="J10" s="2" t="s">
        <v>14</v>
      </c>
      <c r="K10" s="2">
        <f>MIN(C$4:C$13)/C10</f>
        <v>0.90277777777777779</v>
      </c>
      <c r="L10" s="2">
        <f>MIN(D$4:D$13)/D10</f>
        <v>1</v>
      </c>
      <c r="M10" s="2">
        <f>E10/MAX(E$4:E$13)</f>
        <v>0.96891089108910888</v>
      </c>
      <c r="N10" s="2">
        <f>F10/MAX(F$4:F$13)</f>
        <v>0.8</v>
      </c>
      <c r="O10" s="2">
        <f>G10/MAX(G$4:G$13)</f>
        <v>0.97055515284825156</v>
      </c>
      <c r="P10" s="2">
        <f>MIN(H$4:H$13)/H10</f>
        <v>0.5</v>
      </c>
    </row>
    <row r="11" spans="1:16" x14ac:dyDescent="0.3">
      <c r="B11" s="2" t="s">
        <v>15</v>
      </c>
      <c r="C11" s="2">
        <v>4671</v>
      </c>
      <c r="D11" s="2">
        <v>350</v>
      </c>
      <c r="E11" s="2">
        <v>9650</v>
      </c>
      <c r="F11" s="2">
        <v>5</v>
      </c>
      <c r="G11" s="2">
        <v>78500</v>
      </c>
      <c r="H11" s="2">
        <v>2</v>
      </c>
      <c r="J11" s="2" t="s">
        <v>15</v>
      </c>
      <c r="K11" s="2">
        <f>MIN(C$4:C$13)/C11</f>
        <v>0.974095482766003</v>
      </c>
      <c r="L11" s="2">
        <f>MIN(D$4:D$13)/D11</f>
        <v>0.94285714285714284</v>
      </c>
      <c r="M11" s="2">
        <f>E11/MAX(E$4:E$13)</f>
        <v>0.95544554455445541</v>
      </c>
      <c r="N11" s="2">
        <f>F11/MAX(F$4:F$13)</f>
        <v>0.5</v>
      </c>
      <c r="O11" s="2">
        <f>G11/MAX(G$4:G$13)</f>
        <v>0.98107831129552325</v>
      </c>
      <c r="P11" s="2">
        <f>MIN(H$4:H$13)/H11</f>
        <v>1</v>
      </c>
    </row>
    <row r="12" spans="1:16" x14ac:dyDescent="0.3">
      <c r="B12" s="2" t="s">
        <v>16</v>
      </c>
      <c r="C12" s="2">
        <v>4699</v>
      </c>
      <c r="D12" s="2">
        <v>415</v>
      </c>
      <c r="E12" s="2">
        <v>10100</v>
      </c>
      <c r="F12" s="2">
        <v>9</v>
      </c>
      <c r="G12" s="2">
        <v>73000</v>
      </c>
      <c r="H12" s="2">
        <v>2</v>
      </c>
      <c r="J12" s="2" t="s">
        <v>16</v>
      </c>
      <c r="K12" s="2">
        <f>MIN(C$4:C$13)/C12</f>
        <v>0.96829112577144072</v>
      </c>
      <c r="L12" s="2">
        <f>MIN(D$4:D$13)/D12</f>
        <v>0.79518072289156627</v>
      </c>
      <c r="M12" s="2">
        <f>E12/MAX(E$4:E$13)</f>
        <v>1</v>
      </c>
      <c r="N12" s="2">
        <f>F12/MAX(F$4:F$13)</f>
        <v>0.9</v>
      </c>
      <c r="O12" s="2">
        <f>G12/MAX(G$4:G$13)</f>
        <v>0.91234034044042289</v>
      </c>
      <c r="P12" s="2">
        <f>MIN(H$4:H$13)/H12</f>
        <v>1</v>
      </c>
    </row>
    <row r="13" spans="1:16" x14ac:dyDescent="0.3">
      <c r="B13" s="2" t="s">
        <v>17</v>
      </c>
      <c r="C13" s="2">
        <v>4914</v>
      </c>
      <c r="D13" s="2">
        <v>394</v>
      </c>
      <c r="E13" s="2">
        <v>10050</v>
      </c>
      <c r="F13" s="2">
        <v>10</v>
      </c>
      <c r="G13" s="2">
        <v>74000</v>
      </c>
      <c r="H13" s="2">
        <v>3</v>
      </c>
      <c r="J13" s="2" t="s">
        <v>17</v>
      </c>
      <c r="K13" s="2">
        <f>MIN(C$4:C$13)/C13</f>
        <v>0.92592592592592593</v>
      </c>
      <c r="L13" s="2">
        <f>MIN(D$4:D$13)/D13</f>
        <v>0.8375634517766497</v>
      </c>
      <c r="M13" s="2">
        <f>E13/MAX(E$4:E$13)</f>
        <v>0.99504950495049505</v>
      </c>
      <c r="N13" s="2">
        <f>F13/MAX(F$4:F$13)</f>
        <v>1</v>
      </c>
      <c r="O13" s="2">
        <f>G13/MAX(G$4:G$13)</f>
        <v>0.92483815332316843</v>
      </c>
      <c r="P13" s="2">
        <f>MIN(H$4:H$13)/H13</f>
        <v>0.66666666666666663</v>
      </c>
    </row>
    <row r="14" spans="1:16" x14ac:dyDescent="0.3">
      <c r="J14" s="2" t="s">
        <v>44</v>
      </c>
      <c r="K14" s="2">
        <f>SUM(K$4:K$13)</f>
        <v>9.4668667644339859</v>
      </c>
      <c r="L14" s="2">
        <f>SUM(L$4:L$13)</f>
        <v>8.3649012900777215</v>
      </c>
      <c r="M14" s="2">
        <f>SUM(M$4:M$13)</f>
        <v>9.7342574257425749</v>
      </c>
      <c r="N14" s="2">
        <f>SUM(N$4:N$13)</f>
        <v>7.5</v>
      </c>
      <c r="O14" s="2">
        <f>SUM(O$4:O$13)</f>
        <v>9.4294248506511362</v>
      </c>
      <c r="P14" s="2">
        <f>SUM(P$4:P$13)</f>
        <v>6.4666666666666668</v>
      </c>
    </row>
    <row r="16" spans="1:16" ht="43.2" x14ac:dyDescent="0.3">
      <c r="B16" s="7"/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7</v>
      </c>
      <c r="J16" s="3"/>
      <c r="K16" s="4" t="s">
        <v>31</v>
      </c>
      <c r="L16" s="4" t="s">
        <v>34</v>
      </c>
      <c r="M16" s="4" t="s">
        <v>40</v>
      </c>
      <c r="N16" s="4" t="s">
        <v>41</v>
      </c>
      <c r="O16" s="4" t="s">
        <v>42</v>
      </c>
      <c r="P16" s="4" t="s">
        <v>43</v>
      </c>
    </row>
    <row r="17" spans="2:20" x14ac:dyDescent="0.3">
      <c r="B17" s="9" t="s">
        <v>18</v>
      </c>
      <c r="C17" s="10">
        <v>0.06</v>
      </c>
      <c r="D17" s="10">
        <v>0.03</v>
      </c>
      <c r="E17" s="10">
        <v>0.16</v>
      </c>
      <c r="F17" s="10">
        <v>0.25</v>
      </c>
      <c r="G17" s="10">
        <v>0.4</v>
      </c>
      <c r="H17" s="10">
        <v>0.1</v>
      </c>
      <c r="J17" s="2" t="s">
        <v>8</v>
      </c>
      <c r="K17" s="2">
        <f>K4/K$14</f>
        <v>0.10403109173865804</v>
      </c>
      <c r="L17" s="2">
        <f>L4/L$14</f>
        <v>0.11144224629838363</v>
      </c>
      <c r="M17" s="2">
        <f>M4/M$14</f>
        <v>0.10172301558240773</v>
      </c>
      <c r="N17" s="2">
        <f>N4/N$14</f>
        <v>9.3333333333333324E-2</v>
      </c>
      <c r="O17" s="2">
        <f>O4/O$14</f>
        <v>0.106051006910665</v>
      </c>
      <c r="P17" s="2">
        <f>P4/P$14</f>
        <v>6.1855670103092786E-2</v>
      </c>
    </row>
    <row r="18" spans="2:20" x14ac:dyDescent="0.3">
      <c r="J18" s="2" t="s">
        <v>9</v>
      </c>
      <c r="K18" s="2">
        <f>K5/K$14</f>
        <v>9.4239930163254937E-2</v>
      </c>
      <c r="L18" s="2">
        <f>L5/L$14</f>
        <v>7.9059228836929479E-2</v>
      </c>
      <c r="M18" s="2">
        <f>M5/M$14</f>
        <v>9.9678587412018377E-2</v>
      </c>
      <c r="N18" s="2">
        <f>N5/N$14</f>
        <v>0.10666666666666667</v>
      </c>
      <c r="O18" s="2">
        <f>O5/O$14</f>
        <v>9.9405423029718248E-2</v>
      </c>
      <c r="P18" s="2">
        <f>P5/P$14</f>
        <v>5.1546391752577317E-2</v>
      </c>
    </row>
    <row r="19" spans="2:20" x14ac:dyDescent="0.3">
      <c r="J19" s="2" t="s">
        <v>10</v>
      </c>
      <c r="K19" s="2">
        <f>K6/K$14</f>
        <v>0.10563157007309894</v>
      </c>
      <c r="L19" s="2">
        <f>L6/L$14</f>
        <v>8.766790042139512E-2</v>
      </c>
      <c r="M19" s="2">
        <f>M6/M$14</f>
        <v>9.6627202083079039E-2</v>
      </c>
      <c r="N19" s="2">
        <f>N6/N$14</f>
        <v>0.08</v>
      </c>
      <c r="O19" s="2">
        <f>O6/O$14</f>
        <v>9.145298918734078E-2</v>
      </c>
      <c r="P19" s="2">
        <f>P6/P$14</f>
        <v>7.7319587628865982E-2</v>
      </c>
    </row>
    <row r="20" spans="2:20" ht="43.2" x14ac:dyDescent="0.3">
      <c r="B20" s="5" t="s">
        <v>19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  <c r="J20" s="2" t="s">
        <v>11</v>
      </c>
      <c r="K20" s="2">
        <f>K7/K$14</f>
        <v>0.10116262762210064</v>
      </c>
      <c r="L20" s="2">
        <f>L7/L$14</f>
        <v>8.3937351467293211E-2</v>
      </c>
      <c r="M20" s="2">
        <f>M7/M$14</f>
        <v>0.10170267301354814</v>
      </c>
      <c r="N20" s="2">
        <f>N7/N$14</f>
        <v>0.12000000000000001</v>
      </c>
      <c r="O20" s="2">
        <f>O7/O$14</f>
        <v>9.410380046813327E-2</v>
      </c>
      <c r="P20" s="2">
        <f>P7/P$14</f>
        <v>0.10309278350515463</v>
      </c>
    </row>
    <row r="21" spans="2:20" x14ac:dyDescent="0.3">
      <c r="B21" s="2" t="s">
        <v>20</v>
      </c>
      <c r="C21" s="2">
        <v>4700</v>
      </c>
      <c r="D21" s="2">
        <v>420</v>
      </c>
      <c r="E21" s="2">
        <v>9800</v>
      </c>
      <c r="F21" s="2">
        <v>8</v>
      </c>
      <c r="G21" s="2" t="s">
        <v>21</v>
      </c>
      <c r="H21" s="2">
        <v>3</v>
      </c>
      <c r="J21" s="2" t="s">
        <v>12</v>
      </c>
      <c r="K21" s="2">
        <f>K8/K$14</f>
        <v>9.9138540394513239E-2</v>
      </c>
      <c r="L21" s="2">
        <f>L8/L$14</f>
        <v>0.10381725049902055</v>
      </c>
      <c r="M21" s="2">
        <f>M8/M$14</f>
        <v>9.9170023190528492E-2</v>
      </c>
      <c r="N21" s="2">
        <f>N8/N$14</f>
        <v>9.3333333333333324E-2</v>
      </c>
      <c r="O21" s="2">
        <f>O8/O$14</f>
        <v>0.10139353149031262</v>
      </c>
      <c r="P21" s="2">
        <f>P8/P$14</f>
        <v>0.15463917525773196</v>
      </c>
    </row>
    <row r="22" spans="2:20" x14ac:dyDescent="0.3">
      <c r="B22" s="2" t="s">
        <v>22</v>
      </c>
      <c r="C22" s="2">
        <v>4900</v>
      </c>
      <c r="D22" s="2">
        <v>450</v>
      </c>
      <c r="E22" s="2">
        <v>9600</v>
      </c>
      <c r="F22" s="2">
        <v>7</v>
      </c>
      <c r="G22" s="2" t="s">
        <v>21</v>
      </c>
      <c r="H22" s="2">
        <v>5</v>
      </c>
      <c r="J22" s="2" t="s">
        <v>13</v>
      </c>
      <c r="K22" s="2">
        <f>K9/K$14</f>
        <v>9.7450049438888922E-2</v>
      </c>
      <c r="L22" s="2">
        <f>L9/L$14</f>
        <v>0.10662312213412921</v>
      </c>
      <c r="M22" s="2">
        <f>M9/M$14</f>
        <v>9.8458033280442642E-2</v>
      </c>
      <c r="N22" s="2">
        <f>N9/N$14</f>
        <v>0.08</v>
      </c>
      <c r="O22" s="2">
        <f>O9/O$14</f>
        <v>0.10578592578258575</v>
      </c>
      <c r="P22" s="2">
        <f>P9/P$14</f>
        <v>6.1855670103092786E-2</v>
      </c>
    </row>
    <row r="23" spans="2:20" x14ac:dyDescent="0.3">
      <c r="B23" s="2" t="s">
        <v>23</v>
      </c>
      <c r="C23" s="2">
        <v>4850</v>
      </c>
      <c r="D23" s="2">
        <v>380</v>
      </c>
      <c r="E23" s="2">
        <v>10000</v>
      </c>
      <c r="F23" s="2">
        <v>8</v>
      </c>
      <c r="G23" s="2" t="s">
        <v>21</v>
      </c>
      <c r="H23" s="2">
        <v>4</v>
      </c>
      <c r="J23" s="2" t="s">
        <v>14</v>
      </c>
      <c r="K23" s="2">
        <f>K10/K$14</f>
        <v>9.5361834093769873E-2</v>
      </c>
      <c r="L23" s="2">
        <f>L10/L$14</f>
        <v>0.11954713693826609</v>
      </c>
      <c r="M23" s="2">
        <f>M10/M$14</f>
        <v>9.9536189430001212E-2</v>
      </c>
      <c r="N23" s="2">
        <f>N10/N$14</f>
        <v>0.10666666666666667</v>
      </c>
      <c r="O23" s="2">
        <f>O10/O$14</f>
        <v>0.10292835122189146</v>
      </c>
      <c r="P23" s="2">
        <f>P10/P$14</f>
        <v>7.7319587628865982E-2</v>
      </c>
    </row>
    <row r="24" spans="2:20" x14ac:dyDescent="0.3">
      <c r="J24" s="2" t="s">
        <v>15</v>
      </c>
      <c r="K24" s="2">
        <f>K11/K$14</f>
        <v>0.10289523524568618</v>
      </c>
      <c r="L24" s="2">
        <f>L11/L$14</f>
        <v>0.11271587197036516</v>
      </c>
      <c r="M24" s="2">
        <f>M11/M$14</f>
        <v>9.8152894747548708E-2</v>
      </c>
      <c r="N24" s="2">
        <f>N11/N$14</f>
        <v>6.6666666666666666E-2</v>
      </c>
      <c r="O24" s="2">
        <f>O11/O$14</f>
        <v>0.10404434277110509</v>
      </c>
      <c r="P24" s="2">
        <f>P11/P$14</f>
        <v>0.15463917525773196</v>
      </c>
    </row>
    <row r="25" spans="2:20" x14ac:dyDescent="0.3">
      <c r="J25" s="2" t="s">
        <v>16</v>
      </c>
      <c r="K25" s="2">
        <f>K12/K$14</f>
        <v>0.1022821119030858</v>
      </c>
      <c r="L25" s="2">
        <f>L12/L$14</f>
        <v>9.5061578770187491E-2</v>
      </c>
      <c r="M25" s="2">
        <f>M12/M$14</f>
        <v>0.10272997274095771</v>
      </c>
      <c r="N25" s="2">
        <f>N12/N$14</f>
        <v>0.12000000000000001</v>
      </c>
      <c r="O25" s="2">
        <f>O12/O$14</f>
        <v>9.6754611748925759E-2</v>
      </c>
      <c r="P25" s="2">
        <f>P12/P$14</f>
        <v>0.15463917525773196</v>
      </c>
    </row>
    <row r="26" spans="2:20" x14ac:dyDescent="0.3">
      <c r="J26" s="2" t="s">
        <v>17</v>
      </c>
      <c r="K26" s="2">
        <f>K13/K$14</f>
        <v>9.7807009326943459E-2</v>
      </c>
      <c r="L26" s="2">
        <f>L13/L$14</f>
        <v>0.10012831266402997</v>
      </c>
      <c r="M26" s="2">
        <f>M13/M$14</f>
        <v>0.10222140851946783</v>
      </c>
      <c r="N26" s="2">
        <f>N13/N$14</f>
        <v>0.13333333333333333</v>
      </c>
      <c r="O26" s="2">
        <f>O13/O$14</f>
        <v>9.8080017389321997E-2</v>
      </c>
      <c r="P26" s="2">
        <f>P13/P$14</f>
        <v>0.10309278350515463</v>
      </c>
    </row>
    <row r="27" spans="2:20" ht="43.2" x14ac:dyDescent="0.3">
      <c r="B27" s="5" t="s">
        <v>19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J27" s="2" t="s">
        <v>44</v>
      </c>
      <c r="K27" s="2">
        <f>SUM(K$17:K$26)</f>
        <v>1</v>
      </c>
      <c r="L27" s="2">
        <f>SUM(L$17:L$26)</f>
        <v>0.99999999999999989</v>
      </c>
      <c r="M27" s="2">
        <f>SUM(M$17:M$26)</f>
        <v>0.99999999999999989</v>
      </c>
      <c r="N27" s="2">
        <f>SUM(N$17:N$26)</f>
        <v>1</v>
      </c>
      <c r="O27" s="2">
        <f>SUM(O$17:O$26)</f>
        <v>1</v>
      </c>
      <c r="P27" s="2">
        <f>SUM(P$17:P$26)</f>
        <v>0.99999999999999989</v>
      </c>
    </row>
    <row r="28" spans="2:20" x14ac:dyDescent="0.3">
      <c r="B28" s="2" t="s">
        <v>20</v>
      </c>
      <c r="C28" s="2"/>
      <c r="D28" s="2"/>
      <c r="E28" s="2"/>
      <c r="F28" s="2"/>
      <c r="G28" s="2"/>
      <c r="H28" s="2"/>
    </row>
    <row r="29" spans="2:20" x14ac:dyDescent="0.3">
      <c r="B29" s="2" t="s">
        <v>22</v>
      </c>
      <c r="C29" s="2"/>
      <c r="D29" s="2"/>
      <c r="E29" s="2"/>
      <c r="F29" s="2"/>
      <c r="G29" s="2"/>
      <c r="H29" s="2"/>
    </row>
    <row r="30" spans="2:20" ht="43.2" x14ac:dyDescent="0.3">
      <c r="B30" s="2" t="s">
        <v>23</v>
      </c>
      <c r="C30" s="2"/>
      <c r="D30" s="2"/>
      <c r="E30" s="2"/>
      <c r="F30" s="2"/>
      <c r="G30" s="2"/>
      <c r="H30" s="2"/>
      <c r="J30" s="3"/>
      <c r="K30" s="4" t="s">
        <v>32</v>
      </c>
      <c r="L30" s="4" t="s">
        <v>35</v>
      </c>
      <c r="M30" s="4" t="s">
        <v>45</v>
      </c>
      <c r="N30" s="4" t="s">
        <v>46</v>
      </c>
      <c r="O30" s="4" t="s">
        <v>47</v>
      </c>
      <c r="P30" s="4" t="s">
        <v>48</v>
      </c>
      <c r="Q30" s="4" t="s">
        <v>49</v>
      </c>
      <c r="S30" s="4" t="s">
        <v>50</v>
      </c>
    </row>
    <row r="31" spans="2:20" x14ac:dyDescent="0.3">
      <c r="J31" s="2" t="s">
        <v>8</v>
      </c>
      <c r="K31" s="2">
        <f>K17*C$17</f>
        <v>6.2418655043194821E-3</v>
      </c>
      <c r="L31" s="2">
        <f>L17*D$17</f>
        <v>3.343267388951509E-3</v>
      </c>
      <c r="M31" s="2">
        <f>M17*E$17</f>
        <v>1.6275682493185239E-2</v>
      </c>
      <c r="N31" s="2">
        <f>N17*F$17</f>
        <v>2.3333333333333331E-2</v>
      </c>
      <c r="O31" s="2">
        <f>O17*G$17</f>
        <v>4.2420402764266008E-2</v>
      </c>
      <c r="P31" s="2">
        <f>P17*H$17</f>
        <v>6.1855670103092789E-3</v>
      </c>
      <c r="Q31" s="2">
        <f>AVERAGE(K31:P31)</f>
        <v>1.6300019749060809E-2</v>
      </c>
      <c r="S31" s="17">
        <v>1.8265221990197918E-2</v>
      </c>
      <c r="T31" t="s">
        <v>16</v>
      </c>
    </row>
    <row r="32" spans="2:20" x14ac:dyDescent="0.3">
      <c r="J32" s="2" t="s">
        <v>9</v>
      </c>
      <c r="K32" s="2">
        <f>K18*C$17</f>
        <v>5.6543958097952964E-3</v>
      </c>
      <c r="L32" s="2">
        <f>L18*D$17</f>
        <v>2.3717768651078841E-3</v>
      </c>
      <c r="M32" s="2">
        <f>M18*E$17</f>
        <v>1.5948573985922941E-2</v>
      </c>
      <c r="N32" s="2">
        <f>N18*F$17</f>
        <v>2.6666666666666668E-2</v>
      </c>
      <c r="O32" s="2">
        <f>O18*G$17</f>
        <v>3.9762169211887299E-2</v>
      </c>
      <c r="P32" s="2">
        <f>P18*H$17</f>
        <v>5.1546391752577319E-3</v>
      </c>
      <c r="Q32" s="2">
        <f>AVERAGE(K32:P32)</f>
        <v>1.592637028577297E-2</v>
      </c>
      <c r="S32" s="2">
        <v>1.8017052323704996E-2</v>
      </c>
      <c r="T32" t="s">
        <v>17</v>
      </c>
    </row>
    <row r="33" spans="10:20" x14ac:dyDescent="0.3">
      <c r="J33" s="2" t="s">
        <v>10</v>
      </c>
      <c r="K33" s="2">
        <f>K19*C$17</f>
        <v>6.3378942043859363E-3</v>
      </c>
      <c r="L33" s="2">
        <f>L19*D$17</f>
        <v>2.6300370126418537E-3</v>
      </c>
      <c r="M33" s="2">
        <f>M19*E$17</f>
        <v>1.5460352333292647E-2</v>
      </c>
      <c r="N33" s="2">
        <f>N19*F$17</f>
        <v>0.02</v>
      </c>
      <c r="O33" s="2">
        <f>O19*G$17</f>
        <v>3.6581195674936312E-2</v>
      </c>
      <c r="P33" s="2">
        <f>P19*H$17</f>
        <v>7.7319587628865982E-3</v>
      </c>
      <c r="Q33" s="2">
        <f>AVERAGE(K33:P33)</f>
        <v>1.4790239664690558E-2</v>
      </c>
      <c r="S33" s="2">
        <v>1.7380782850726261E-2</v>
      </c>
      <c r="T33" t="s">
        <v>12</v>
      </c>
    </row>
    <row r="34" spans="10:20" x14ac:dyDescent="0.3">
      <c r="J34" s="2" t="s">
        <v>11</v>
      </c>
      <c r="K34" s="2">
        <f>K20*C$17</f>
        <v>6.0697576573260385E-3</v>
      </c>
      <c r="L34" s="2">
        <f>L20*D$17</f>
        <v>2.5181205440187962E-3</v>
      </c>
      <c r="M34" s="2">
        <f>M20*E$17</f>
        <v>1.6272427682167703E-2</v>
      </c>
      <c r="N34" s="2">
        <f>N20*F$17</f>
        <v>3.0000000000000002E-2</v>
      </c>
      <c r="O34" s="2">
        <f>O20*G$17</f>
        <v>3.7641520187253308E-2</v>
      </c>
      <c r="P34" s="2">
        <f>P20*H$17</f>
        <v>1.0309278350515464E-2</v>
      </c>
      <c r="Q34" s="2">
        <f>AVERAGE(K34:P34)</f>
        <v>1.7135184070213551E-2</v>
      </c>
      <c r="S34" s="2">
        <v>1.7135184070213551E-2</v>
      </c>
      <c r="T34" t="s">
        <v>11</v>
      </c>
    </row>
    <row r="35" spans="10:20" x14ac:dyDescent="0.3">
      <c r="J35" s="2" t="s">
        <v>12</v>
      </c>
      <c r="K35" s="2">
        <f>K21*C$17</f>
        <v>5.9483124236707945E-3</v>
      </c>
      <c r="L35" s="2">
        <f>L21*D$17</f>
        <v>3.1145175149706163E-3</v>
      </c>
      <c r="M35" s="2">
        <f>M21*E$17</f>
        <v>1.586720371048456E-2</v>
      </c>
      <c r="N35" s="2">
        <f>N21*F$17</f>
        <v>2.3333333333333331E-2</v>
      </c>
      <c r="O35" s="2">
        <f>O21*G$17</f>
        <v>4.0557412596125053E-2</v>
      </c>
      <c r="P35" s="2">
        <f>P21*H$17</f>
        <v>1.5463917525773196E-2</v>
      </c>
      <c r="Q35" s="2">
        <f>AVERAGE(K35:P35)</f>
        <v>1.7380782850726261E-2</v>
      </c>
      <c r="S35" s="2">
        <v>1.6800646730147372E-2</v>
      </c>
      <c r="T35" t="s">
        <v>14</v>
      </c>
    </row>
    <row r="36" spans="10:20" x14ac:dyDescent="0.3">
      <c r="J36" s="2" t="s">
        <v>13</v>
      </c>
      <c r="K36" s="2">
        <f>K22*C$17</f>
        <v>5.847002966333335E-3</v>
      </c>
      <c r="L36" s="2">
        <f>L22*D$17</f>
        <v>3.1986936640238761E-3</v>
      </c>
      <c r="M36" s="2">
        <f>M22*E$17</f>
        <v>1.5753285324870824E-2</v>
      </c>
      <c r="N36" s="2">
        <f>N22*F$17</f>
        <v>0.02</v>
      </c>
      <c r="O36" s="2">
        <f>O22*G$17</f>
        <v>4.2314370313034304E-2</v>
      </c>
      <c r="P36" s="2">
        <f>P22*H$17</f>
        <v>6.1855670103092789E-3</v>
      </c>
      <c r="Q36" s="2">
        <f>AVERAGE(K36:P36)</f>
        <v>1.5549819879761936E-2</v>
      </c>
      <c r="S36" s="2">
        <v>1.6501329122390305E-2</v>
      </c>
      <c r="T36" t="s">
        <v>15</v>
      </c>
    </row>
    <row r="37" spans="10:20" x14ac:dyDescent="0.3">
      <c r="J37" s="2" t="s">
        <v>14</v>
      </c>
      <c r="K37" s="2">
        <f>K23*C$17</f>
        <v>5.7217100456261926E-3</v>
      </c>
      <c r="L37" s="2">
        <f>L23*D$17</f>
        <v>3.5864141081479823E-3</v>
      </c>
      <c r="M37" s="2">
        <f>M23*E$17</f>
        <v>1.5925790308800196E-2</v>
      </c>
      <c r="N37" s="2">
        <f>N23*F$17</f>
        <v>2.6666666666666668E-2</v>
      </c>
      <c r="O37" s="2">
        <f>O23*G$17</f>
        <v>4.1171340488756591E-2</v>
      </c>
      <c r="P37" s="2">
        <f>P23*H$17</f>
        <v>7.7319587628865982E-3</v>
      </c>
      <c r="Q37" s="2">
        <f>AVERAGE(K37:P37)</f>
        <v>1.6800646730147372E-2</v>
      </c>
      <c r="S37" s="2">
        <v>1.6300019749060809E-2</v>
      </c>
      <c r="T37" t="s">
        <v>8</v>
      </c>
    </row>
    <row r="38" spans="10:20" x14ac:dyDescent="0.3">
      <c r="J38" s="2" t="s">
        <v>15</v>
      </c>
      <c r="K38" s="2">
        <f>K24*C$17</f>
        <v>6.1737141147411708E-3</v>
      </c>
      <c r="L38" s="2">
        <f>L24*D$17</f>
        <v>3.3814761591109545E-3</v>
      </c>
      <c r="M38" s="2">
        <f>M24*E$17</f>
        <v>1.5704463159607794E-2</v>
      </c>
      <c r="N38" s="2">
        <f>N24*F$17</f>
        <v>1.6666666666666666E-2</v>
      </c>
      <c r="O38" s="2">
        <f>O24*G$17</f>
        <v>4.1617737108442042E-2</v>
      </c>
      <c r="P38" s="2">
        <f>P24*H$17</f>
        <v>1.5463917525773196E-2</v>
      </c>
      <c r="Q38" s="2">
        <f>AVERAGE(K38:P38)</f>
        <v>1.6501329122390305E-2</v>
      </c>
      <c r="S38" s="2">
        <v>1.592637028577297E-2</v>
      </c>
      <c r="T38" t="s">
        <v>9</v>
      </c>
    </row>
    <row r="39" spans="10:20" x14ac:dyDescent="0.3">
      <c r="J39" s="2" t="s">
        <v>16</v>
      </c>
      <c r="K39" s="2">
        <f>K25*C$17</f>
        <v>6.1369267141851477E-3</v>
      </c>
      <c r="L39" s="2">
        <f>L25*D$17</f>
        <v>2.8518473631056248E-3</v>
      </c>
      <c r="M39" s="2">
        <f>M25*E$17</f>
        <v>1.6436795638553235E-2</v>
      </c>
      <c r="N39" s="2">
        <f>N25*F$17</f>
        <v>3.0000000000000002E-2</v>
      </c>
      <c r="O39" s="2">
        <f>O25*G$17</f>
        <v>3.8701844699570304E-2</v>
      </c>
      <c r="P39" s="2">
        <f>P25*H$17</f>
        <v>1.5463917525773196E-2</v>
      </c>
      <c r="Q39" s="17">
        <f>AVERAGE(K39:P39)</f>
        <v>1.8265221990197918E-2</v>
      </c>
      <c r="R39" s="2">
        <f>MAX(Q31:Q40)</f>
        <v>1.8265221990197918E-2</v>
      </c>
      <c r="S39" s="2">
        <v>1.5549819879761936E-2</v>
      </c>
      <c r="T39" t="s">
        <v>13</v>
      </c>
    </row>
    <row r="40" spans="10:20" x14ac:dyDescent="0.3">
      <c r="J40" s="2" t="s">
        <v>17</v>
      </c>
      <c r="K40" s="2">
        <f>K26*C$17</f>
        <v>5.8684205596166075E-3</v>
      </c>
      <c r="L40" s="2">
        <f>L26*D$17</f>
        <v>3.0038493799208988E-3</v>
      </c>
      <c r="M40" s="2">
        <f>M26*E$17</f>
        <v>1.6355425363114854E-2</v>
      </c>
      <c r="N40" s="2">
        <f>N26*F$17</f>
        <v>3.3333333333333333E-2</v>
      </c>
      <c r="O40" s="2">
        <f>O26*G$17</f>
        <v>3.9232006955728801E-2</v>
      </c>
      <c r="P40" s="2">
        <f>P26*H$17</f>
        <v>1.0309278350515464E-2</v>
      </c>
      <c r="Q40" s="2">
        <f>AVERAGE(K40:P40)</f>
        <v>1.8017052323704996E-2</v>
      </c>
      <c r="S40" s="2">
        <v>1.4790239664690558E-2</v>
      </c>
      <c r="T40" t="s">
        <v>10</v>
      </c>
    </row>
  </sheetData>
  <autoFilter ref="S30:S40" xr:uid="{F9914D71-E109-8E42-A200-02CE334114B2}">
    <sortState xmlns:xlrd2="http://schemas.microsoft.com/office/spreadsheetml/2017/richdata2" ref="S31:S40">
      <sortCondition descending="1" ref="S30:S40"/>
    </sortState>
  </autoFilter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DF67-0DCA-224B-AA2D-D4DA5045C2C5}">
  <dimension ref="B2:R58"/>
  <sheetViews>
    <sheetView zoomScale="75" workbookViewId="0">
      <selection activeCell="H19" sqref="H19"/>
    </sheetView>
  </sheetViews>
  <sheetFormatPr baseColWidth="10" defaultRowHeight="15.6" x14ac:dyDescent="0.3"/>
  <sheetData>
    <row r="2" spans="2:18" ht="31.2" x14ac:dyDescent="0.3">
      <c r="B2" s="12" t="s">
        <v>24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x14ac:dyDescent="0.3">
      <c r="B3" s="15">
        <v>28.3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3">
      <c r="B4" s="15">
        <v>26.8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3">
      <c r="B5" s="15">
        <v>26.6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3">
      <c r="B6" s="15">
        <v>26.5</v>
      </c>
    </row>
    <row r="7" spans="2:18" x14ac:dyDescent="0.3">
      <c r="B7" s="15">
        <v>28.1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 x14ac:dyDescent="0.3">
      <c r="B8" s="15">
        <v>24.8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 x14ac:dyDescent="0.3">
      <c r="B9" s="15">
        <v>27.4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2:18" x14ac:dyDescent="0.3">
      <c r="B10" s="15">
        <v>26.2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2:18" x14ac:dyDescent="0.3">
      <c r="B11" s="15">
        <v>29.4</v>
      </c>
    </row>
    <row r="12" spans="2:18" x14ac:dyDescent="0.3">
      <c r="B12" s="15">
        <v>28.6</v>
      </c>
    </row>
    <row r="13" spans="2:18" x14ac:dyDescent="0.3">
      <c r="B13" s="15">
        <v>24.9</v>
      </c>
    </row>
    <row r="14" spans="2:18" x14ac:dyDescent="0.3">
      <c r="B14" s="15">
        <v>25.2</v>
      </c>
    </row>
    <row r="15" spans="2:18" x14ac:dyDescent="0.3">
      <c r="B15" s="15">
        <v>30.4</v>
      </c>
    </row>
    <row r="16" spans="2:18" x14ac:dyDescent="0.3">
      <c r="B16" s="15">
        <v>27.7</v>
      </c>
    </row>
    <row r="17" spans="2:2" x14ac:dyDescent="0.3">
      <c r="B17" s="15">
        <v>27</v>
      </c>
    </row>
    <row r="18" spans="2:2" x14ac:dyDescent="0.3">
      <c r="B18" s="15">
        <v>26.1</v>
      </c>
    </row>
    <row r="19" spans="2:2" x14ac:dyDescent="0.3">
      <c r="B19" s="15">
        <v>28.1</v>
      </c>
    </row>
    <row r="20" spans="2:2" x14ac:dyDescent="0.3">
      <c r="B20" s="15">
        <v>26.9</v>
      </c>
    </row>
    <row r="21" spans="2:2" x14ac:dyDescent="0.3">
      <c r="B21" s="15">
        <v>28</v>
      </c>
    </row>
    <row r="22" spans="2:2" x14ac:dyDescent="0.3">
      <c r="B22" s="15">
        <v>27.6</v>
      </c>
    </row>
    <row r="23" spans="2:2" x14ac:dyDescent="0.3">
      <c r="B23" s="15">
        <v>25.6</v>
      </c>
    </row>
    <row r="24" spans="2:2" x14ac:dyDescent="0.3">
      <c r="B24" s="15">
        <v>29.5</v>
      </c>
    </row>
    <row r="25" spans="2:2" x14ac:dyDescent="0.3">
      <c r="B25" s="15">
        <v>27.6</v>
      </c>
    </row>
    <row r="26" spans="2:2" x14ac:dyDescent="0.3">
      <c r="B26" s="15">
        <v>27.3</v>
      </c>
    </row>
    <row r="27" spans="2:2" x14ac:dyDescent="0.3">
      <c r="B27" s="15">
        <v>26.2</v>
      </c>
    </row>
    <row r="28" spans="2:2" x14ac:dyDescent="0.3">
      <c r="B28" s="15">
        <v>27.7</v>
      </c>
    </row>
    <row r="29" spans="2:2" x14ac:dyDescent="0.3">
      <c r="B29" s="15">
        <v>27.2</v>
      </c>
    </row>
    <row r="30" spans="2:2" x14ac:dyDescent="0.3">
      <c r="B30" s="15">
        <v>25.9</v>
      </c>
    </row>
    <row r="31" spans="2:2" x14ac:dyDescent="0.3">
      <c r="B31" s="15">
        <v>26.5</v>
      </c>
    </row>
    <row r="32" spans="2:2" x14ac:dyDescent="0.3">
      <c r="B32" s="15">
        <v>28.3</v>
      </c>
    </row>
    <row r="33" spans="2:3" x14ac:dyDescent="0.3">
      <c r="B33" s="15">
        <v>26.5</v>
      </c>
    </row>
    <row r="34" spans="2:3" x14ac:dyDescent="0.3">
      <c r="B34" s="15">
        <v>29.1</v>
      </c>
    </row>
    <row r="35" spans="2:3" x14ac:dyDescent="0.3">
      <c r="B35" s="15">
        <v>23.7</v>
      </c>
    </row>
    <row r="36" spans="2:3" x14ac:dyDescent="0.3">
      <c r="B36" s="15">
        <v>29.7</v>
      </c>
    </row>
    <row r="37" spans="2:3" x14ac:dyDescent="0.3">
      <c r="B37" s="15">
        <v>26.8</v>
      </c>
    </row>
    <row r="38" spans="2:3" x14ac:dyDescent="0.3">
      <c r="B38" s="15">
        <v>29.5</v>
      </c>
    </row>
    <row r="39" spans="2:3" x14ac:dyDescent="0.3">
      <c r="B39" s="15">
        <v>28.4</v>
      </c>
    </row>
    <row r="40" spans="2:3" x14ac:dyDescent="0.3">
      <c r="B40" s="15">
        <v>26.3</v>
      </c>
    </row>
    <row r="41" spans="2:3" x14ac:dyDescent="0.3">
      <c r="B41" s="15">
        <v>28.1</v>
      </c>
    </row>
    <row r="42" spans="2:3" x14ac:dyDescent="0.3">
      <c r="B42" s="15">
        <v>28.7</v>
      </c>
    </row>
    <row r="43" spans="2:3" x14ac:dyDescent="0.3">
      <c r="B43" s="15">
        <v>27</v>
      </c>
    </row>
    <row r="44" spans="2:3" x14ac:dyDescent="0.3">
      <c r="B44" s="15">
        <v>25.5</v>
      </c>
    </row>
    <row r="45" spans="2:3" x14ac:dyDescent="0.3">
      <c r="B45" s="15">
        <v>26.9</v>
      </c>
    </row>
    <row r="46" spans="2:3" x14ac:dyDescent="0.3">
      <c r="B46" s="15">
        <v>27.2</v>
      </c>
      <c r="C46" s="11"/>
    </row>
    <row r="47" spans="2:3" x14ac:dyDescent="0.3">
      <c r="B47" s="15">
        <v>27.6</v>
      </c>
      <c r="C47" s="11"/>
    </row>
    <row r="48" spans="2:3" x14ac:dyDescent="0.3">
      <c r="B48" s="15">
        <v>25.5</v>
      </c>
      <c r="C48" s="11"/>
    </row>
    <row r="49" spans="2:3" x14ac:dyDescent="0.3">
      <c r="B49" s="15">
        <v>28.3</v>
      </c>
      <c r="C49" s="11"/>
    </row>
    <row r="50" spans="2:3" x14ac:dyDescent="0.3">
      <c r="B50" s="15">
        <v>27.4</v>
      </c>
      <c r="C50" s="11"/>
    </row>
    <row r="51" spans="2:3" x14ac:dyDescent="0.3">
      <c r="B51" s="15">
        <v>28.8</v>
      </c>
      <c r="C51" s="11"/>
    </row>
    <row r="52" spans="2:3" x14ac:dyDescent="0.3">
      <c r="B52" s="15">
        <v>25</v>
      </c>
      <c r="C52" s="11"/>
    </row>
    <row r="53" spans="2:3" x14ac:dyDescent="0.3">
      <c r="B53" s="15">
        <v>25.3</v>
      </c>
      <c r="C53" s="11"/>
    </row>
    <row r="54" spans="2:3" x14ac:dyDescent="0.3">
      <c r="B54" s="15">
        <v>27.7</v>
      </c>
      <c r="C54" s="11"/>
    </row>
    <row r="55" spans="2:3" x14ac:dyDescent="0.3">
      <c r="B55" s="15">
        <v>25.2</v>
      </c>
      <c r="C55" s="11"/>
    </row>
    <row r="56" spans="2:3" x14ac:dyDescent="0.3">
      <c r="B56" s="15">
        <v>28.6</v>
      </c>
      <c r="C56" s="11"/>
    </row>
    <row r="57" spans="2:3" x14ac:dyDescent="0.3">
      <c r="B57" s="15">
        <v>27.9</v>
      </c>
      <c r="C57" s="11"/>
    </row>
    <row r="58" spans="2:3" x14ac:dyDescent="0.3">
      <c r="B58" s="15">
        <v>28.7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53FF-7884-864A-A366-8659C25C5891}">
  <dimension ref="B2:C12"/>
  <sheetViews>
    <sheetView workbookViewId="0">
      <selection activeCell="B2" sqref="B2:C12"/>
    </sheetView>
  </sheetViews>
  <sheetFormatPr baseColWidth="10" defaultRowHeight="15.6" x14ac:dyDescent="0.3"/>
  <sheetData>
    <row r="2" spans="2:3" x14ac:dyDescent="0.3">
      <c r="B2" s="14" t="s">
        <v>25</v>
      </c>
      <c r="C2" s="14" t="s">
        <v>26</v>
      </c>
    </row>
    <row r="3" spans="2:3" x14ac:dyDescent="0.3">
      <c r="B3" s="13">
        <v>75</v>
      </c>
      <c r="C3" s="13">
        <v>74</v>
      </c>
    </row>
    <row r="4" spans="2:3" x14ac:dyDescent="0.3">
      <c r="B4" s="13">
        <v>77</v>
      </c>
      <c r="C4" s="13">
        <v>72</v>
      </c>
    </row>
    <row r="5" spans="2:3" x14ac:dyDescent="0.3">
      <c r="B5" s="13">
        <v>78</v>
      </c>
      <c r="C5" s="13">
        <v>77</v>
      </c>
    </row>
    <row r="6" spans="2:3" x14ac:dyDescent="0.3">
      <c r="B6" s="13">
        <v>79</v>
      </c>
      <c r="C6" s="13">
        <v>76</v>
      </c>
    </row>
    <row r="7" spans="2:3" x14ac:dyDescent="0.3">
      <c r="B7" s="13">
        <v>77</v>
      </c>
      <c r="C7" s="13">
        <v>76</v>
      </c>
    </row>
    <row r="8" spans="2:3" x14ac:dyDescent="0.3">
      <c r="B8" s="13">
        <v>73</v>
      </c>
      <c r="C8" s="13">
        <v>73</v>
      </c>
    </row>
    <row r="9" spans="2:3" x14ac:dyDescent="0.3">
      <c r="B9" s="13">
        <v>78</v>
      </c>
      <c r="C9" s="13">
        <v>75</v>
      </c>
    </row>
    <row r="10" spans="2:3" x14ac:dyDescent="0.3">
      <c r="B10" s="13">
        <v>79</v>
      </c>
      <c r="C10" s="13">
        <v>73</v>
      </c>
    </row>
    <row r="11" spans="2:3" x14ac:dyDescent="0.3">
      <c r="B11" s="13">
        <v>78</v>
      </c>
      <c r="C11" s="13">
        <v>74</v>
      </c>
    </row>
    <row r="12" spans="2:3" x14ac:dyDescent="0.3">
      <c r="B12" s="13">
        <v>80</v>
      </c>
      <c r="C12" s="1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2D39-FDAB-BB4E-94DA-B782E6D6EC10}">
  <dimension ref="B2:C20"/>
  <sheetViews>
    <sheetView tabSelected="1" workbookViewId="0">
      <selection activeCell="B2" sqref="B2:C20"/>
    </sheetView>
  </sheetViews>
  <sheetFormatPr baseColWidth="10" defaultRowHeight="15.6" x14ac:dyDescent="0.3"/>
  <sheetData>
    <row r="2" spans="2:3" ht="31.2" x14ac:dyDescent="0.3">
      <c r="B2" s="14" t="s">
        <v>27</v>
      </c>
      <c r="C2" s="14" t="s">
        <v>28</v>
      </c>
    </row>
    <row r="3" spans="2:3" x14ac:dyDescent="0.3">
      <c r="B3" s="16">
        <v>1.88</v>
      </c>
      <c r="C3" s="16">
        <v>1.87</v>
      </c>
    </row>
    <row r="4" spans="2:3" x14ac:dyDescent="0.3">
      <c r="B4" s="16">
        <v>1.84</v>
      </c>
      <c r="C4" s="16">
        <v>1.9</v>
      </c>
    </row>
    <row r="5" spans="2:3" x14ac:dyDescent="0.3">
      <c r="B5" s="16">
        <v>1.83</v>
      </c>
      <c r="C5" s="16">
        <v>1.85</v>
      </c>
    </row>
    <row r="6" spans="2:3" x14ac:dyDescent="0.3">
      <c r="B6" s="16">
        <v>1.9</v>
      </c>
      <c r="C6" s="16">
        <v>1.88</v>
      </c>
    </row>
    <row r="7" spans="2:3" x14ac:dyDescent="0.3">
      <c r="B7" s="16">
        <v>2.19</v>
      </c>
      <c r="C7" s="16">
        <v>2.1800000000000002</v>
      </c>
    </row>
    <row r="8" spans="2:3" x14ac:dyDescent="0.3">
      <c r="B8" s="16">
        <v>1.89</v>
      </c>
      <c r="C8" s="16">
        <v>1.87</v>
      </c>
    </row>
    <row r="9" spans="2:3" x14ac:dyDescent="0.3">
      <c r="B9" s="16">
        <v>2.27</v>
      </c>
      <c r="C9" s="16">
        <v>2.23</v>
      </c>
    </row>
    <row r="10" spans="2:3" x14ac:dyDescent="0.3">
      <c r="B10" s="16">
        <v>2.0299999999999998</v>
      </c>
      <c r="C10" s="16">
        <v>1.97</v>
      </c>
    </row>
    <row r="11" spans="2:3" x14ac:dyDescent="0.3">
      <c r="B11" s="16">
        <v>1.96</v>
      </c>
      <c r="C11" s="16">
        <v>2</v>
      </c>
    </row>
    <row r="12" spans="2:3" x14ac:dyDescent="0.3">
      <c r="B12" s="16">
        <v>1.98</v>
      </c>
      <c r="C12" s="16">
        <v>1.98</v>
      </c>
    </row>
    <row r="13" spans="2:3" x14ac:dyDescent="0.3">
      <c r="B13" s="16">
        <v>2</v>
      </c>
      <c r="C13" s="16">
        <v>1.99</v>
      </c>
    </row>
    <row r="14" spans="2:3" x14ac:dyDescent="0.3">
      <c r="B14" s="16">
        <v>1.92</v>
      </c>
      <c r="C14" s="16">
        <v>1.89</v>
      </c>
    </row>
    <row r="15" spans="2:3" x14ac:dyDescent="0.3">
      <c r="B15" s="16">
        <v>1.83</v>
      </c>
      <c r="C15" s="16">
        <v>1.78</v>
      </c>
    </row>
    <row r="16" spans="2:3" x14ac:dyDescent="0.3">
      <c r="B16" s="16">
        <v>1.94</v>
      </c>
      <c r="C16" s="16">
        <v>1.92</v>
      </c>
    </row>
    <row r="17" spans="2:3" x14ac:dyDescent="0.3">
      <c r="B17" s="16">
        <v>1.94</v>
      </c>
      <c r="C17" s="16">
        <v>2.02</v>
      </c>
    </row>
    <row r="18" spans="2:3" x14ac:dyDescent="0.3">
      <c r="B18" s="16">
        <v>1.95</v>
      </c>
      <c r="C18" s="16">
        <v>2</v>
      </c>
    </row>
    <row r="19" spans="2:3" x14ac:dyDescent="0.3">
      <c r="B19" s="16">
        <v>1.93</v>
      </c>
      <c r="C19" s="16">
        <v>1.95</v>
      </c>
    </row>
    <row r="20" spans="2:3" x14ac:dyDescent="0.3">
      <c r="B20" s="16">
        <v>2.0099999999999998</v>
      </c>
      <c r="C20" s="16">
        <v>2.0499999999999998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Zermeño Díaz</dc:creator>
  <cp:lastModifiedBy>Carlos Dhali Tejeda Tapia</cp:lastModifiedBy>
  <dcterms:created xsi:type="dcterms:W3CDTF">2024-08-19T16:50:47Z</dcterms:created>
  <dcterms:modified xsi:type="dcterms:W3CDTF">2024-08-24T05:41:36Z</dcterms:modified>
</cp:coreProperties>
</file>