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cf328e09a8efba17/Desktop/ExcelR/Assignment/Excel/HalfSoved/"/>
    </mc:Choice>
  </mc:AlternateContent>
  <xr:revisionPtr revIDLastSave="0" documentId="14_{1C013C7E-13DD-474F-A9F6-C9E62E03D0B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Department">Source!$B$2:$B$36</definedName>
    <definedName name="Name">'Master Emp sheet'!$B$2:$B$39</definedName>
    <definedName name="Region">Source!$C$2:$C$36</definedName>
    <definedName name="Salary">Source!$D$2:$D$36</definedName>
    <definedName name="Table">Source!$A$1:$D$36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2" i="2"/>
  <c r="G6" i="3"/>
  <c r="G5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N23" i="1"/>
  <c r="M22" i="1"/>
  <c r="M20" i="1"/>
  <c r="M24" i="1"/>
  <c r="O27" i="1"/>
  <c r="P25" i="1"/>
  <c r="O11" i="1"/>
  <c r="O10" i="1"/>
  <c r="P22" i="1"/>
  <c r="P19" i="1"/>
  <c r="M23" i="1"/>
  <c r="O20" i="1"/>
  <c r="P10" i="1"/>
  <c r="J2" i="2"/>
  <c r="P11" i="1"/>
</calcChain>
</file>

<file path=xl/sharedStrings.xml><?xml version="1.0" encoding="utf-8"?>
<sst xmlns="http://schemas.openxmlformats.org/spreadsheetml/2006/main" count="477" uniqueCount="101">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</sst>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2" fillId="0" borderId="2" xfId="0" applyFont="1" applyBorder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47C1989-F4CE-496C-97D4-82D91C4B86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1000"/>
  <sheetViews>
    <sheetView topLeftCell="B1" workbookViewId="0">
      <selection activeCell="O10" sqref="O10"/>
    </sheetView>
  </sheetViews>
  <sheetFormatPr defaultColWidth="14.44140625" defaultRowHeight="15" customHeight="1" x14ac:dyDescent="0.3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6" ht="14.25" customHeight="1" x14ac:dyDescent="0.3"/>
    <row r="2" spans="3:16" ht="14.25" customHeight="1" x14ac:dyDescent="0.3"/>
    <row r="3" spans="3:16" ht="14.25" customHeight="1" x14ac:dyDescent="0.3"/>
    <row r="4" spans="3:16" ht="14.25" customHeight="1" x14ac:dyDescent="0.3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6" ht="14.25" customHeight="1" x14ac:dyDescent="0.3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6" ht="14.25" customHeight="1" x14ac:dyDescent="0.3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6" ht="14.25" customHeight="1" x14ac:dyDescent="0.3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6" ht="14.25" customHeight="1" x14ac:dyDescent="0.3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6" ht="14.25" customHeight="1" x14ac:dyDescent="0.3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6" ht="14.25" customHeight="1" x14ac:dyDescent="0.3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/>
      <c r="O10" s="6" t="str">
        <f>INDEX(D5:D42,MATCH(MAX(K5:K42),K5:K42,0))</f>
        <v>Dinesh</v>
      </c>
      <c r="P10" t="str">
        <f ca="1">_xlfn.FORMULATEXT(O10)</f>
        <v>=INDEX(D5:D42,MATCH(MAX(K5:K42),K5:K42,0))</v>
      </c>
    </row>
    <row r="11" spans="3:16" ht="14.25" customHeight="1" x14ac:dyDescent="0.3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/>
      <c r="O11" s="6" t="str">
        <f>INDEX(D5:D42,MATCH(MIN(K5:K42),K5:K42,0))</f>
        <v>Satish</v>
      </c>
      <c r="P11" t="str">
        <f ca="1">_xlfn.FORMULATEXT(O11)</f>
        <v>=INDEX(D5:D42,MATCH(MIN(K5:K42),K5:K42,0))</v>
      </c>
    </row>
    <row r="12" spans="3:16" ht="14.25" customHeight="1" x14ac:dyDescent="0.3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6" ht="14.25" customHeight="1" x14ac:dyDescent="0.3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6" ht="14.25" customHeight="1" x14ac:dyDescent="0.3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6" ht="14.25" customHeight="1" x14ac:dyDescent="0.3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6" ht="14.25" customHeight="1" x14ac:dyDescent="0.3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6" ht="14.25" customHeight="1" x14ac:dyDescent="0.3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6" ht="14.25" customHeight="1" x14ac:dyDescent="0.3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6" ht="14.25" customHeight="1" x14ac:dyDescent="0.3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  <c r="M19" s="9"/>
      <c r="P19">
        <f>MATCH(K5,K5:K42,0)</f>
        <v>1</v>
      </c>
    </row>
    <row r="20" spans="3:16" ht="14.25" customHeight="1" x14ac:dyDescent="0.3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  <c r="M20">
        <f>MAX(K5:K42)</f>
        <v>92000</v>
      </c>
      <c r="O20" t="str">
        <f>INDEX(D5:D42,5,1)</f>
        <v>Melwyn</v>
      </c>
    </row>
    <row r="21" spans="3:16" ht="14.25" customHeight="1" x14ac:dyDescent="0.3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6" ht="14.25" customHeight="1" x14ac:dyDescent="0.3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  <c r="M22">
        <f>VLOOKUP(INDEX(D5:D42,1,1),D5:K42,8,FALSE)</f>
        <v>48000</v>
      </c>
      <c r="P22">
        <f>MATCH(MAX(K5:K42),K5:K42,0)</f>
        <v>9</v>
      </c>
    </row>
    <row r="23" spans="3:16" ht="14.25" customHeight="1" x14ac:dyDescent="0.3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  <c r="M23" t="e">
        <f>VLOOKUP(MAX(K5:K42),D5:K42,1,FALSE)</f>
        <v>#N/A</v>
      </c>
      <c r="N23">
        <f>MIN(K5:K42)</f>
        <v>15000</v>
      </c>
    </row>
    <row r="24" spans="3:16" ht="14.25" customHeight="1" x14ac:dyDescent="0.3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  <c r="M24" t="str">
        <f>_xlfn.XLOOKUP(MAX(K5:K42),K5:K42,D5:D42)</f>
        <v>Dinesh</v>
      </c>
    </row>
    <row r="25" spans="3:16" ht="14.25" customHeight="1" x14ac:dyDescent="0.3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  <c r="P25">
        <f>INDEX(K5:K42,MATCH(MAX(K5:K42),K5:K42,0))</f>
        <v>92000</v>
      </c>
    </row>
    <row r="26" spans="3:16" ht="14.25" customHeight="1" x14ac:dyDescent="0.3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6" ht="14.25" customHeight="1" x14ac:dyDescent="0.3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  <c r="O27" t="str">
        <f>INDEX(D5:D42,MATCH(MAX(K5:K42),K5:K42,0))</f>
        <v>Dinesh</v>
      </c>
    </row>
    <row r="28" spans="3:16" ht="14.25" customHeight="1" x14ac:dyDescent="0.3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6" ht="14.25" customHeight="1" x14ac:dyDescent="0.3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6" ht="14.25" customHeight="1" x14ac:dyDescent="0.3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6" ht="14.25" customHeight="1" x14ac:dyDescent="0.3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6" ht="14.25" customHeight="1" x14ac:dyDescent="0.3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 x14ac:dyDescent="0.3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 x14ac:dyDescent="0.3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 x14ac:dyDescent="0.3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 x14ac:dyDescent="0.3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 x14ac:dyDescent="0.3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 x14ac:dyDescent="0.3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3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 x14ac:dyDescent="0.3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3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 x14ac:dyDescent="0.3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 x14ac:dyDescent="0.3"/>
    <row r="44" spans="3:11" ht="14.25" customHeight="1" x14ac:dyDescent="0.3"/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workbookViewId="0">
      <selection activeCell="G2" sqref="G2"/>
    </sheetView>
  </sheetViews>
  <sheetFormatPr defaultColWidth="14.44140625" defaultRowHeight="15" customHeight="1" x14ac:dyDescent="0.3"/>
  <cols>
    <col min="1" max="2" width="8.6640625" customWidth="1"/>
    <col min="3" max="3" width="13.21875" bestFit="1" customWidth="1"/>
    <col min="4" max="4" width="64.6640625" customWidth="1"/>
    <col min="5" max="5" width="8.6640625" customWidth="1"/>
    <col min="6" max="6" width="9.88671875" customWidth="1"/>
    <col min="7" max="9" width="8.6640625" customWidth="1"/>
    <col min="10" max="10" width="21.33203125" bestFit="1" customWidth="1"/>
    <col min="11" max="11" width="11.44140625" customWidth="1"/>
    <col min="12" max="26" width="8.6640625" customWidth="1"/>
  </cols>
  <sheetData>
    <row r="1" spans="1:10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</row>
    <row r="2" spans="1:10" ht="14.25" customHeight="1" x14ac:dyDescent="0.3">
      <c r="A2" s="2">
        <v>150834</v>
      </c>
      <c r="B2" s="3" t="s">
        <v>9</v>
      </c>
      <c r="C2" s="3" t="s">
        <v>10</v>
      </c>
      <c r="D2" s="4">
        <v>31199</v>
      </c>
      <c r="E2" s="5" t="s">
        <v>11</v>
      </c>
      <c r="F2" s="3" t="s">
        <v>12</v>
      </c>
      <c r="G2" s="6" t="str">
        <f>_xlfn.IFNA(VLOOKUP($A2,Table,MATCH($G$1,Source!$A$1:$D$1,0),FALSE),"retired")</f>
        <v>North</v>
      </c>
      <c r="H2" s="6" t="str">
        <f>_xlfn.IFNA(VLOOKUP(A2,Source!$A$2:$D$36,MATCH($H$1,Source!$A$1:$D$1,0),FALSE),"retired")</f>
        <v>FLM</v>
      </c>
      <c r="I2" s="6">
        <f>VLOOKUP(A2,Table,MATCH($I$1,Source!$A$1:$D$1,0),FALSE)</f>
        <v>48000</v>
      </c>
      <c r="J2" t="str">
        <f ca="1">_xlfn.FORMULATEXT(I2)</f>
        <v>=VLOOKUP(A2,Table,MATCH($I$1,Source!$A$1:$D$1,0),FALSE)</v>
      </c>
    </row>
    <row r="3" spans="1:10" ht="14.25" customHeight="1" x14ac:dyDescent="0.3">
      <c r="A3" s="2">
        <v>150784</v>
      </c>
      <c r="B3" s="3" t="s">
        <v>15</v>
      </c>
      <c r="C3" s="3" t="s">
        <v>16</v>
      </c>
      <c r="D3" s="4">
        <v>28365</v>
      </c>
      <c r="E3" s="5" t="s">
        <v>11</v>
      </c>
      <c r="F3" s="3" t="s">
        <v>17</v>
      </c>
      <c r="G3" s="6" t="str">
        <f>_xlfn.IFNA(VLOOKUP($A3,Table,MATCH($G$1,Source!$A$1:$D$1,0),FALSE),"retired")</f>
        <v>North</v>
      </c>
      <c r="H3" s="6" t="str">
        <f>_xlfn.IFNA(VLOOKUP(A3,Source!$A$2:$D$36,MATCH($H$1,Source!$A$1:$D$1,0),FALSE),"retired")</f>
        <v>Digital Marketing</v>
      </c>
      <c r="I3" s="6">
        <f>VLOOKUP($A3,Source!$A$2:$D$36,MATCH(I$1,Source!$A$1:$D$1,0),FALSE)</f>
        <v>35000</v>
      </c>
    </row>
    <row r="4" spans="1:10" ht="14.25" customHeight="1" x14ac:dyDescent="0.3">
      <c r="A4" s="2">
        <v>150791</v>
      </c>
      <c r="B4" s="3" t="s">
        <v>19</v>
      </c>
      <c r="C4" s="3" t="s">
        <v>20</v>
      </c>
      <c r="D4" s="4">
        <v>23346</v>
      </c>
      <c r="E4" s="5" t="s">
        <v>11</v>
      </c>
      <c r="F4" s="3" t="s">
        <v>12</v>
      </c>
      <c r="G4" s="6" t="str">
        <f>_xlfn.IFNA(VLOOKUP($A4,Table,MATCH($G$1,Source!$A$1:$D$1,0),FALSE),"retired")</f>
        <v>North</v>
      </c>
      <c r="H4" s="6" t="str">
        <f>_xlfn.IFNA(VLOOKUP(A4,Source!$A$2:$D$36,MATCH($H$1,Source!$A$1:$D$1,0),FALSE),"retired")</f>
        <v>Digital Marketing</v>
      </c>
      <c r="I4" s="6">
        <f>VLOOKUP(A4,Table,MATCH($I$1,Source!$A$1:$D$1,0),FALSE)</f>
        <v>67000</v>
      </c>
    </row>
    <row r="5" spans="1:10" ht="14.25" customHeight="1" x14ac:dyDescent="0.3">
      <c r="A5" s="2">
        <v>150940</v>
      </c>
      <c r="B5" s="3" t="s">
        <v>22</v>
      </c>
      <c r="C5" s="3" t="s">
        <v>23</v>
      </c>
      <c r="D5" s="4">
        <v>26906</v>
      </c>
      <c r="E5" s="5" t="s">
        <v>24</v>
      </c>
      <c r="F5" s="3" t="s">
        <v>17</v>
      </c>
      <c r="G5" s="6" t="str">
        <f>_xlfn.IFNA(VLOOKUP($A5,Table,MATCH($G$1,Source!$A$1:$D$1,0),FALSE),"retired")</f>
        <v>South</v>
      </c>
      <c r="H5" s="6" t="str">
        <f>_xlfn.IFNA(VLOOKUP(A5,Source!$A$2:$D$36,MATCH($H$1,Source!$A$1:$D$1,0),FALSE),"retired")</f>
        <v>Inside Sales</v>
      </c>
      <c r="I5" s="6">
        <f>VLOOKUP(A5,Table,MATCH($I$1,Source!$A$1:$D$1,0),FALSE)</f>
        <v>87000</v>
      </c>
    </row>
    <row r="6" spans="1:10" ht="14.25" customHeight="1" x14ac:dyDescent="0.3">
      <c r="A6" s="2">
        <v>150777</v>
      </c>
      <c r="B6" s="3" t="s">
        <v>27</v>
      </c>
      <c r="C6" s="3" t="s">
        <v>28</v>
      </c>
      <c r="D6" s="4">
        <v>21123</v>
      </c>
      <c r="E6" s="5" t="s">
        <v>24</v>
      </c>
      <c r="F6" s="3" t="s">
        <v>12</v>
      </c>
      <c r="G6" s="6" t="str">
        <f>_xlfn.IFNA(VLOOKUP($A6,Table,MATCH($G$1,Source!$A$1:$D$1,0),FALSE),"retired")</f>
        <v>North</v>
      </c>
      <c r="H6" s="6" t="str">
        <f>_xlfn.IFNA(VLOOKUP(A6,Source!$A$2:$D$36,MATCH($H$1,Source!$A$1:$D$1,0),FALSE),"retired")</f>
        <v>Marketing</v>
      </c>
      <c r="I6" s="6">
        <f>VLOOKUP(A6,Table,MATCH($I$1,Source!$A$1:$D$1,0),FALSE)</f>
        <v>22000</v>
      </c>
    </row>
    <row r="7" spans="1:10" ht="14.25" customHeight="1" x14ac:dyDescent="0.3">
      <c r="A7" s="2">
        <v>150805</v>
      </c>
      <c r="B7" s="3" t="s">
        <v>19</v>
      </c>
      <c r="C7" s="3" t="s">
        <v>32</v>
      </c>
      <c r="D7" s="4">
        <v>26172</v>
      </c>
      <c r="E7" s="5" t="s">
        <v>24</v>
      </c>
      <c r="F7" s="3" t="s">
        <v>12</v>
      </c>
      <c r="G7" s="6" t="str">
        <f>_xlfn.IFNA(VLOOKUP($A7,Table,MATCH($G$1,Source!$A$1:$D$1,0),FALSE),"retired")</f>
        <v>North</v>
      </c>
      <c r="H7" s="6" t="str">
        <f>_xlfn.IFNA(VLOOKUP(A7,Source!$A$2:$D$36,MATCH($H$1,Source!$A$1:$D$1,0),FALSE),"retired")</f>
        <v>Director</v>
      </c>
      <c r="I7" s="6">
        <f>VLOOKUP(A7,Table,MATCH($I$1,Source!$A$1:$D$1,0),FALSE)</f>
        <v>91000</v>
      </c>
    </row>
    <row r="8" spans="1:10" ht="14.25" customHeight="1" x14ac:dyDescent="0.3">
      <c r="A8" s="2">
        <v>150990</v>
      </c>
      <c r="B8" s="3" t="s">
        <v>35</v>
      </c>
      <c r="C8" s="3" t="s">
        <v>36</v>
      </c>
      <c r="D8" s="4">
        <v>36400</v>
      </c>
      <c r="E8" s="5" t="s">
        <v>24</v>
      </c>
      <c r="F8" s="3" t="s">
        <v>12</v>
      </c>
      <c r="G8" s="6" t="str">
        <f>_xlfn.IFNA(VLOOKUP($A8,Table,MATCH($G$1,Source!$A$1:$D$1,0),FALSE),"retired")</f>
        <v>Mid West</v>
      </c>
      <c r="H8" s="6" t="str">
        <f>_xlfn.IFNA(VLOOKUP(A8,Source!$A$2:$D$36,MATCH($H$1,Source!$A$1:$D$1,0),FALSE),"retired")</f>
        <v>Learning &amp; Development</v>
      </c>
      <c r="I8" s="6">
        <f>VLOOKUP(A8,Table,MATCH($I$1,Source!$A$1:$D$1,0),FALSE)</f>
        <v>77000</v>
      </c>
    </row>
    <row r="9" spans="1:10" ht="14.25" customHeight="1" x14ac:dyDescent="0.3">
      <c r="A9" s="2">
        <v>150989</v>
      </c>
      <c r="B9" s="3" t="s">
        <v>40</v>
      </c>
      <c r="C9" s="3" t="s">
        <v>36</v>
      </c>
      <c r="D9" s="4">
        <v>33113</v>
      </c>
      <c r="E9" s="5" t="s">
        <v>24</v>
      </c>
      <c r="F9" s="3" t="s">
        <v>12</v>
      </c>
      <c r="G9" s="6" t="str">
        <f>_xlfn.IFNA(VLOOKUP($A9,Table,MATCH($G$1,Source!$A$1:$D$1,0),FALSE),"retired")</f>
        <v>Mid West</v>
      </c>
      <c r="H9" s="6" t="str">
        <f>_xlfn.IFNA(VLOOKUP(A9,Source!$A$2:$D$36,MATCH($H$1,Source!$A$1:$D$1,0),FALSE),"retired")</f>
        <v>Digital Marketing</v>
      </c>
      <c r="I9" s="6">
        <f>VLOOKUP(A9,Table,MATCH($I$1,Source!$A$1:$D$1,0),FALSE)</f>
        <v>45000</v>
      </c>
    </row>
    <row r="10" spans="1:10" ht="14.25" customHeight="1" x14ac:dyDescent="0.3">
      <c r="A10" s="2">
        <v>150881</v>
      </c>
      <c r="B10" s="3" t="s">
        <v>41</v>
      </c>
      <c r="C10" s="3" t="s">
        <v>42</v>
      </c>
      <c r="D10" s="4">
        <v>30337</v>
      </c>
      <c r="E10" s="5" t="s">
        <v>24</v>
      </c>
      <c r="F10" s="3" t="s">
        <v>17</v>
      </c>
      <c r="G10" s="6" t="str">
        <f>_xlfn.IFNA(VLOOKUP($A10,Table,MATCH($G$1,Source!$A$1:$D$1,0),FALSE),"retired")</f>
        <v>East</v>
      </c>
      <c r="H10" s="6" t="str">
        <f>_xlfn.IFNA(VLOOKUP(A10,Source!$A$2:$D$36,MATCH($H$1,Source!$A$1:$D$1,0),FALSE),"retired")</f>
        <v>Digital Marketing</v>
      </c>
      <c r="I10" s="6">
        <f>VLOOKUP(A10,Table,MATCH($I$1,Source!$A$1:$D$1,0),FALSE)</f>
        <v>92000</v>
      </c>
    </row>
    <row r="11" spans="1:10" ht="14.25" customHeight="1" x14ac:dyDescent="0.3">
      <c r="A11" s="2">
        <v>150814</v>
      </c>
      <c r="B11" s="3" t="s">
        <v>44</v>
      </c>
      <c r="C11" s="3" t="s">
        <v>45</v>
      </c>
      <c r="D11" s="4">
        <v>26246</v>
      </c>
      <c r="E11" s="5" t="s">
        <v>24</v>
      </c>
      <c r="F11" s="3" t="s">
        <v>12</v>
      </c>
      <c r="G11" s="6" t="str">
        <f>_xlfn.IFNA(VLOOKUP($A11,Table,MATCH($G$1,Source!$A$1:$D$1,0),FALSE),"retired")</f>
        <v>North</v>
      </c>
      <c r="H11" s="6" t="str">
        <f>_xlfn.IFNA(VLOOKUP(A11,Source!$A$2:$D$36,MATCH($H$1,Source!$A$1:$D$1,0),FALSE),"retired")</f>
        <v>Inside Sales</v>
      </c>
      <c r="I11" s="6">
        <f>VLOOKUP(A11,Table,MATCH($I$1,Source!$A$1:$D$1,0),FALSE)</f>
        <v>50000</v>
      </c>
    </row>
    <row r="12" spans="1:10" ht="14.25" customHeight="1" x14ac:dyDescent="0.3">
      <c r="A12" s="2">
        <v>150937</v>
      </c>
      <c r="B12" s="3" t="s">
        <v>46</v>
      </c>
      <c r="C12" s="3" t="s">
        <v>47</v>
      </c>
      <c r="D12" s="4">
        <v>24700</v>
      </c>
      <c r="E12" s="5" t="s">
        <v>24</v>
      </c>
      <c r="F12" s="3" t="s">
        <v>12</v>
      </c>
      <c r="G12" s="6" t="str">
        <f>_xlfn.IFNA(VLOOKUP($A12,Table,MATCH($G$1,Source!$A$1:$D$1,0),FALSE),"retired")</f>
        <v>South</v>
      </c>
      <c r="H12" s="6" t="str">
        <f>_xlfn.IFNA(VLOOKUP(A12,Source!$A$2:$D$36,MATCH($H$1,Source!$A$1:$D$1,0),FALSE),"retired")</f>
        <v>Learning &amp; Development</v>
      </c>
      <c r="I12" s="6">
        <f>VLOOKUP(A12,Table,MATCH($I$1,Source!$A$1:$D$1,0),FALSE)</f>
        <v>37000</v>
      </c>
    </row>
    <row r="13" spans="1:10" ht="14.25" customHeight="1" x14ac:dyDescent="0.3">
      <c r="A13" s="2">
        <v>150888</v>
      </c>
      <c r="B13" s="3" t="s">
        <v>48</v>
      </c>
      <c r="C13" s="3" t="s">
        <v>49</v>
      </c>
      <c r="D13" s="4">
        <v>29221</v>
      </c>
      <c r="E13" s="5" t="s">
        <v>24</v>
      </c>
      <c r="F13" s="3" t="s">
        <v>12</v>
      </c>
      <c r="G13" s="6" t="str">
        <f>_xlfn.IFNA(VLOOKUP($A13,Table,MATCH($G$1,Source!$A$1:$D$1,0),FALSE),"retired")</f>
        <v>East</v>
      </c>
      <c r="H13" s="6" t="str">
        <f>_xlfn.IFNA(VLOOKUP(A13,Source!$A$2:$D$36,MATCH($H$1,Source!$A$1:$D$1,0),FALSE),"retired")</f>
        <v>Learning &amp; Development</v>
      </c>
      <c r="I13" s="6">
        <f>VLOOKUP(A13,Table,MATCH($I$1,Source!$A$1:$D$1,0),FALSE)</f>
        <v>43000</v>
      </c>
    </row>
    <row r="14" spans="1:10" ht="14.25" customHeight="1" x14ac:dyDescent="0.3">
      <c r="A14" s="2">
        <v>150865</v>
      </c>
      <c r="B14" s="3" t="s">
        <v>50</v>
      </c>
      <c r="C14" s="3" t="s">
        <v>49</v>
      </c>
      <c r="D14" s="4">
        <v>31279</v>
      </c>
      <c r="E14" s="5" t="s">
        <v>11</v>
      </c>
      <c r="F14" s="3" t="s">
        <v>12</v>
      </c>
      <c r="G14" s="6" t="str">
        <f>_xlfn.IFNA(VLOOKUP($A14,Table,MATCH($G$1,Source!$A$1:$D$1,0),FALSE),"retired")</f>
        <v>East</v>
      </c>
      <c r="H14" s="6" t="str">
        <f>_xlfn.IFNA(VLOOKUP(A14,Source!$A$2:$D$36,MATCH($H$1,Source!$A$1:$D$1,0),FALSE),"retired")</f>
        <v>CEO</v>
      </c>
      <c r="I14" s="6">
        <f>VLOOKUP(A14,Table,MATCH($I$1,Source!$A$1:$D$1,0),FALSE)</f>
        <v>90000</v>
      </c>
    </row>
    <row r="15" spans="1:10" ht="14.25" customHeight="1" x14ac:dyDescent="0.3">
      <c r="A15" s="2">
        <v>150858</v>
      </c>
      <c r="B15" s="3" t="s">
        <v>52</v>
      </c>
      <c r="C15" s="3" t="s">
        <v>53</v>
      </c>
      <c r="D15" s="4">
        <v>34846</v>
      </c>
      <c r="E15" s="5" t="s">
        <v>24</v>
      </c>
      <c r="F15" s="3" t="s">
        <v>12</v>
      </c>
      <c r="G15" s="6" t="str">
        <f>_xlfn.IFNA(VLOOKUP($A15,Table,MATCH($G$1,Source!$A$1:$D$1,0),FALSE),"retired")</f>
        <v>retired</v>
      </c>
      <c r="H15" s="6" t="str">
        <f>_xlfn.IFNA(VLOOKUP(A15,Source!$A$2:$D$36,MATCH($H$1,Source!$A$1:$D$1,0),FALSE),"retired")</f>
        <v>retired</v>
      </c>
      <c r="I15" s="6" t="e">
        <f>VLOOKUP(A15,Table,MATCH($I$1,Source!$A$1:$D$1,0),FALSE)</f>
        <v>#N/A</v>
      </c>
    </row>
    <row r="16" spans="1:10" ht="14.25" customHeight="1" x14ac:dyDescent="0.3">
      <c r="A16" s="2">
        <v>150930</v>
      </c>
      <c r="B16" s="3" t="s">
        <v>55</v>
      </c>
      <c r="C16" s="3" t="s">
        <v>56</v>
      </c>
      <c r="D16" s="4">
        <v>37027</v>
      </c>
      <c r="E16" s="5" t="s">
        <v>24</v>
      </c>
      <c r="F16" s="3" t="s">
        <v>12</v>
      </c>
      <c r="G16" s="6" t="str">
        <f>_xlfn.IFNA(VLOOKUP($A16,Table,MATCH($G$1,Source!$A$1:$D$1,0),FALSE),"retired")</f>
        <v>South</v>
      </c>
      <c r="H16" s="6" t="str">
        <f>_xlfn.IFNA(VLOOKUP(A16,Source!$A$2:$D$36,MATCH($H$1,Source!$A$1:$D$1,0),FALSE),"retired")</f>
        <v>Digital Marketing</v>
      </c>
      <c r="I16" s="6">
        <f>VLOOKUP(A16,Table,MATCH($I$1,Source!$A$1:$D$1,0),FALSE)</f>
        <v>82000</v>
      </c>
    </row>
    <row r="17" spans="1:9" ht="14.25" customHeight="1" x14ac:dyDescent="0.3">
      <c r="A17" s="2">
        <v>150894</v>
      </c>
      <c r="B17" s="3" t="s">
        <v>57</v>
      </c>
      <c r="C17" s="3" t="s">
        <v>58</v>
      </c>
      <c r="D17" s="4">
        <v>37124</v>
      </c>
      <c r="E17" s="5" t="s">
        <v>24</v>
      </c>
      <c r="F17" s="3" t="s">
        <v>12</v>
      </c>
      <c r="G17" s="6" t="str">
        <f>_xlfn.IFNA(VLOOKUP($A17,Table,MATCH($G$1,Source!$A$1:$D$1,0),FALSE),"retired")</f>
        <v>South</v>
      </c>
      <c r="H17" s="6" t="str">
        <f>_xlfn.IFNA(VLOOKUP(A17,Source!$A$2:$D$36,MATCH($H$1,Source!$A$1:$D$1,0),FALSE),"retired")</f>
        <v>Inside Sales</v>
      </c>
      <c r="I17" s="6">
        <f>VLOOKUP(A17,Table,MATCH($I$1,Source!$A$1:$D$1,0),FALSE)</f>
        <v>67000</v>
      </c>
    </row>
    <row r="18" spans="1:9" ht="14.25" customHeight="1" x14ac:dyDescent="0.3">
      <c r="A18" s="2">
        <v>150947</v>
      </c>
      <c r="B18" s="3" t="s">
        <v>59</v>
      </c>
      <c r="C18" s="3" t="s">
        <v>60</v>
      </c>
      <c r="D18" s="4">
        <v>33449</v>
      </c>
      <c r="E18" s="5" t="s">
        <v>11</v>
      </c>
      <c r="F18" s="3" t="s">
        <v>12</v>
      </c>
      <c r="G18" s="6" t="str">
        <f>_xlfn.IFNA(VLOOKUP($A18,Table,MATCH($G$1,Source!$A$1:$D$1,0),FALSE),"retired")</f>
        <v>South</v>
      </c>
      <c r="H18" s="6" t="str">
        <f>_xlfn.IFNA(VLOOKUP(A18,Source!$A$2:$D$36,MATCH($H$1,Source!$A$1:$D$1,0),FALSE),"retired")</f>
        <v>CCD</v>
      </c>
      <c r="I18" s="6">
        <f>VLOOKUP(A18,Table,MATCH($I$1,Source!$A$1:$D$1,0),FALSE)</f>
        <v>85000</v>
      </c>
    </row>
    <row r="19" spans="1:9" ht="14.25" customHeight="1" x14ac:dyDescent="0.3">
      <c r="A19" s="2">
        <v>150905</v>
      </c>
      <c r="B19" s="3" t="s">
        <v>61</v>
      </c>
      <c r="C19" s="3" t="s">
        <v>62</v>
      </c>
      <c r="D19" s="4">
        <v>30819</v>
      </c>
      <c r="E19" s="5" t="s">
        <v>11</v>
      </c>
      <c r="F19" s="3" t="s">
        <v>17</v>
      </c>
      <c r="G19" s="6" t="str">
        <f>_xlfn.IFNA(VLOOKUP($A19,Table,MATCH($G$1,Source!$A$1:$D$1,0),FALSE),"retired")</f>
        <v>South</v>
      </c>
      <c r="H19" s="6" t="str">
        <f>_xlfn.IFNA(VLOOKUP(A19,Source!$A$2:$D$36,MATCH($H$1,Source!$A$1:$D$1,0),FALSE),"retired")</f>
        <v>FLM</v>
      </c>
      <c r="I19" s="6">
        <f>VLOOKUP(A19,Table,MATCH($I$1,Source!$A$1:$D$1,0),FALSE)</f>
        <v>62000</v>
      </c>
    </row>
    <row r="20" spans="1:9" ht="14.25" customHeight="1" x14ac:dyDescent="0.3">
      <c r="A20" s="2">
        <v>150995</v>
      </c>
      <c r="B20" s="3" t="s">
        <v>63</v>
      </c>
      <c r="C20" s="3" t="s">
        <v>64</v>
      </c>
      <c r="D20" s="4">
        <v>35330</v>
      </c>
      <c r="E20" s="5" t="s">
        <v>24</v>
      </c>
      <c r="F20" s="3" t="s">
        <v>12</v>
      </c>
      <c r="G20" s="6" t="str">
        <f>_xlfn.IFNA(VLOOKUP($A20,Table,MATCH($G$1,Source!$A$1:$D$1,0),FALSE),"retired")</f>
        <v>Mid West</v>
      </c>
      <c r="H20" s="6" t="str">
        <f>_xlfn.IFNA(VLOOKUP(A20,Source!$A$2:$D$36,MATCH($H$1,Source!$A$1:$D$1,0),FALSE),"retired")</f>
        <v>Inside Sales</v>
      </c>
      <c r="I20" s="6">
        <f>VLOOKUP(A20,Table,MATCH($I$1,Source!$A$1:$D$1,0),FALSE)</f>
        <v>15000</v>
      </c>
    </row>
    <row r="21" spans="1:9" ht="14.25" customHeight="1" x14ac:dyDescent="0.3">
      <c r="A21" s="2">
        <v>150912</v>
      </c>
      <c r="B21" s="3" t="s">
        <v>65</v>
      </c>
      <c r="C21" s="3" t="s">
        <v>66</v>
      </c>
      <c r="D21" s="4">
        <v>37629</v>
      </c>
      <c r="E21" s="5" t="s">
        <v>11</v>
      </c>
      <c r="F21" s="3" t="s">
        <v>12</v>
      </c>
      <c r="G21" s="6" t="str">
        <f>_xlfn.IFNA(VLOOKUP($A21,Table,MATCH($G$1,Source!$A$1:$D$1,0),FALSE),"retired")</f>
        <v>South</v>
      </c>
      <c r="H21" s="6" t="str">
        <f>_xlfn.IFNA(VLOOKUP(A21,Source!$A$2:$D$36,MATCH($H$1,Source!$A$1:$D$1,0),FALSE),"retired")</f>
        <v>Operations</v>
      </c>
      <c r="I21" s="6">
        <f>VLOOKUP(A21,Table,MATCH($I$1,Source!$A$1:$D$1,0),FALSE)</f>
        <v>81000</v>
      </c>
    </row>
    <row r="22" spans="1:9" ht="14.25" customHeight="1" x14ac:dyDescent="0.3">
      <c r="A22" s="2">
        <v>150921</v>
      </c>
      <c r="B22" s="3" t="s">
        <v>68</v>
      </c>
      <c r="C22" s="3" t="s">
        <v>69</v>
      </c>
      <c r="D22" s="4">
        <v>38092</v>
      </c>
      <c r="E22" s="5" t="s">
        <v>24</v>
      </c>
      <c r="F22" s="3" t="s">
        <v>12</v>
      </c>
      <c r="G22" s="6" t="str">
        <f>_xlfn.IFNA(VLOOKUP($A22,Table,MATCH($G$1,Source!$A$1:$D$1,0),FALSE),"retired")</f>
        <v>South</v>
      </c>
      <c r="H22" s="6" t="str">
        <f>_xlfn.IFNA(VLOOKUP(A22,Source!$A$2:$D$36,MATCH($H$1,Source!$A$1:$D$1,0),FALSE),"retired")</f>
        <v>Finance</v>
      </c>
      <c r="I22" s="6">
        <f>VLOOKUP(A22,Table,MATCH($I$1,Source!$A$1:$D$1,0),FALSE)</f>
        <v>19000</v>
      </c>
    </row>
    <row r="23" spans="1:9" ht="14.25" customHeight="1" x14ac:dyDescent="0.3">
      <c r="A23" s="2">
        <v>150851</v>
      </c>
      <c r="B23" s="3" t="s">
        <v>71</v>
      </c>
      <c r="C23" s="3" t="s">
        <v>72</v>
      </c>
      <c r="D23" s="4">
        <v>29368</v>
      </c>
      <c r="E23" s="5" t="s">
        <v>24</v>
      </c>
      <c r="F23" s="3" t="s">
        <v>17</v>
      </c>
      <c r="G23" s="6" t="str">
        <f>_xlfn.IFNA(VLOOKUP($A23,Table,MATCH($G$1,Source!$A$1:$D$1,0),FALSE),"retired")</f>
        <v>East</v>
      </c>
      <c r="H23" s="6" t="str">
        <f>_xlfn.IFNA(VLOOKUP(A23,Source!$A$2:$D$36,MATCH($H$1,Source!$A$1:$D$1,0),FALSE),"retired")</f>
        <v>Inside Sales</v>
      </c>
      <c r="I23" s="6">
        <f>VLOOKUP(A23,Table,MATCH($I$1,Source!$A$1:$D$1,0),FALSE)</f>
        <v>75000</v>
      </c>
    </row>
    <row r="24" spans="1:9" ht="14.25" customHeight="1" x14ac:dyDescent="0.3">
      <c r="A24" s="2">
        <v>150867</v>
      </c>
      <c r="B24" s="3" t="s">
        <v>73</v>
      </c>
      <c r="C24" s="3" t="s">
        <v>74</v>
      </c>
      <c r="D24" s="4">
        <v>29028</v>
      </c>
      <c r="E24" s="5" t="s">
        <v>11</v>
      </c>
      <c r="F24" s="3" t="s">
        <v>17</v>
      </c>
      <c r="G24" s="6" t="str">
        <f>_xlfn.IFNA(VLOOKUP($A24,Table,MATCH($G$1,Source!$A$1:$D$1,0),FALSE),"retired")</f>
        <v>East</v>
      </c>
      <c r="H24" s="6" t="str">
        <f>_xlfn.IFNA(VLOOKUP(A24,Source!$A$2:$D$36,MATCH($H$1,Source!$A$1:$D$1,0),FALSE),"retired")</f>
        <v>Finance</v>
      </c>
      <c r="I24" s="6">
        <f>VLOOKUP(A24,Table,MATCH($I$1,Source!$A$1:$D$1,0),FALSE)</f>
        <v>49000</v>
      </c>
    </row>
    <row r="25" spans="1:9" ht="14.25" customHeight="1" x14ac:dyDescent="0.3">
      <c r="A25" s="2">
        <v>150899</v>
      </c>
      <c r="B25" s="3" t="s">
        <v>75</v>
      </c>
      <c r="C25" s="3" t="s">
        <v>76</v>
      </c>
      <c r="D25" s="4">
        <v>37400</v>
      </c>
      <c r="E25" s="5" t="s">
        <v>24</v>
      </c>
      <c r="F25" s="3" t="s">
        <v>12</v>
      </c>
      <c r="G25" s="6" t="str">
        <f>_xlfn.IFNA(VLOOKUP($A25,Table,MATCH($G$1,Source!$A$1:$D$1,0),FALSE),"retired")</f>
        <v>retired</v>
      </c>
      <c r="H25" s="6" t="str">
        <f>_xlfn.IFNA(VLOOKUP(A25,Source!$A$2:$D$36,MATCH($H$1,Source!$A$1:$D$1,0),FALSE),"retired")</f>
        <v>retired</v>
      </c>
      <c r="I25" s="6" t="e">
        <f>VLOOKUP(A25,Table,MATCH($I$1,Source!$A$1:$D$1,0),FALSE)</f>
        <v>#N/A</v>
      </c>
    </row>
    <row r="26" spans="1:9" ht="14.25" customHeight="1" x14ac:dyDescent="0.3">
      <c r="A26" s="2">
        <v>150975</v>
      </c>
      <c r="B26" s="3" t="s">
        <v>77</v>
      </c>
      <c r="C26" s="3" t="s">
        <v>78</v>
      </c>
      <c r="D26" s="4">
        <v>31478</v>
      </c>
      <c r="E26" s="5" t="s">
        <v>24</v>
      </c>
      <c r="F26" s="3" t="s">
        <v>12</v>
      </c>
      <c r="G26" s="6" t="str">
        <f>_xlfn.IFNA(VLOOKUP($A26,Table,MATCH($G$1,Source!$A$1:$D$1,0),FALSE),"retired")</f>
        <v>Mid West</v>
      </c>
      <c r="H26" s="6" t="str">
        <f>_xlfn.IFNA(VLOOKUP(A26,Source!$A$2:$D$36,MATCH($H$1,Source!$A$1:$D$1,0),FALSE),"retired")</f>
        <v>Finance</v>
      </c>
      <c r="I26" s="6">
        <f>VLOOKUP(A26,Table,MATCH($I$1,Source!$A$1:$D$1,0),FALSE)</f>
        <v>83000</v>
      </c>
    </row>
    <row r="27" spans="1:9" ht="14.25" customHeight="1" x14ac:dyDescent="0.3">
      <c r="A27" s="2">
        <v>150901</v>
      </c>
      <c r="B27" s="3" t="s">
        <v>79</v>
      </c>
      <c r="C27" s="3" t="s">
        <v>80</v>
      </c>
      <c r="D27" s="4">
        <v>32946</v>
      </c>
      <c r="E27" s="5" t="s">
        <v>11</v>
      </c>
      <c r="F27" s="3" t="s">
        <v>12</v>
      </c>
      <c r="G27" s="6" t="str">
        <f>_xlfn.IFNA(VLOOKUP($A27,Table,MATCH($G$1,Source!$A$1:$D$1,0),FALSE),"retired")</f>
        <v>South</v>
      </c>
      <c r="H27" s="6" t="str">
        <f>_xlfn.IFNA(VLOOKUP(A27,Source!$A$2:$D$36,MATCH($H$1,Source!$A$1:$D$1,0),FALSE),"retired")</f>
        <v>Sales</v>
      </c>
      <c r="I27" s="6">
        <f>VLOOKUP(A27,Table,MATCH($I$1,Source!$A$1:$D$1,0),FALSE)</f>
        <v>53000</v>
      </c>
    </row>
    <row r="28" spans="1:9" ht="14.25" customHeight="1" x14ac:dyDescent="0.3">
      <c r="A28" s="2">
        <v>150968</v>
      </c>
      <c r="B28" s="3" t="s">
        <v>82</v>
      </c>
      <c r="C28" s="3" t="s">
        <v>83</v>
      </c>
      <c r="D28" s="4">
        <v>37208</v>
      </c>
      <c r="E28" s="5" t="s">
        <v>24</v>
      </c>
      <c r="F28" s="3" t="s">
        <v>12</v>
      </c>
      <c r="G28" s="6" t="str">
        <f>_xlfn.IFNA(VLOOKUP($A28,Table,MATCH($G$1,Source!$A$1:$D$1,0),FALSE),"retired")</f>
        <v>South</v>
      </c>
      <c r="H28" s="6" t="str">
        <f>_xlfn.IFNA(VLOOKUP(A28,Source!$A$2:$D$36,MATCH($H$1,Source!$A$1:$D$1,0),FALSE),"retired")</f>
        <v>Operations</v>
      </c>
      <c r="I28" s="6">
        <f>VLOOKUP(A28,Table,MATCH($I$1,Source!$A$1:$D$1,0),FALSE)</f>
        <v>65000</v>
      </c>
    </row>
    <row r="29" spans="1:9" ht="14.25" customHeight="1" x14ac:dyDescent="0.3">
      <c r="A29" s="2">
        <v>150773</v>
      </c>
      <c r="B29" s="3" t="s">
        <v>84</v>
      </c>
      <c r="C29" s="3" t="s">
        <v>85</v>
      </c>
      <c r="D29" s="4">
        <v>26860</v>
      </c>
      <c r="E29" s="5" t="s">
        <v>24</v>
      </c>
      <c r="F29" s="3" t="s">
        <v>12</v>
      </c>
      <c r="G29" s="6" t="str">
        <f>_xlfn.IFNA(VLOOKUP($A29,Table,MATCH($G$1,Source!$A$1:$D$1,0),FALSE),"retired")</f>
        <v>North</v>
      </c>
      <c r="H29" s="6" t="str">
        <f>_xlfn.IFNA(VLOOKUP(A29,Source!$A$2:$D$36,MATCH($H$1,Source!$A$1:$D$1,0),FALSE),"retired")</f>
        <v>Finance</v>
      </c>
      <c r="I29" s="6">
        <f>VLOOKUP(A29,Table,MATCH($I$1,Source!$A$1:$D$1,0),FALSE)</f>
        <v>85000</v>
      </c>
    </row>
    <row r="30" spans="1:9" ht="14.25" customHeight="1" x14ac:dyDescent="0.3">
      <c r="A30" s="2">
        <v>150840</v>
      </c>
      <c r="B30" s="3" t="s">
        <v>55</v>
      </c>
      <c r="C30" s="3" t="s">
        <v>86</v>
      </c>
      <c r="D30" s="4">
        <v>23136</v>
      </c>
      <c r="E30" s="5" t="s">
        <v>11</v>
      </c>
      <c r="F30" s="3" t="s">
        <v>12</v>
      </c>
      <c r="G30" s="6" t="str">
        <f>_xlfn.IFNA(VLOOKUP($A30,Table,MATCH($G$1,Source!$A$1:$D$1,0),FALSE),"retired")</f>
        <v>East</v>
      </c>
      <c r="H30" s="6" t="str">
        <f>_xlfn.IFNA(VLOOKUP(A30,Source!$A$2:$D$36,MATCH($H$1,Source!$A$1:$D$1,0),FALSE),"retired")</f>
        <v>Inside Sales</v>
      </c>
      <c r="I30" s="6">
        <f>VLOOKUP(A30,Table,MATCH($I$1,Source!$A$1:$D$1,0),FALSE)</f>
        <v>20000</v>
      </c>
    </row>
    <row r="31" spans="1:9" ht="14.25" customHeight="1" x14ac:dyDescent="0.3">
      <c r="A31" s="2">
        <v>150850</v>
      </c>
      <c r="B31" s="3" t="s">
        <v>46</v>
      </c>
      <c r="C31" s="3" t="s">
        <v>87</v>
      </c>
      <c r="D31" s="4">
        <v>32027</v>
      </c>
      <c r="E31" s="5" t="s">
        <v>24</v>
      </c>
      <c r="F31" s="3" t="s">
        <v>12</v>
      </c>
      <c r="G31" s="6" t="str">
        <f>_xlfn.IFNA(VLOOKUP($A31,Table,MATCH($G$1,Source!$A$1:$D$1,0),FALSE),"retired")</f>
        <v>East</v>
      </c>
      <c r="H31" s="6" t="str">
        <f>_xlfn.IFNA(VLOOKUP(A31,Source!$A$2:$D$36,MATCH($H$1,Source!$A$1:$D$1,0),FALSE),"retired")</f>
        <v>CCD</v>
      </c>
      <c r="I31" s="6">
        <f>VLOOKUP(A31,Table,MATCH($I$1,Source!$A$1:$D$1,0),FALSE)</f>
        <v>47000</v>
      </c>
    </row>
    <row r="32" spans="1:9" ht="14.25" customHeight="1" x14ac:dyDescent="0.3">
      <c r="A32" s="2">
        <v>150962</v>
      </c>
      <c r="B32" s="3" t="s">
        <v>88</v>
      </c>
      <c r="C32" s="3" t="s">
        <v>89</v>
      </c>
      <c r="D32" s="4">
        <v>37773</v>
      </c>
      <c r="E32" s="5" t="s">
        <v>11</v>
      </c>
      <c r="F32" s="3" t="s">
        <v>12</v>
      </c>
      <c r="G32" s="6" t="str">
        <f>_xlfn.IFNA(VLOOKUP($A32,Table,MATCH($G$1,Source!$A$1:$D$1,0),FALSE),"retired")</f>
        <v>South</v>
      </c>
      <c r="H32" s="6" t="str">
        <f>_xlfn.IFNA(VLOOKUP(A32,Source!$A$2:$D$36,MATCH($H$1,Source!$A$1:$D$1,0),FALSE),"retired")</f>
        <v>Director</v>
      </c>
      <c r="I32" s="6">
        <f>VLOOKUP(A32,Table,MATCH($I$1,Source!$A$1:$D$1,0),FALSE)</f>
        <v>87000</v>
      </c>
    </row>
    <row r="33" spans="1:9" ht="14.25" customHeight="1" x14ac:dyDescent="0.3">
      <c r="A33" s="2">
        <v>150954</v>
      </c>
      <c r="B33" s="3" t="s">
        <v>90</v>
      </c>
      <c r="C33" s="3" t="s">
        <v>89</v>
      </c>
      <c r="D33" s="4">
        <v>35495</v>
      </c>
      <c r="E33" s="5" t="s">
        <v>11</v>
      </c>
      <c r="F33" s="3" t="s">
        <v>12</v>
      </c>
      <c r="G33" s="6" t="str">
        <f>_xlfn.IFNA(VLOOKUP($A33,Table,MATCH($G$1,Source!$A$1:$D$1,0),FALSE),"retired")</f>
        <v>retired</v>
      </c>
      <c r="H33" s="6" t="str">
        <f>_xlfn.IFNA(VLOOKUP(A33,Source!$A$2:$D$36,MATCH($H$1,Source!$A$1:$D$1,0),FALSE),"retired")</f>
        <v>retired</v>
      </c>
      <c r="I33" s="6" t="e">
        <f>VLOOKUP(A33,Table,MATCH($I$1,Source!$A$1:$D$1,0),FALSE)</f>
        <v>#N/A</v>
      </c>
    </row>
    <row r="34" spans="1:9" ht="14.25" customHeight="1" x14ac:dyDescent="0.3">
      <c r="A34" s="2">
        <v>150874</v>
      </c>
      <c r="B34" s="3" t="s">
        <v>91</v>
      </c>
      <c r="C34" s="3" t="s">
        <v>89</v>
      </c>
      <c r="D34" s="4">
        <v>37890</v>
      </c>
      <c r="E34" s="5" t="s">
        <v>11</v>
      </c>
      <c r="F34" s="3" t="s">
        <v>12</v>
      </c>
      <c r="G34" s="6" t="str">
        <f>_xlfn.IFNA(VLOOKUP($A34,Table,MATCH($G$1,Source!$A$1:$D$1,0),FALSE),"retired")</f>
        <v>East</v>
      </c>
      <c r="H34" s="6" t="str">
        <f>_xlfn.IFNA(VLOOKUP(A34,Source!$A$2:$D$36,MATCH($H$1,Source!$A$1:$D$1,0),FALSE),"retired")</f>
        <v>Marketing</v>
      </c>
      <c r="I34" s="6">
        <f>VLOOKUP(A34,Table,MATCH($I$1,Source!$A$1:$D$1,0),FALSE)</f>
        <v>27000</v>
      </c>
    </row>
    <row r="35" spans="1:9" ht="14.25" customHeight="1" x14ac:dyDescent="0.3">
      <c r="A35" s="2">
        <v>150798</v>
      </c>
      <c r="B35" s="3" t="s">
        <v>92</v>
      </c>
      <c r="C35" s="3" t="s">
        <v>89</v>
      </c>
      <c r="D35" s="4">
        <v>28276</v>
      </c>
      <c r="E35" s="5" t="s">
        <v>11</v>
      </c>
      <c r="F35" s="3" t="s">
        <v>12</v>
      </c>
      <c r="G35" s="6" t="str">
        <f>_xlfn.IFNA(VLOOKUP($A35,Table,MATCH($G$1,Source!$A$1:$D$1,0),FALSE),"retired")</f>
        <v>North</v>
      </c>
      <c r="H35" s="6" t="str">
        <f>_xlfn.IFNA(VLOOKUP(A35,Source!$A$2:$D$36,MATCH($H$1,Source!$A$1:$D$1,0),FALSE),"retired")</f>
        <v>Digital Marketing</v>
      </c>
      <c r="I35" s="6">
        <f>VLOOKUP(A35,Table,MATCH($I$1,Source!$A$1:$D$1,0),FALSE)</f>
        <v>81000</v>
      </c>
    </row>
    <row r="36" spans="1:9" ht="14.25" customHeight="1" x14ac:dyDescent="0.3">
      <c r="A36" s="2">
        <v>150830</v>
      </c>
      <c r="B36" s="3" t="s">
        <v>93</v>
      </c>
      <c r="C36" s="3" t="s">
        <v>94</v>
      </c>
      <c r="D36" s="4">
        <v>29037</v>
      </c>
      <c r="E36" s="5" t="s">
        <v>11</v>
      </c>
      <c r="F36" s="3" t="s">
        <v>12</v>
      </c>
      <c r="G36" s="6" t="str">
        <f>_xlfn.IFNA(VLOOKUP($A36,Table,MATCH($G$1,Source!$A$1:$D$1,0),FALSE),"retired")</f>
        <v>North</v>
      </c>
      <c r="H36" s="6" t="str">
        <f>_xlfn.IFNA(VLOOKUP(A36,Source!$A$2:$D$36,MATCH($H$1,Source!$A$1:$D$1,0),FALSE),"retired")</f>
        <v>Sales</v>
      </c>
      <c r="I36" s="6">
        <f>VLOOKUP(A36,Table,MATCH($I$1,Source!$A$1:$D$1,0),FALSE)</f>
        <v>52000</v>
      </c>
    </row>
    <row r="37" spans="1:9" ht="14.25" customHeight="1" x14ac:dyDescent="0.3">
      <c r="A37" s="2">
        <v>150929</v>
      </c>
      <c r="B37" s="3" t="s">
        <v>95</v>
      </c>
      <c r="C37" s="3" t="s">
        <v>96</v>
      </c>
      <c r="D37" s="4">
        <v>26739</v>
      </c>
      <c r="E37" s="5" t="s">
        <v>24</v>
      </c>
      <c r="F37" s="3" t="s">
        <v>12</v>
      </c>
      <c r="G37" s="6" t="str">
        <f>_xlfn.IFNA(VLOOKUP($A37,Table,MATCH($G$1,Source!$A$1:$D$1,0),FALSE),"retired")</f>
        <v>South</v>
      </c>
      <c r="H37" s="6" t="str">
        <f>_xlfn.IFNA(VLOOKUP(A37,Source!$A$2:$D$36,MATCH($H$1,Source!$A$1:$D$1,0),FALSE),"retired")</f>
        <v>Marketing</v>
      </c>
      <c r="I37" s="6">
        <f>VLOOKUP(A37,Table,MATCH($I$1,Source!$A$1:$D$1,0),FALSE)</f>
        <v>58000</v>
      </c>
    </row>
    <row r="38" spans="1:9" ht="14.25" customHeight="1" x14ac:dyDescent="0.3">
      <c r="A38" s="2">
        <v>150982</v>
      </c>
      <c r="B38" s="3" t="s">
        <v>97</v>
      </c>
      <c r="C38" s="3" t="s">
        <v>98</v>
      </c>
      <c r="D38" s="4">
        <v>35574</v>
      </c>
      <c r="E38" s="5" t="s">
        <v>24</v>
      </c>
      <c r="F38" s="3" t="s">
        <v>12</v>
      </c>
      <c r="G38" s="6" t="str">
        <f>_xlfn.IFNA(VLOOKUP($A38,Table,MATCH($G$1,Source!$A$1:$D$1,0),FALSE),"retired")</f>
        <v>Mid West</v>
      </c>
      <c r="H38" s="6" t="str">
        <f>_xlfn.IFNA(VLOOKUP(A38,Source!$A$2:$D$36,MATCH($H$1,Source!$A$1:$D$1,0),FALSE),"retired")</f>
        <v>Marketing</v>
      </c>
      <c r="I38" s="6">
        <f>VLOOKUP(A38,Table,MATCH($I$1,Source!$A$1:$D$1,0),FALSE)</f>
        <v>47000</v>
      </c>
    </row>
    <row r="39" spans="1:9" ht="14.25" customHeight="1" x14ac:dyDescent="0.3">
      <c r="A39" s="2">
        <v>150821</v>
      </c>
      <c r="B39" s="3" t="s">
        <v>99</v>
      </c>
      <c r="C39" s="3" t="s">
        <v>100</v>
      </c>
      <c r="D39" s="4">
        <v>29966</v>
      </c>
      <c r="E39" s="5" t="s">
        <v>24</v>
      </c>
      <c r="F39" s="3" t="s">
        <v>17</v>
      </c>
      <c r="G39" s="6" t="str">
        <f>_xlfn.IFNA(VLOOKUP($A39,Table,MATCH($G$1,Source!$A$1:$D$1,0),FALSE),"retired")</f>
        <v>North</v>
      </c>
      <c r="H39" s="6" t="str">
        <f>_xlfn.IFNA(VLOOKUP(A39,Source!$A$2:$D$36,MATCH($H$1,Source!$A$1:$D$1,0),FALSE),"retired")</f>
        <v>CCD</v>
      </c>
      <c r="I39" s="6">
        <f>VLOOKUP(A39,Table,MATCH($I$1,Source!$A$1:$D$1,0),FALSE)</f>
        <v>26000</v>
      </c>
    </row>
    <row r="40" spans="1:9" ht="14.25" customHeight="1" x14ac:dyDescent="0.3"/>
    <row r="41" spans="1:9" ht="14.25" customHeight="1" x14ac:dyDescent="0.3"/>
    <row r="42" spans="1:9" ht="14.25" customHeight="1" x14ac:dyDescent="0.3"/>
    <row r="43" spans="1:9" ht="14.25" customHeight="1" x14ac:dyDescent="0.3"/>
    <row r="44" spans="1:9" ht="14.25" customHeight="1" x14ac:dyDescent="0.3"/>
    <row r="45" spans="1:9" ht="14.25" customHeight="1" x14ac:dyDescent="0.3"/>
    <row r="46" spans="1:9" ht="14.25" customHeight="1" x14ac:dyDescent="0.3"/>
    <row r="47" spans="1:9" ht="14.25" customHeight="1" x14ac:dyDescent="0.3"/>
    <row r="48" spans="1:9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topLeftCell="A12" workbookViewId="0">
      <selection activeCell="B1" sqref="B1:D36"/>
    </sheetView>
  </sheetViews>
  <sheetFormatPr defaultColWidth="14.44140625" defaultRowHeight="15" customHeight="1" x14ac:dyDescent="0.3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1:7" ht="14.25" customHeight="1" x14ac:dyDescent="0.3">
      <c r="A1" s="1" t="s">
        <v>0</v>
      </c>
      <c r="B1" s="1" t="s">
        <v>6</v>
      </c>
      <c r="C1" s="1" t="s">
        <v>7</v>
      </c>
      <c r="D1" s="1" t="s">
        <v>8</v>
      </c>
    </row>
    <row r="2" spans="1:7" ht="14.25" customHeight="1" x14ac:dyDescent="0.3">
      <c r="A2" s="2">
        <v>150773</v>
      </c>
      <c r="B2" s="3" t="s">
        <v>70</v>
      </c>
      <c r="C2" s="3" t="s">
        <v>14</v>
      </c>
      <c r="D2" s="6">
        <v>85000</v>
      </c>
    </row>
    <row r="3" spans="1:7" ht="14.25" customHeight="1" x14ac:dyDescent="0.3">
      <c r="A3" s="2">
        <v>150777</v>
      </c>
      <c r="B3" s="3" t="s">
        <v>29</v>
      </c>
      <c r="C3" s="3" t="s">
        <v>14</v>
      </c>
      <c r="D3" s="6">
        <v>22000</v>
      </c>
    </row>
    <row r="4" spans="1:7" ht="14.25" customHeight="1" x14ac:dyDescent="0.3">
      <c r="A4" s="2">
        <v>150784</v>
      </c>
      <c r="B4" s="3" t="s">
        <v>18</v>
      </c>
      <c r="C4" s="3" t="s">
        <v>14</v>
      </c>
      <c r="D4" s="6">
        <v>35000</v>
      </c>
    </row>
    <row r="5" spans="1:7" ht="14.25" customHeight="1" x14ac:dyDescent="0.3">
      <c r="A5" s="2">
        <v>150791</v>
      </c>
      <c r="B5" s="3" t="s">
        <v>18</v>
      </c>
      <c r="C5" s="3" t="s">
        <v>14</v>
      </c>
      <c r="D5" s="6">
        <v>67000</v>
      </c>
      <c r="G5">
        <f>MATCH(A1,$A$1:$D$1,0)</f>
        <v>1</v>
      </c>
    </row>
    <row r="6" spans="1:7" ht="14.25" customHeight="1" x14ac:dyDescent="0.3">
      <c r="A6" s="2">
        <v>150798</v>
      </c>
      <c r="B6" s="3" t="s">
        <v>18</v>
      </c>
      <c r="C6" s="3" t="s">
        <v>14</v>
      </c>
      <c r="D6" s="6">
        <v>81000</v>
      </c>
      <c r="G6">
        <f>MATCH(A2,A2:A36,0)</f>
        <v>1</v>
      </c>
    </row>
    <row r="7" spans="1:7" ht="14.25" customHeight="1" x14ac:dyDescent="0.3">
      <c r="A7" s="2">
        <v>150805</v>
      </c>
      <c r="B7" s="3" t="s">
        <v>33</v>
      </c>
      <c r="C7" s="3" t="s">
        <v>14</v>
      </c>
      <c r="D7" s="6">
        <v>91000</v>
      </c>
    </row>
    <row r="8" spans="1:7" ht="14.25" customHeight="1" x14ac:dyDescent="0.3">
      <c r="A8" s="2">
        <v>150814</v>
      </c>
      <c r="B8" s="3" t="s">
        <v>25</v>
      </c>
      <c r="C8" s="3" t="s">
        <v>14</v>
      </c>
      <c r="D8" s="6">
        <v>50000</v>
      </c>
    </row>
    <row r="9" spans="1:7" ht="14.25" customHeight="1" x14ac:dyDescent="0.3">
      <c r="A9" s="2">
        <v>150821</v>
      </c>
      <c r="B9" s="3" t="s">
        <v>54</v>
      </c>
      <c r="C9" s="3" t="s">
        <v>14</v>
      </c>
      <c r="D9" s="6">
        <v>26000</v>
      </c>
    </row>
    <row r="10" spans="1:7" ht="14.25" customHeight="1" x14ac:dyDescent="0.3">
      <c r="A10" s="2">
        <v>150830</v>
      </c>
      <c r="B10" s="3" t="s">
        <v>81</v>
      </c>
      <c r="C10" s="3" t="s">
        <v>14</v>
      </c>
      <c r="D10" s="6">
        <v>52000</v>
      </c>
    </row>
    <row r="11" spans="1:7" ht="14.25" customHeight="1" x14ac:dyDescent="0.3">
      <c r="A11" s="2">
        <v>150834</v>
      </c>
      <c r="B11" s="3" t="s">
        <v>13</v>
      </c>
      <c r="C11" s="3" t="s">
        <v>14</v>
      </c>
      <c r="D11" s="6">
        <v>48000</v>
      </c>
    </row>
    <row r="12" spans="1:7" ht="14.25" customHeight="1" x14ac:dyDescent="0.3">
      <c r="A12" s="2">
        <v>150840</v>
      </c>
      <c r="B12" s="3" t="s">
        <v>25</v>
      </c>
      <c r="C12" s="3" t="s">
        <v>43</v>
      </c>
      <c r="D12" s="6">
        <v>20000</v>
      </c>
    </row>
    <row r="13" spans="1:7" ht="14.25" customHeight="1" x14ac:dyDescent="0.3">
      <c r="A13" s="2">
        <v>150850</v>
      </c>
      <c r="B13" s="3" t="s">
        <v>54</v>
      </c>
      <c r="C13" s="3" t="s">
        <v>43</v>
      </c>
      <c r="D13" s="6">
        <v>47000</v>
      </c>
    </row>
    <row r="14" spans="1:7" ht="14.25" customHeight="1" x14ac:dyDescent="0.3">
      <c r="A14" s="2">
        <v>150851</v>
      </c>
      <c r="B14" s="3" t="s">
        <v>25</v>
      </c>
      <c r="C14" s="3" t="s">
        <v>43</v>
      </c>
      <c r="D14" s="6">
        <v>75000</v>
      </c>
    </row>
    <row r="15" spans="1:7" ht="14.25" customHeight="1" x14ac:dyDescent="0.3">
      <c r="A15" s="2">
        <v>150865</v>
      </c>
      <c r="B15" s="3" t="s">
        <v>51</v>
      </c>
      <c r="C15" s="3" t="s">
        <v>43</v>
      </c>
      <c r="D15" s="6">
        <v>90000</v>
      </c>
    </row>
    <row r="16" spans="1:7" ht="14.25" customHeight="1" x14ac:dyDescent="0.3">
      <c r="A16" s="2">
        <v>150867</v>
      </c>
      <c r="B16" s="3" t="s">
        <v>70</v>
      </c>
      <c r="C16" s="3" t="s">
        <v>43</v>
      </c>
      <c r="D16" s="6">
        <v>49000</v>
      </c>
    </row>
    <row r="17" spans="1:4" ht="14.25" customHeight="1" x14ac:dyDescent="0.3">
      <c r="A17" s="2">
        <v>150874</v>
      </c>
      <c r="B17" s="3" t="s">
        <v>29</v>
      </c>
      <c r="C17" s="3" t="s">
        <v>43</v>
      </c>
      <c r="D17" s="6">
        <v>27000</v>
      </c>
    </row>
    <row r="18" spans="1:4" ht="14.25" customHeight="1" x14ac:dyDescent="0.3">
      <c r="A18" s="2">
        <v>150881</v>
      </c>
      <c r="B18" s="3" t="s">
        <v>18</v>
      </c>
      <c r="C18" s="3" t="s">
        <v>43</v>
      </c>
      <c r="D18" s="6">
        <v>92000</v>
      </c>
    </row>
    <row r="19" spans="1:4" ht="14.25" customHeight="1" x14ac:dyDescent="0.3">
      <c r="A19" s="2">
        <v>150888</v>
      </c>
      <c r="B19" s="3" t="s">
        <v>37</v>
      </c>
      <c r="C19" s="3" t="s">
        <v>43</v>
      </c>
      <c r="D19" s="6">
        <v>43000</v>
      </c>
    </row>
    <row r="20" spans="1:4" ht="14.25" customHeight="1" x14ac:dyDescent="0.3">
      <c r="A20" s="2">
        <v>150894</v>
      </c>
      <c r="B20" s="3" t="s">
        <v>25</v>
      </c>
      <c r="C20" s="3" t="s">
        <v>26</v>
      </c>
      <c r="D20" s="6">
        <v>67000</v>
      </c>
    </row>
    <row r="21" spans="1:4" ht="14.25" customHeight="1" x14ac:dyDescent="0.3">
      <c r="A21" s="2">
        <v>150901</v>
      </c>
      <c r="B21" s="3" t="s">
        <v>81</v>
      </c>
      <c r="C21" s="3" t="s">
        <v>26</v>
      </c>
      <c r="D21" s="6">
        <v>53000</v>
      </c>
    </row>
    <row r="22" spans="1:4" ht="14.25" customHeight="1" x14ac:dyDescent="0.3">
      <c r="A22" s="2">
        <v>150905</v>
      </c>
      <c r="B22" s="3" t="s">
        <v>13</v>
      </c>
      <c r="C22" s="3" t="s">
        <v>26</v>
      </c>
      <c r="D22" s="6">
        <v>62000</v>
      </c>
    </row>
    <row r="23" spans="1:4" ht="14.25" customHeight="1" x14ac:dyDescent="0.3">
      <c r="A23" s="2">
        <v>150912</v>
      </c>
      <c r="B23" s="3" t="s">
        <v>67</v>
      </c>
      <c r="C23" s="3" t="s">
        <v>26</v>
      </c>
      <c r="D23" s="6">
        <v>81000</v>
      </c>
    </row>
    <row r="24" spans="1:4" ht="14.25" customHeight="1" x14ac:dyDescent="0.3">
      <c r="A24" s="2">
        <v>150921</v>
      </c>
      <c r="B24" s="3" t="s">
        <v>70</v>
      </c>
      <c r="C24" s="3" t="s">
        <v>26</v>
      </c>
      <c r="D24" s="6">
        <v>19000</v>
      </c>
    </row>
    <row r="25" spans="1:4" ht="14.25" customHeight="1" x14ac:dyDescent="0.3">
      <c r="A25" s="2">
        <v>150929</v>
      </c>
      <c r="B25" s="3" t="s">
        <v>29</v>
      </c>
      <c r="C25" s="3" t="s">
        <v>26</v>
      </c>
      <c r="D25" s="6">
        <v>58000</v>
      </c>
    </row>
    <row r="26" spans="1:4" ht="14.25" customHeight="1" x14ac:dyDescent="0.3">
      <c r="A26" s="2">
        <v>150930</v>
      </c>
      <c r="B26" s="3" t="s">
        <v>18</v>
      </c>
      <c r="C26" s="3" t="s">
        <v>26</v>
      </c>
      <c r="D26" s="6">
        <v>82000</v>
      </c>
    </row>
    <row r="27" spans="1:4" ht="14.25" customHeight="1" x14ac:dyDescent="0.3">
      <c r="A27" s="2">
        <v>150937</v>
      </c>
      <c r="B27" s="3" t="s">
        <v>37</v>
      </c>
      <c r="C27" s="3" t="s">
        <v>26</v>
      </c>
      <c r="D27" s="6">
        <v>37000</v>
      </c>
    </row>
    <row r="28" spans="1:4" ht="14.25" customHeight="1" x14ac:dyDescent="0.3">
      <c r="A28" s="2">
        <v>150940</v>
      </c>
      <c r="B28" s="3" t="s">
        <v>25</v>
      </c>
      <c r="C28" s="3" t="s">
        <v>26</v>
      </c>
      <c r="D28" s="6">
        <v>87000</v>
      </c>
    </row>
    <row r="29" spans="1:4" ht="14.25" customHeight="1" x14ac:dyDescent="0.3">
      <c r="A29" s="2">
        <v>150947</v>
      </c>
      <c r="B29" s="3" t="s">
        <v>54</v>
      </c>
      <c r="C29" s="3" t="s">
        <v>26</v>
      </c>
      <c r="D29" s="6">
        <v>85000</v>
      </c>
    </row>
    <row r="30" spans="1:4" ht="14.25" customHeight="1" x14ac:dyDescent="0.3">
      <c r="A30" s="2">
        <v>150962</v>
      </c>
      <c r="B30" s="3" t="s">
        <v>33</v>
      </c>
      <c r="C30" s="3" t="s">
        <v>26</v>
      </c>
      <c r="D30" s="6">
        <v>87000</v>
      </c>
    </row>
    <row r="31" spans="1:4" ht="14.25" customHeight="1" x14ac:dyDescent="0.3">
      <c r="A31" s="2">
        <v>150968</v>
      </c>
      <c r="B31" s="3" t="s">
        <v>67</v>
      </c>
      <c r="C31" s="3" t="s">
        <v>26</v>
      </c>
      <c r="D31" s="6">
        <v>65000</v>
      </c>
    </row>
    <row r="32" spans="1:4" ht="14.25" customHeight="1" x14ac:dyDescent="0.3">
      <c r="A32" s="2">
        <v>150975</v>
      </c>
      <c r="B32" s="3" t="s">
        <v>70</v>
      </c>
      <c r="C32" s="3" t="s">
        <v>38</v>
      </c>
      <c r="D32" s="6">
        <v>83000</v>
      </c>
    </row>
    <row r="33" spans="1:4" ht="14.25" customHeight="1" x14ac:dyDescent="0.3">
      <c r="A33" s="2">
        <v>150982</v>
      </c>
      <c r="B33" s="3" t="s">
        <v>29</v>
      </c>
      <c r="C33" s="3" t="s">
        <v>38</v>
      </c>
      <c r="D33" s="6">
        <v>47000</v>
      </c>
    </row>
    <row r="34" spans="1:4" ht="14.25" customHeight="1" x14ac:dyDescent="0.3">
      <c r="A34" s="2">
        <v>150989</v>
      </c>
      <c r="B34" s="3" t="s">
        <v>18</v>
      </c>
      <c r="C34" s="3" t="s">
        <v>38</v>
      </c>
      <c r="D34" s="6">
        <v>45000</v>
      </c>
    </row>
    <row r="35" spans="1:4" ht="14.25" customHeight="1" x14ac:dyDescent="0.3">
      <c r="A35" s="2">
        <v>150990</v>
      </c>
      <c r="B35" s="3" t="s">
        <v>37</v>
      </c>
      <c r="C35" s="3" t="s">
        <v>38</v>
      </c>
      <c r="D35" s="6">
        <v>77000</v>
      </c>
    </row>
    <row r="36" spans="1:4" ht="14.25" customHeight="1" x14ac:dyDescent="0.3">
      <c r="A36" s="2">
        <v>150995</v>
      </c>
      <c r="B36" s="3" t="s">
        <v>25</v>
      </c>
      <c r="C36" s="3" t="s">
        <v>38</v>
      </c>
      <c r="D36" s="6">
        <v>15000</v>
      </c>
    </row>
    <row r="37" spans="1:4" ht="14.25" customHeight="1" x14ac:dyDescent="0.3"/>
    <row r="38" spans="1:4" ht="14.25" customHeight="1" x14ac:dyDescent="0.3"/>
    <row r="39" spans="1:4" ht="14.25" customHeight="1" x14ac:dyDescent="0.3"/>
    <row r="40" spans="1:4" ht="14.25" customHeight="1" x14ac:dyDescent="0.3"/>
    <row r="41" spans="1:4" ht="14.25" customHeight="1" x14ac:dyDescent="0.3"/>
    <row r="42" spans="1:4" ht="14.25" customHeight="1" x14ac:dyDescent="0.3"/>
    <row r="43" spans="1:4" ht="14.25" customHeight="1" x14ac:dyDescent="0.3"/>
    <row r="44" spans="1:4" ht="14.25" customHeight="1" x14ac:dyDescent="0.3"/>
    <row r="45" spans="1:4" ht="14.25" customHeight="1" x14ac:dyDescent="0.3"/>
    <row r="46" spans="1:4" ht="14.25" customHeight="1" x14ac:dyDescent="0.3"/>
    <row r="47" spans="1:4" ht="14.25" customHeight="1" x14ac:dyDescent="0.3"/>
    <row r="48" spans="1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Index&amp;Match</vt:lpstr>
      <vt:lpstr>Master Emp sheet</vt:lpstr>
      <vt:lpstr>Source</vt:lpstr>
      <vt:lpstr>Department</vt:lpstr>
      <vt:lpstr>Name</vt:lpstr>
      <vt:lpstr>Region</vt:lpstr>
      <vt:lpstr>Salary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Devendranath Boguda</cp:lastModifiedBy>
  <dcterms:created xsi:type="dcterms:W3CDTF">2022-07-27T06:45:44Z</dcterms:created>
  <dcterms:modified xsi:type="dcterms:W3CDTF">2024-04-24T06:08:32Z</dcterms:modified>
</cp:coreProperties>
</file>