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1/CaCl2/"/>
    </mc:Choice>
  </mc:AlternateContent>
  <xr:revisionPtr revIDLastSave="20697" documentId="13_ncr:1_{EEA14284-E657-43FE-BA41-A870F5162EE1}" xr6:coauthVersionLast="47" xr6:coauthVersionMax="47" xr10:uidLastSave="{34F35B94-98B2-4413-B2FD-1213A329277E}"/>
  <bookViews>
    <workbookView xWindow="-110" yWindow="-110" windowWidth="19420" windowHeight="11500" tabRatio="785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unknowns'!$AH$9:$AH$14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5" l="1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J7" i="5"/>
  <c r="AB7" i="5"/>
  <c r="AZ9" i="5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Y9" i="5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W8" i="5" s="1"/>
  <c r="AT9" i="5"/>
  <c r="AT10" i="5"/>
  <c r="AT11" i="5"/>
  <c r="AT12" i="5"/>
  <c r="AT13" i="5"/>
  <c r="AT14" i="5"/>
  <c r="AT15" i="5"/>
  <c r="AT16" i="5"/>
  <c r="AT17" i="5"/>
  <c r="AT18" i="5"/>
  <c r="AT19" i="5"/>
  <c r="AW19" i="5" s="1"/>
  <c r="AT20" i="5"/>
  <c r="AT21" i="5"/>
  <c r="AW21" i="5" s="1"/>
  <c r="AT22" i="5"/>
  <c r="AW22" i="5" s="1"/>
  <c r="AT23" i="5"/>
  <c r="AT24" i="5"/>
  <c r="AW24" i="5" s="1"/>
  <c r="AT25" i="5"/>
  <c r="AW25" i="5" s="1"/>
  <c r="AT26" i="5"/>
  <c r="AW26" i="5" s="1"/>
  <c r="AT27" i="5"/>
  <c r="AW27" i="5" s="1"/>
  <c r="AT28" i="5"/>
  <c r="AW28" i="5" s="1"/>
  <c r="AT29" i="5"/>
  <c r="AT30" i="5"/>
  <c r="AT31" i="5"/>
  <c r="AT32" i="5"/>
  <c r="AT33" i="5"/>
  <c r="AT34" i="5"/>
  <c r="AT35" i="5"/>
  <c r="AT36" i="5"/>
  <c r="AT37" i="5"/>
  <c r="AT38" i="5"/>
  <c r="AT39" i="5"/>
  <c r="AT40" i="5"/>
  <c r="AW40" i="5" s="1"/>
  <c r="AT41" i="5"/>
  <c r="AW41" i="5" s="1"/>
  <c r="AT42" i="5"/>
  <c r="AW42" i="5" s="1"/>
  <c r="AT43" i="5"/>
  <c r="AW43" i="5" s="1"/>
  <c r="AT44" i="5"/>
  <c r="AT45" i="5"/>
  <c r="AW45" i="5" s="1"/>
  <c r="AT46" i="5"/>
  <c r="AW46" i="5" s="1"/>
  <c r="AT47" i="5"/>
  <c r="AT48" i="5"/>
  <c r="AW48" i="5" s="1"/>
  <c r="AT49" i="5"/>
  <c r="AW49" i="5" s="1"/>
  <c r="AT50" i="5"/>
  <c r="AT51" i="5"/>
  <c r="AT52" i="5"/>
  <c r="AT53" i="5"/>
  <c r="AT54" i="5"/>
  <c r="AT55" i="5"/>
  <c r="AT56" i="5"/>
  <c r="AT57" i="5"/>
  <c r="AT58" i="5"/>
  <c r="AT59" i="5"/>
  <c r="AT60" i="5"/>
  <c r="AT61" i="5"/>
  <c r="AW61" i="5" s="1"/>
  <c r="AT62" i="5"/>
  <c r="AW62" i="5" s="1"/>
  <c r="AT63" i="5"/>
  <c r="AT64" i="5"/>
  <c r="AW64" i="5" s="1"/>
  <c r="AT65" i="5"/>
  <c r="AW65" i="5" s="1"/>
  <c r="AT66" i="5"/>
  <c r="AW66" i="5" s="1"/>
  <c r="AT67" i="5"/>
  <c r="AW67" i="5" s="1"/>
  <c r="AT68" i="5"/>
  <c r="AW68" i="5" s="1"/>
  <c r="AT69" i="5"/>
  <c r="AW69" i="5" s="1"/>
  <c r="AT70" i="5"/>
  <c r="AW70" i="5" s="1"/>
  <c r="AT71" i="5"/>
  <c r="AT72" i="5"/>
  <c r="AT73" i="5"/>
  <c r="AT74" i="5"/>
  <c r="AT75" i="5"/>
  <c r="AT76" i="5"/>
  <c r="AT77" i="5"/>
  <c r="AT78" i="5"/>
  <c r="AT79" i="5"/>
  <c r="AT80" i="5"/>
  <c r="AT81" i="5"/>
  <c r="AW81" i="5" s="1"/>
  <c r="AT82" i="5"/>
  <c r="AW82" i="5" s="1"/>
  <c r="AT83" i="5"/>
  <c r="AW83" i="5" s="1"/>
  <c r="AT84" i="5"/>
  <c r="AW84" i="5" s="1"/>
  <c r="AT85" i="5"/>
  <c r="AW85" i="5" s="1"/>
  <c r="AT86" i="5"/>
  <c r="AW86" i="5" s="1"/>
  <c r="AT87" i="5"/>
  <c r="AW87" i="5" s="1"/>
  <c r="AT88" i="5"/>
  <c r="AW88" i="5" s="1"/>
  <c r="AT89" i="5"/>
  <c r="AW89" i="5" s="1"/>
  <c r="AT90" i="5"/>
  <c r="AW90" i="5" s="1"/>
  <c r="AT91" i="5"/>
  <c r="AW91" i="5" s="1"/>
  <c r="AT92" i="5"/>
  <c r="AT93" i="5"/>
  <c r="AT94" i="5"/>
  <c r="AT95" i="5"/>
  <c r="AT96" i="5"/>
  <c r="AT97" i="5"/>
  <c r="AT98" i="5"/>
  <c r="AT99" i="5"/>
  <c r="AT100" i="5"/>
  <c r="AT101" i="5"/>
  <c r="AT102" i="5"/>
  <c r="AW102" i="5" s="1"/>
  <c r="AT103" i="5"/>
  <c r="AW103" i="5" s="1"/>
  <c r="AT104" i="5"/>
  <c r="AW104" i="5" s="1"/>
  <c r="AT105" i="5"/>
  <c r="AW105" i="5" s="1"/>
  <c r="AT106" i="5"/>
  <c r="AW106" i="5" s="1"/>
  <c r="AT107" i="5"/>
  <c r="AW107" i="5" s="1"/>
  <c r="AT108" i="5"/>
  <c r="AW108" i="5" s="1"/>
  <c r="AT109" i="5"/>
  <c r="AW109" i="5" s="1"/>
  <c r="AT110" i="5"/>
  <c r="AW110" i="5" s="1"/>
  <c r="AT111" i="5"/>
  <c r="AW111" i="5" s="1"/>
  <c r="AT112" i="5"/>
  <c r="AW112" i="5" s="1"/>
  <c r="AT113" i="5"/>
  <c r="AT114" i="5"/>
  <c r="AT115" i="5"/>
  <c r="AT116" i="5"/>
  <c r="AT117" i="5"/>
  <c r="AT118" i="5"/>
  <c r="AT119" i="5"/>
  <c r="AT120" i="5"/>
  <c r="AT121" i="5"/>
  <c r="AT122" i="5"/>
  <c r="AT123" i="5"/>
  <c r="AW123" i="5" s="1"/>
  <c r="AT124" i="5"/>
  <c r="AW124" i="5" s="1"/>
  <c r="AT125" i="5"/>
  <c r="AW125" i="5" s="1"/>
  <c r="AT126" i="5"/>
  <c r="AW126" i="5" s="1"/>
  <c r="AT127" i="5"/>
  <c r="AW127" i="5" s="1"/>
  <c r="AT128" i="5"/>
  <c r="AW128" i="5" s="1"/>
  <c r="AT129" i="5"/>
  <c r="AW129" i="5" s="1"/>
  <c r="AT130" i="5"/>
  <c r="AW130" i="5" s="1"/>
  <c r="AT131" i="5"/>
  <c r="AW131" i="5" s="1"/>
  <c r="AT132" i="5"/>
  <c r="AW132" i="5" s="1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W145" i="5" s="1"/>
  <c r="AT146" i="5"/>
  <c r="AW146" i="5" s="1"/>
  <c r="AT147" i="5"/>
  <c r="AW147" i="5" s="1"/>
  <c r="AT148" i="5"/>
  <c r="AW148" i="5" s="1"/>
  <c r="AT149" i="5"/>
  <c r="AW149" i="5" s="1"/>
  <c r="AT150" i="5"/>
  <c r="AW150" i="5" s="1"/>
  <c r="AT151" i="5"/>
  <c r="AW151" i="5" s="1"/>
  <c r="AT152" i="5"/>
  <c r="AW152" i="5" s="1"/>
  <c r="AT153" i="5"/>
  <c r="AW153" i="5" s="1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W166" i="5" s="1"/>
  <c r="AT167" i="5"/>
  <c r="AW167" i="5" s="1"/>
  <c r="AT168" i="5"/>
  <c r="AW168" i="5" s="1"/>
  <c r="AT169" i="5"/>
  <c r="AT170" i="5"/>
  <c r="AT171" i="5"/>
  <c r="AW171" i="5" s="1"/>
  <c r="AT172" i="5"/>
  <c r="AW172" i="5" s="1"/>
  <c r="AT173" i="5"/>
  <c r="AT7" i="5"/>
  <c r="AW7" i="5" s="1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P171" i="5"/>
  <c r="L171" i="5"/>
  <c r="U171" i="5" s="1"/>
  <c r="K171" i="5"/>
  <c r="R171" i="5" s="1"/>
  <c r="F171" i="5"/>
  <c r="AC171" i="5" s="1"/>
  <c r="D171" i="5"/>
  <c r="I171" i="5" s="1"/>
  <c r="L170" i="5"/>
  <c r="U170" i="5" s="1"/>
  <c r="K170" i="5"/>
  <c r="R170" i="5" s="1"/>
  <c r="F170" i="5"/>
  <c r="AC170" i="5" s="1"/>
  <c r="Y170" i="5" s="1"/>
  <c r="Z170" i="5" s="1"/>
  <c r="D170" i="5"/>
  <c r="I170" i="5" s="1"/>
  <c r="L169" i="5"/>
  <c r="U169" i="5" s="1"/>
  <c r="K169" i="5"/>
  <c r="R169" i="5" s="1"/>
  <c r="F169" i="5"/>
  <c r="AC169" i="5" s="1"/>
  <c r="D169" i="5"/>
  <c r="H169" i="5" s="1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P166" i="5"/>
  <c r="L166" i="5"/>
  <c r="K166" i="5"/>
  <c r="R166" i="5" s="1"/>
  <c r="F166" i="5"/>
  <c r="AC166" i="5" s="1"/>
  <c r="AL166" i="5" s="1"/>
  <c r="D166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P163" i="5"/>
  <c r="L163" i="5"/>
  <c r="U163" i="5" s="1"/>
  <c r="K163" i="5"/>
  <c r="R163" i="5" s="1"/>
  <c r="F163" i="5"/>
  <c r="AC163" i="5" s="1"/>
  <c r="D163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P146" i="5"/>
  <c r="L146" i="5"/>
  <c r="U146" i="5" s="1"/>
  <c r="K146" i="5"/>
  <c r="R146" i="5" s="1"/>
  <c r="F146" i="5"/>
  <c r="AC146" i="5" s="1"/>
  <c r="D146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P142" i="5"/>
  <c r="L142" i="5"/>
  <c r="K142" i="5"/>
  <c r="R142" i="5" s="1"/>
  <c r="F142" i="5"/>
  <c r="AC142" i="5" s="1"/>
  <c r="AD142" i="5" s="1"/>
  <c r="AK142" i="5" s="1"/>
  <c r="D142" i="5"/>
  <c r="I142" i="5" s="1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P131" i="5"/>
  <c r="L131" i="5"/>
  <c r="U131" i="5" s="1"/>
  <c r="K131" i="5"/>
  <c r="R131" i="5" s="1"/>
  <c r="F131" i="5"/>
  <c r="AC131" i="5" s="1"/>
  <c r="D131" i="5"/>
  <c r="I131" i="5" s="1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P129" i="5"/>
  <c r="L129" i="5"/>
  <c r="U129" i="5" s="1"/>
  <c r="K129" i="5"/>
  <c r="R129" i="5" s="1"/>
  <c r="F129" i="5"/>
  <c r="AC129" i="5" s="1"/>
  <c r="D129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P123" i="5"/>
  <c r="L123" i="5"/>
  <c r="M123" i="5" s="1"/>
  <c r="O123" i="5" s="1"/>
  <c r="K123" i="5"/>
  <c r="R123" i="5" s="1"/>
  <c r="F123" i="5"/>
  <c r="AC123" i="5" s="1"/>
  <c r="D123" i="5"/>
  <c r="AP122" i="5"/>
  <c r="L122" i="5"/>
  <c r="K122" i="5"/>
  <c r="R122" i="5" s="1"/>
  <c r="F122" i="5"/>
  <c r="AC122" i="5" s="1"/>
  <c r="AD122" i="5" s="1"/>
  <c r="AK122" i="5" s="1"/>
  <c r="D122" i="5"/>
  <c r="H122" i="5" s="1"/>
  <c r="AP121" i="5"/>
  <c r="L121" i="5"/>
  <c r="K121" i="5"/>
  <c r="R121" i="5" s="1"/>
  <c r="F121" i="5"/>
  <c r="AC121" i="5" s="1"/>
  <c r="D121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P107" i="5"/>
  <c r="L107" i="5"/>
  <c r="M107" i="5" s="1"/>
  <c r="O107" i="5" s="1"/>
  <c r="K107" i="5"/>
  <c r="R107" i="5" s="1"/>
  <c r="F107" i="5"/>
  <c r="AC107" i="5" s="1"/>
  <c r="D107" i="5"/>
  <c r="AP106" i="5"/>
  <c r="L106" i="5"/>
  <c r="U106" i="5" s="1"/>
  <c r="K106" i="5"/>
  <c r="R106" i="5" s="1"/>
  <c r="F106" i="5"/>
  <c r="AC106" i="5" s="1"/>
  <c r="AL106" i="5" s="1"/>
  <c r="D106" i="5"/>
  <c r="H106" i="5" s="1"/>
  <c r="AP105" i="5"/>
  <c r="L105" i="5"/>
  <c r="M105" i="5" s="1"/>
  <c r="O105" i="5" s="1"/>
  <c r="K105" i="5"/>
  <c r="R105" i="5" s="1"/>
  <c r="F105" i="5"/>
  <c r="AC105" i="5" s="1"/>
  <c r="D105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P102" i="5"/>
  <c r="L102" i="5"/>
  <c r="M102" i="5" s="1"/>
  <c r="O102" i="5" s="1"/>
  <c r="K102" i="5"/>
  <c r="R102" i="5" s="1"/>
  <c r="F102" i="5"/>
  <c r="AC102" i="5" s="1"/>
  <c r="D102" i="5"/>
  <c r="I102" i="5" s="1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P86" i="5"/>
  <c r="L86" i="5"/>
  <c r="U86" i="5" s="1"/>
  <c r="K86" i="5"/>
  <c r="R86" i="5" s="1"/>
  <c r="F86" i="5"/>
  <c r="AC86" i="5" s="1"/>
  <c r="D86" i="5"/>
  <c r="I86" i="5" s="1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P83" i="5"/>
  <c r="L83" i="5"/>
  <c r="U83" i="5" s="1"/>
  <c r="K83" i="5"/>
  <c r="R83" i="5" s="1"/>
  <c r="F83" i="5"/>
  <c r="AC83" i="5" s="1"/>
  <c r="D83" i="5"/>
  <c r="I83" i="5" s="1"/>
  <c r="AP82" i="5"/>
  <c r="L82" i="5"/>
  <c r="M82" i="5" s="1"/>
  <c r="O82" i="5" s="1"/>
  <c r="K82" i="5"/>
  <c r="R82" i="5" s="1"/>
  <c r="F82" i="5"/>
  <c r="AC82" i="5" s="1"/>
  <c r="D82" i="5"/>
  <c r="I82" i="5" s="1"/>
  <c r="AP81" i="5"/>
  <c r="L81" i="5"/>
  <c r="K81" i="5"/>
  <c r="R81" i="5" s="1"/>
  <c r="F81" i="5"/>
  <c r="AC81" i="5" s="1"/>
  <c r="D81" i="5"/>
  <c r="I81" i="5" s="1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P67" i="5"/>
  <c r="L67" i="5"/>
  <c r="M67" i="5" s="1"/>
  <c r="O67" i="5" s="1"/>
  <c r="K67" i="5"/>
  <c r="R67" i="5" s="1"/>
  <c r="F67" i="5"/>
  <c r="AC67" i="5" s="1"/>
  <c r="D67" i="5"/>
  <c r="H67" i="5" s="1"/>
  <c r="AP66" i="5"/>
  <c r="L66" i="5"/>
  <c r="K66" i="5"/>
  <c r="R66" i="5" s="1"/>
  <c r="F66" i="5"/>
  <c r="AC66" i="5" s="1"/>
  <c r="AD66" i="5" s="1"/>
  <c r="AK66" i="5" s="1"/>
  <c r="D66" i="5"/>
  <c r="I66" i="5" s="1"/>
  <c r="AP65" i="5"/>
  <c r="L65" i="5"/>
  <c r="K65" i="5"/>
  <c r="R65" i="5" s="1"/>
  <c r="F65" i="5"/>
  <c r="AC65" i="5" s="1"/>
  <c r="AD65" i="5" s="1"/>
  <c r="AK65" i="5" s="1"/>
  <c r="D65" i="5"/>
  <c r="I65" i="5" s="1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3" i="5" l="1"/>
  <c r="AW63" i="5"/>
  <c r="AP47" i="5"/>
  <c r="AW47" i="5"/>
  <c r="AP31" i="5"/>
  <c r="AP15" i="5"/>
  <c r="AP158" i="5"/>
  <c r="AP173" i="5"/>
  <c r="AW173" i="5"/>
  <c r="AP60" i="5"/>
  <c r="AW60" i="5"/>
  <c r="AP44" i="5"/>
  <c r="AW44" i="5"/>
  <c r="AP12" i="5"/>
  <c r="AP170" i="5"/>
  <c r="AW170" i="5"/>
  <c r="AP169" i="5"/>
  <c r="AW169" i="5"/>
  <c r="AP55" i="5"/>
  <c r="AP39" i="5"/>
  <c r="AW39" i="5"/>
  <c r="AP23" i="5"/>
  <c r="AW23" i="5"/>
  <c r="AP52" i="5"/>
  <c r="AP36" i="5"/>
  <c r="AP20" i="5"/>
  <c r="AW20" i="5"/>
  <c r="AP68" i="5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W169" i="5" s="1"/>
  <c r="I145" i="5"/>
  <c r="I139" i="5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I33" i="5"/>
  <c r="H43" i="5"/>
  <c r="U45" i="5"/>
  <c r="H100" i="5"/>
  <c r="H102" i="5"/>
  <c r="H103" i="5"/>
  <c r="M117" i="5"/>
  <c r="O117" i="5" s="1"/>
  <c r="V117" i="5" s="1"/>
  <c r="W117" i="5" s="1"/>
  <c r="H124" i="5"/>
  <c r="H132" i="5"/>
  <c r="H161" i="5"/>
  <c r="I162" i="5"/>
  <c r="H164" i="5"/>
  <c r="Y166" i="5"/>
  <c r="Z166" i="5" s="1"/>
  <c r="H70" i="5"/>
  <c r="I122" i="5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Q101" i="5" s="1"/>
  <c r="S101" i="5" s="1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M100" i="5" l="1"/>
  <c r="AE100" i="5"/>
  <c r="AE63" i="5"/>
  <c r="AE59" i="5"/>
  <c r="AM59" i="5"/>
  <c r="AE128" i="5"/>
  <c r="AM141" i="5"/>
  <c r="AM51" i="5"/>
  <c r="AM109" i="5"/>
  <c r="AE74" i="5"/>
  <c r="AM74" i="5"/>
  <c r="AE24" i="5"/>
  <c r="AM159" i="5"/>
  <c r="AE155" i="5"/>
  <c r="AE125" i="5"/>
  <c r="AM88" i="5"/>
  <c r="AE122" i="5"/>
  <c r="AE154" i="5"/>
  <c r="AM70" i="5"/>
  <c r="AE70" i="5"/>
  <c r="AM157" i="5"/>
  <c r="AM112" i="5"/>
  <c r="AE82" i="5"/>
  <c r="AE166" i="5"/>
  <c r="AM166" i="5"/>
  <c r="AE139" i="5"/>
  <c r="AM49" i="5"/>
  <c r="AM25" i="5"/>
  <c r="AE168" i="5"/>
  <c r="AE8" i="5"/>
  <c r="AM8" i="5"/>
  <c r="AM11" i="5"/>
  <c r="AE85" i="5"/>
  <c r="AE131" i="5"/>
  <c r="AE66" i="5"/>
  <c r="AE68" i="5"/>
  <c r="AM92" i="5"/>
  <c r="AE160" i="5"/>
  <c r="AM160" i="5"/>
  <c r="AM9" i="5"/>
  <c r="AE147" i="5"/>
  <c r="AM52" i="5"/>
  <c r="AE52" i="5"/>
  <c r="AE162" i="5"/>
  <c r="AM41" i="5"/>
  <c r="AM151" i="5"/>
  <c r="AM79" i="5"/>
  <c r="AE16" i="5"/>
  <c r="AM16" i="5"/>
  <c r="AE99" i="5"/>
  <c r="AM99" i="5"/>
  <c r="AM132" i="5"/>
  <c r="AE153" i="5"/>
  <c r="AE17" i="5"/>
  <c r="AM54" i="5"/>
  <c r="AE98" i="5"/>
  <c r="AE124" i="5"/>
  <c r="AM124" i="5"/>
  <c r="AE152" i="5"/>
  <c r="AE130" i="5"/>
  <c r="AE7" i="5"/>
  <c r="AM126" i="5"/>
  <c r="AE10" i="5"/>
  <c r="AM10" i="5"/>
  <c r="AE19" i="5"/>
  <c r="AM39" i="5"/>
  <c r="AM90" i="5"/>
  <c r="W155" i="5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66" i="5"/>
  <c r="V51" i="5"/>
  <c r="W51" i="5" s="1"/>
  <c r="W107" i="5"/>
  <c r="AM139" i="5"/>
  <c r="P72" i="5"/>
  <c r="Q72" i="5" s="1"/>
  <c r="S72" i="5" s="1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M156" i="5"/>
  <c r="AE35" i="5"/>
  <c r="AM87" i="5"/>
  <c r="AM164" i="5"/>
  <c r="AE65" i="5"/>
  <c r="W45" i="5"/>
  <c r="V173" i="5"/>
  <c r="W173" i="5" s="1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3" i="5"/>
  <c r="AM169" i="5"/>
  <c r="AE103" i="5"/>
  <c r="AE112" i="5"/>
  <c r="AE9" i="5"/>
  <c r="AM101" i="5"/>
  <c r="AE102" i="5"/>
  <c r="AE30" i="5"/>
  <c r="V134" i="5"/>
  <c r="W134" i="5" s="1"/>
  <c r="AE95" i="5"/>
  <c r="AM168" i="5"/>
  <c r="AE141" i="5"/>
  <c r="AM116" i="5"/>
  <c r="W89" i="5"/>
  <c r="V75" i="5"/>
  <c r="W75" i="5" s="1"/>
  <c r="AM31" i="5"/>
  <c r="AE46" i="5"/>
  <c r="AE121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M102" i="5"/>
  <c r="AE15" i="5"/>
  <c r="AM15" i="5"/>
  <c r="AE55" i="5"/>
  <c r="W46" i="5"/>
  <c r="AE118" i="5"/>
  <c r="AM55" i="5"/>
  <c r="W7" i="5"/>
  <c r="AE111" i="5"/>
  <c r="AE170" i="5"/>
  <c r="AM148" i="5"/>
  <c r="AE132" i="5"/>
  <c r="AE109" i="5"/>
  <c r="AM170" i="5"/>
  <c r="AE88" i="5"/>
  <c r="AM47" i="5"/>
  <c r="W90" i="5"/>
  <c r="AE106" i="5"/>
  <c r="AM152" i="5"/>
  <c r="AE92" i="5"/>
  <c r="AE110" i="5"/>
  <c r="AM171" i="5"/>
  <c r="AM121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37" i="5"/>
  <c r="P21" i="5"/>
  <c r="Q21" i="5" s="1"/>
  <c r="S21" i="5" s="1"/>
  <c r="AE149" i="5"/>
  <c r="AM129" i="5"/>
  <c r="AE137" i="5"/>
  <c r="AM63" i="5"/>
  <c r="AM46" i="5"/>
  <c r="AM35" i="5"/>
  <c r="V60" i="5"/>
  <c r="W60" i="5" s="1"/>
  <c r="P60" i="5"/>
  <c r="Q60" i="5" s="1"/>
  <c r="S60" i="5" s="1"/>
  <c r="AM149" i="5"/>
  <c r="AE133" i="5"/>
  <c r="P96" i="5"/>
  <c r="Q96" i="5" s="1"/>
  <c r="S96" i="5" s="1"/>
  <c r="P81" i="5"/>
  <c r="Q81" i="5" s="1"/>
  <c r="S81" i="5" s="1"/>
  <c r="AE67" i="5"/>
  <c r="AE39" i="5"/>
  <c r="W153" i="5"/>
  <c r="AE56" i="5"/>
  <c r="V44" i="5"/>
  <c r="W44" i="5" s="1"/>
  <c r="P44" i="5"/>
  <c r="Q44" i="5" s="1"/>
  <c r="S44" i="5" s="1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154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M57" i="5"/>
  <c r="V52" i="5"/>
  <c r="W52" i="5" s="1"/>
  <c r="P52" i="5"/>
  <c r="Q52" i="5" s="1"/>
  <c r="S52" i="5" s="1"/>
  <c r="AM20" i="5"/>
  <c r="V28" i="5"/>
  <c r="W28" i="5" s="1"/>
  <c r="P28" i="5"/>
  <c r="Q28" i="5" s="1"/>
  <c r="S28" i="5" s="1"/>
  <c r="AM32" i="5"/>
  <c r="AM12" i="5"/>
  <c r="AE23" i="5"/>
  <c r="AM7" i="5"/>
  <c r="W30" i="5"/>
  <c r="AE26" i="5"/>
  <c r="AE20" i="5"/>
  <c r="V36" i="5"/>
  <c r="W36" i="5" s="1"/>
  <c r="P36" i="5"/>
  <c r="Q36" i="5" s="1"/>
  <c r="S36" i="5" s="1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M125" i="5"/>
  <c r="AM65" i="5"/>
  <c r="AM103" i="5"/>
  <c r="AE77" i="5"/>
  <c r="AE18" i="5"/>
  <c r="AM18" i="5"/>
  <c r="V98" i="5"/>
  <c r="W98" i="5" s="1"/>
  <c r="P98" i="5"/>
  <c r="Q98" i="5" s="1"/>
  <c r="S98" i="5" s="1"/>
  <c r="AM1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P112" i="5"/>
  <c r="Q112" i="5" s="1"/>
  <c r="S112" i="5" s="1"/>
  <c r="V112" i="5"/>
  <c r="W112" i="5" s="1"/>
  <c r="AM72" i="5"/>
  <c r="AE72" i="5"/>
  <c r="AK68" i="5"/>
  <c r="AK108" i="5"/>
  <c r="AM42" i="5"/>
  <c r="AE42" i="5"/>
  <c r="AE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81" i="5"/>
  <c r="AM62" i="5"/>
  <c r="AE91" i="5"/>
  <c r="AE57" i="5"/>
  <c r="AE157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94" i="5"/>
  <c r="AM94" i="5"/>
  <c r="AE93" i="5"/>
  <c r="AM93" i="5"/>
  <c r="AM117" i="5"/>
  <c r="AM83" i="5"/>
  <c r="AM97" i="5"/>
  <c r="AE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0" i="5" l="1"/>
  <c r="AS70" i="5" s="1"/>
  <c r="AV70" i="5" s="1"/>
  <c r="AO130" i="5"/>
  <c r="AS130" i="5" s="1"/>
  <c r="AV130" i="5" s="1"/>
  <c r="AO154" i="5"/>
  <c r="AQ154" i="5" s="1"/>
  <c r="AO74" i="5"/>
  <c r="AQ74" i="5" s="1"/>
  <c r="AO12" i="5"/>
  <c r="AS12" i="5" s="1"/>
  <c r="AO100" i="5"/>
  <c r="AS100" i="5" s="1"/>
  <c r="AO78" i="5"/>
  <c r="AS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O165" i="5"/>
  <c r="AS165" i="5" s="1"/>
  <c r="AO162" i="5"/>
  <c r="AQ162" i="5" s="1"/>
  <c r="AO59" i="5"/>
  <c r="AS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V90" i="5" s="1"/>
  <c r="AO118" i="5"/>
  <c r="AS118" i="5" s="1"/>
  <c r="AO30" i="5"/>
  <c r="AS30" i="5" s="1"/>
  <c r="AO15" i="5"/>
  <c r="AQ15" i="5" s="1"/>
  <c r="AO97" i="5"/>
  <c r="AQ97" i="5" s="1"/>
  <c r="AO161" i="5"/>
  <c r="AS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V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O29" i="5"/>
  <c r="AQ29" i="5" s="1"/>
  <c r="AO36" i="5"/>
  <c r="AS36" i="5" s="1"/>
  <c r="AO28" i="5"/>
  <c r="AS28" i="5" s="1"/>
  <c r="AV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O63" i="5"/>
  <c r="AO18" i="5"/>
  <c r="AM120" i="5"/>
  <c r="AO120" i="5" s="1"/>
  <c r="AO136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Q70" i="5" l="1"/>
  <c r="AQ130" i="5"/>
  <c r="AS154" i="5"/>
  <c r="AS105" i="5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Q62" i="5"/>
  <c r="AQ138" i="5"/>
  <c r="AQ35" i="5"/>
  <c r="AS51" i="5"/>
  <c r="AS153" i="5"/>
  <c r="AV153" i="5" s="1"/>
  <c r="AQ78" i="5"/>
  <c r="AS8" i="5"/>
  <c r="AV8" i="5" s="1"/>
  <c r="AS42" i="5"/>
  <c r="AV42" i="5" s="1"/>
  <c r="AS94" i="5"/>
  <c r="AS15" i="5"/>
  <c r="AS162" i="5"/>
  <c r="AQ82" i="5"/>
  <c r="AQ110" i="5"/>
  <c r="AS40" i="5"/>
  <c r="AV40" i="5" s="1"/>
  <c r="AQ169" i="5"/>
  <c r="AS48" i="5"/>
  <c r="AV48" i="5" s="1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V112" i="5" s="1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S173" i="5"/>
  <c r="AV173" i="5" s="1"/>
  <c r="AQ21" i="5"/>
  <c r="AQ159" i="5"/>
  <c r="AQ144" i="5"/>
  <c r="AQ86" i="5"/>
  <c r="AS134" i="5"/>
  <c r="AS38" i="5"/>
  <c r="AQ109" i="5"/>
  <c r="AQ161" i="5"/>
  <c r="AQ20" i="5"/>
  <c r="AQ103" i="5"/>
  <c r="AQ93" i="5"/>
  <c r="AS85" i="5"/>
  <c r="AV85" i="5" s="1"/>
  <c r="AS123" i="5"/>
  <c r="AV123" i="5" s="1"/>
  <c r="AS80" i="5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V132" i="5" s="1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Q57" i="5"/>
  <c r="AS141" i="5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Q143" i="5"/>
  <c r="AS127" i="5"/>
  <c r="AV127" i="5" s="1"/>
  <c r="AQ127" i="5"/>
  <c r="AS31" i="5"/>
  <c r="AQ31" i="5"/>
  <c r="AS11" i="5"/>
  <c r="AQ11" i="5"/>
  <c r="AS156" i="5"/>
  <c r="AQ156" i="5"/>
  <c r="AS122" i="5"/>
  <c r="AQ122" i="5"/>
  <c r="AS150" i="5"/>
  <c r="AV150" i="5" s="1"/>
  <c r="AQ150" i="5"/>
  <c r="AS164" i="5"/>
  <c r="AQ164" i="5"/>
  <c r="AS120" i="5"/>
  <c r="AQ120" i="5"/>
  <c r="AS168" i="5"/>
  <c r="AV168" i="5" s="1"/>
  <c r="AQ168" i="5"/>
  <c r="AS111" i="5"/>
  <c r="AV111" i="5" s="1"/>
  <c r="AQ111" i="5"/>
  <c r="AS98" i="5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V69" i="5" s="1"/>
  <c r="AQ69" i="5"/>
  <c r="AS41" i="5"/>
  <c r="AV41" i="5" s="1"/>
  <c r="AQ41" i="5"/>
  <c r="AS124" i="5"/>
  <c r="AV124" i="5" s="1"/>
  <c r="AQ124" i="5"/>
  <c r="AQ18" i="5"/>
  <c r="AS18" i="5"/>
  <c r="AS63" i="5"/>
  <c r="AV63" i="5" s="1"/>
  <c r="AQ63" i="5"/>
  <c r="AS16" i="5"/>
  <c r="AQ16" i="5"/>
  <c r="AS158" i="5"/>
  <c r="AQ158" i="5"/>
  <c r="AS140" i="5"/>
  <c r="AQ140" i="5"/>
  <c r="AS49" i="5"/>
  <c r="AV49" i="5" s="1"/>
  <c r="AQ49" i="5"/>
  <c r="AS26" i="5"/>
  <c r="AV26" i="5" s="1"/>
  <c r="AQ26" i="5"/>
  <c r="AS33" i="5"/>
  <c r="AQ33" i="5"/>
  <c r="AS119" i="5"/>
  <c r="AQ119" i="5"/>
  <c r="AS66" i="5"/>
  <c r="AV66" i="5" s="1"/>
  <c r="AQ66" i="5"/>
  <c r="AS99" i="5"/>
  <c r="AQ99" i="5"/>
  <c r="AS19" i="5"/>
  <c r="AV19" i="5" s="1"/>
  <c r="AQ19" i="5"/>
  <c r="AS163" i="5"/>
  <c r="AQ163" i="5"/>
  <c r="AS91" i="5"/>
  <c r="AV91" i="5" s="1"/>
  <c r="AQ91" i="5"/>
  <c r="AS160" i="5"/>
  <c r="AQ160" i="5"/>
  <c r="AS71" i="5"/>
  <c r="AQ71" i="5"/>
  <c r="AS79" i="5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<sst xmlns="http://schemas.openxmlformats.org/spreadsheetml/2006/main" count="107" uniqueCount="55">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</sst>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0">
                  <c:v>0.19989290998318224</c:v>
                </c:pt>
                <c:pt idx="1">
                  <c:v>2.1708819670828286E-2</c:v>
                </c:pt>
                <c:pt idx="12">
                  <c:v>0.11812679016808642</c:v>
                </c:pt>
                <c:pt idx="13">
                  <c:v>0.29701620887495933</c:v>
                </c:pt>
                <c:pt idx="14">
                  <c:v>0.5566566092916686</c:v>
                </c:pt>
                <c:pt idx="15">
                  <c:v>0.8527252247122642</c:v>
                </c:pt>
                <c:pt idx="16">
                  <c:v>1.1819478117043767</c:v>
                </c:pt>
                <c:pt idx="17">
                  <c:v>1.5415266206964813</c:v>
                </c:pt>
                <c:pt idx="18">
                  <c:v>1.9290397323408806</c:v>
                </c:pt>
                <c:pt idx="19">
                  <c:v>2.3423695118661501</c:v>
                </c:pt>
                <c:pt idx="20">
                  <c:v>2.7796495777419712</c:v>
                </c:pt>
                <c:pt idx="21">
                  <c:v>1.7070898720500039E-2</c:v>
                </c:pt>
                <c:pt idx="32">
                  <c:v>9.7485789166111933E-2</c:v>
                </c:pt>
                <c:pt idx="33">
                  <c:v>0.27490737081387595</c:v>
                </c:pt>
                <c:pt idx="34">
                  <c:v>0.5328763050889288</c:v>
                </c:pt>
                <c:pt idx="35">
                  <c:v>0.82743794630890377</c:v>
                </c:pt>
                <c:pt idx="36">
                  <c:v>1.1553018258105678</c:v>
                </c:pt>
                <c:pt idx="37">
                  <c:v>1.5136557872713154</c:v>
                </c:pt>
                <c:pt idx="38">
                  <c:v>1.9000650909752934</c:v>
                </c:pt>
                <c:pt idx="39">
                  <c:v>2.3124006693848327</c:v>
                </c:pt>
                <c:pt idx="40">
                  <c:v>2.7487859250318487</c:v>
                </c:pt>
                <c:pt idx="41">
                  <c:v>0.19503369309204918</c:v>
                </c:pt>
                <c:pt idx="42">
                  <c:v>1.4575723449601452E-2</c:v>
                </c:pt>
                <c:pt idx="53">
                  <c:v>8.6381047231455052E-2</c:v>
                </c:pt>
                <c:pt idx="54">
                  <c:v>0.26301294083345461</c:v>
                </c:pt>
                <c:pt idx="55">
                  <c:v>0.52008263576669977</c:v>
                </c:pt>
                <c:pt idx="56">
                  <c:v>0.8138335333798481</c:v>
                </c:pt>
                <c:pt idx="57">
                  <c:v>1.1409664359272467</c:v>
                </c:pt>
                <c:pt idx="58">
                  <c:v>1.4986614363354835</c:v>
                </c:pt>
                <c:pt idx="59">
                  <c:v>1.8844768976031268</c:v>
                </c:pt>
                <c:pt idx="60">
                  <c:v>2.2962776014287627</c:v>
                </c:pt>
                <c:pt idx="61">
                  <c:v>2.7321814542276428</c:v>
                </c:pt>
                <c:pt idx="62">
                  <c:v>0.19326211262865542</c:v>
                </c:pt>
                <c:pt idx="63">
                  <c:v>1.19751287051866E-2</c:v>
                </c:pt>
                <c:pt idx="74">
                  <c:v>7.4807137434356213E-2</c:v>
                </c:pt>
                <c:pt idx="75">
                  <c:v>0.25061597920291578</c:v>
                </c:pt>
                <c:pt idx="76">
                  <c:v>0.50674844253823226</c:v>
                </c:pt>
                <c:pt idx="77">
                  <c:v>0.79965434317358208</c:v>
                </c:pt>
                <c:pt idx="78">
                  <c:v>1.1260253854830464</c:v>
                </c:pt>
                <c:pt idx="79">
                  <c:v>1.483033584178401</c:v>
                </c:pt>
                <c:pt idx="80">
                  <c:v>1.868230113567021</c:v>
                </c:pt>
                <c:pt idx="81">
                  <c:v>2.2794733447181228</c:v>
                </c:pt>
                <c:pt idx="82">
                  <c:v>2.7148754557229422</c:v>
                </c:pt>
                <c:pt idx="83">
                  <c:v>0.18952537146835122</c:v>
                </c:pt>
                <c:pt idx="84">
                  <c:v>6.4897727625634616E-3</c:v>
                </c:pt>
                <c:pt idx="95">
                  <c:v>5.0394639092850968E-2</c:v>
                </c:pt>
                <c:pt idx="96">
                  <c:v>0.22446744248965708</c:v>
                </c:pt>
                <c:pt idx="97">
                  <c:v>0.47862303152481223</c:v>
                </c:pt>
                <c:pt idx="98">
                  <c:v>0.7697466055583424</c:v>
                </c:pt>
                <c:pt idx="99">
                  <c:v>1.0945106790800998</c:v>
                </c:pt>
                <c:pt idx="100">
                  <c:v>1.4500702276675805</c:v>
                </c:pt>
                <c:pt idx="101">
                  <c:v>1.8339612627387913</c:v>
                </c:pt>
                <c:pt idx="102">
                  <c:v>2.2440286336160655</c:v>
                </c:pt>
                <c:pt idx="103">
                  <c:v>2.6783724358100169</c:v>
                </c:pt>
                <c:pt idx="104">
                  <c:v>0.18556295294743563</c:v>
                </c:pt>
                <c:pt idx="105">
                  <c:v>6.731333303904379E-4</c:v>
                </c:pt>
                <c:pt idx="116">
                  <c:v>2.4507768308811687E-2</c:v>
                </c:pt>
                <c:pt idx="117">
                  <c:v>0.19673968674674647</c:v>
                </c:pt>
                <c:pt idx="118">
                  <c:v>0.44879900980986015</c:v>
                </c:pt>
                <c:pt idx="119">
                  <c:v>0.73803261511544671</c:v>
                </c:pt>
                <c:pt idx="120">
                  <c:v>1.0610926683121311</c:v>
                </c:pt>
                <c:pt idx="121">
                  <c:v>1.4151160767786914</c:v>
                </c:pt>
                <c:pt idx="122">
                  <c:v>1.7976227732938022</c:v>
                </c:pt>
                <c:pt idx="123">
                  <c:v>2.2064432687983895</c:v>
                </c:pt>
                <c:pt idx="124">
                  <c:v>2.6396648465049593</c:v>
                </c:pt>
                <c:pt idx="125">
                  <c:v>0.18140889961383916</c:v>
                </c:pt>
                <c:pt idx="138">
                  <c:v>0.16767093099340652</c:v>
                </c:pt>
                <c:pt idx="139">
                  <c:v>0.4175326061798123</c:v>
                </c:pt>
                <c:pt idx="140">
                  <c:v>0.70478483802541669</c:v>
                </c:pt>
                <c:pt idx="141">
                  <c:v>1.0260584592047253</c:v>
                </c:pt>
                <c:pt idx="142">
                  <c:v>1.3784714350639335</c:v>
                </c:pt>
                <c:pt idx="143">
                  <c:v>1.7595268421295793</c:v>
                </c:pt>
                <c:pt idx="144">
                  <c:v>2.1670401595127058</c:v>
                </c:pt>
                <c:pt idx="145">
                  <c:v>2.599085238485408</c:v>
                </c:pt>
                <c:pt idx="146">
                  <c:v>0.17709248572842284</c:v>
                </c:pt>
                <c:pt idx="159">
                  <c:v>0.13746602727904381</c:v>
                </c:pt>
                <c:pt idx="160">
                  <c:v>0.38504415985093288</c:v>
                </c:pt>
                <c:pt idx="161">
                  <c:v>0.67023757655186744</c:v>
                </c:pt>
                <c:pt idx="162">
                  <c:v>0.98965494328618497</c:v>
                </c:pt>
                <c:pt idx="163">
                  <c:v>1.3403945430209878</c:v>
                </c:pt>
                <c:pt idx="164">
                  <c:v>1.7199419372065776</c:v>
                </c:pt>
                <c:pt idx="165">
                  <c:v>2.1260969856073584</c:v>
                </c:pt>
                <c:pt idx="166">
                  <c:v>2.5569195825695692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0">
                  <c:v>0.8639</c:v>
                </c:pt>
                <c:pt idx="1">
                  <c:v>0.87929999999999997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1">
                  <c:v>0.87649999999999995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1">
                  <c:v>0.85970000000000002</c:v>
                </c:pt>
                <c:pt idx="42">
                  <c:v>0.87490000000000001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6">
                  <c:v>1.5660000000000001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62">
                  <c:v>0.85799999999999998</c:v>
                </c:pt>
                <c:pt idx="63">
                  <c:v>0.873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83">
                  <c:v>0.85419999999999996</c:v>
                </c:pt>
                <c:pt idx="84">
                  <c:v>0.86870000000000003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04">
                  <c:v>0.8498</c:v>
                </c:pt>
                <c:pt idx="105">
                  <c:v>0.86370000000000002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25">
                  <c:v>0.8448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46">
                  <c:v>0.83930000000000005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82-8D86-361243C7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alone'!$A$1:$A$308</c:f>
              <c:numCache>
                <c:formatCode>General</c:formatCode>
                <c:ptCount val="308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'Complete our graph alone'!$B$1:$B$308</c:f>
              <c:numCache>
                <c:formatCode>General</c:formatCode>
                <c:ptCount val="308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246742</xdr:colOff>
      <xdr:row>6</xdr:row>
      <xdr:rowOff>37194</xdr:rowOff>
    </xdr:from>
    <xdr:to>
      <xdr:col>59</xdr:col>
      <xdr:colOff>299542</xdr:colOff>
      <xdr:row>29</xdr:row>
      <xdr:rowOff>158574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12291</xdr:colOff>
      <xdr:row>28</xdr:row>
      <xdr:rowOff>24581</xdr:rowOff>
    </xdr:from>
    <xdr:to>
      <xdr:col>10</xdr:col>
      <xdr:colOff>322007</xdr:colOff>
      <xdr:row>43</xdr:row>
      <xdr:rowOff>24580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5" x14ac:dyDescent="0.35"/>
  <cols>
    <col min="1" max="1" width="11.6328125" style="1" customWidth="1"/>
    <col min="2" max="2" width="11.08984375" style="1" customWidth="1"/>
    <col min="3" max="3" width="12.6328125" style="1" customWidth="1"/>
    <col min="5" max="5" width="10.36328125" customWidth="1"/>
    <col min="6" max="6" width="12.90625" customWidth="1"/>
  </cols>
  <sheetData>
    <row r="1" spans="1:47" x14ac:dyDescent="0.35">
      <c r="A1" s="12" t="s">
        <v>22</v>
      </c>
    </row>
    <row r="2" spans="1:47" x14ac:dyDescent="0.35">
      <c r="A2" s="12"/>
    </row>
    <row r="3" spans="1:47" x14ac:dyDescent="0.35">
      <c r="A3" s="12" t="s">
        <v>25</v>
      </c>
      <c r="E3" s="12" t="s">
        <v>26</v>
      </c>
      <c r="F3" s="1"/>
      <c r="G3" s="1"/>
      <c r="I3" s="12" t="s">
        <v>27</v>
      </c>
      <c r="J3" s="1"/>
      <c r="K3" s="1"/>
      <c r="L3" s="1"/>
      <c r="M3" s="12" t="s">
        <v>36</v>
      </c>
      <c r="N3" s="1"/>
      <c r="O3" s="1"/>
      <c r="Q3" s="12" t="s">
        <v>28</v>
      </c>
      <c r="R3" s="1"/>
      <c r="S3" s="1"/>
      <c r="U3" s="12" t="s">
        <v>29</v>
      </c>
      <c r="V3" s="1"/>
      <c r="W3" s="1"/>
      <c r="Y3" s="12" t="s">
        <v>30</v>
      </c>
      <c r="Z3" s="1"/>
      <c r="AA3" s="1"/>
      <c r="AC3" s="12" t="s">
        <v>31</v>
      </c>
      <c r="AD3" s="1"/>
      <c r="AE3" s="1"/>
      <c r="AG3" s="12" t="s">
        <v>32</v>
      </c>
      <c r="AH3" s="1"/>
      <c r="AI3" s="1"/>
      <c r="AK3" s="12" t="s">
        <v>33</v>
      </c>
      <c r="AL3" s="1"/>
      <c r="AM3" s="1"/>
      <c r="AO3" s="12" t="s">
        <v>34</v>
      </c>
      <c r="AP3" s="1"/>
      <c r="AQ3" s="1"/>
      <c r="AS3" s="12" t="s">
        <v>35</v>
      </c>
      <c r="AT3" s="1"/>
      <c r="AU3" s="1"/>
    </row>
    <row r="4" spans="1:47" x14ac:dyDescent="0.35">
      <c r="A4" s="1" t="s">
        <v>23</v>
      </c>
      <c r="B4" s="1" t="s">
        <v>0</v>
      </c>
      <c r="C4" s="1" t="s">
        <v>24</v>
      </c>
      <c r="E4" s="1" t="s">
        <v>23</v>
      </c>
      <c r="F4" s="1" t="s">
        <v>0</v>
      </c>
      <c r="G4" s="1" t="s">
        <v>24</v>
      </c>
      <c r="I4" s="1" t="s">
        <v>23</v>
      </c>
      <c r="J4" s="1" t="s">
        <v>0</v>
      </c>
      <c r="K4" s="1" t="s">
        <v>24</v>
      </c>
      <c r="L4" s="1"/>
      <c r="M4" s="1" t="s">
        <v>23</v>
      </c>
      <c r="N4" s="1" t="s">
        <v>0</v>
      </c>
      <c r="O4" s="1" t="s">
        <v>24</v>
      </c>
      <c r="Q4" s="1" t="s">
        <v>23</v>
      </c>
      <c r="R4" s="1" t="s">
        <v>0</v>
      </c>
      <c r="S4" s="1" t="s">
        <v>24</v>
      </c>
      <c r="U4" s="1" t="s">
        <v>23</v>
      </c>
      <c r="V4" s="1" t="s">
        <v>0</v>
      </c>
      <c r="W4" s="1" t="s">
        <v>24</v>
      </c>
      <c r="Y4" s="1" t="s">
        <v>23</v>
      </c>
      <c r="Z4" s="1" t="s">
        <v>0</v>
      </c>
      <c r="AA4" s="1" t="s">
        <v>24</v>
      </c>
      <c r="AC4" s="1" t="s">
        <v>23</v>
      </c>
      <c r="AD4" s="1" t="s">
        <v>0</v>
      </c>
      <c r="AE4" s="1" t="s">
        <v>24</v>
      </c>
      <c r="AG4" s="1" t="s">
        <v>23</v>
      </c>
      <c r="AH4" s="1" t="s">
        <v>0</v>
      </c>
      <c r="AI4" s="1" t="s">
        <v>24</v>
      </c>
      <c r="AK4" s="1" t="s">
        <v>23</v>
      </c>
      <c r="AL4" s="1" t="s">
        <v>0</v>
      </c>
      <c r="AM4" s="1" t="s">
        <v>24</v>
      </c>
      <c r="AO4" s="1" t="s">
        <v>23</v>
      </c>
      <c r="AP4" s="1" t="s">
        <v>0</v>
      </c>
      <c r="AQ4" s="1" t="s">
        <v>24</v>
      </c>
      <c r="AS4" s="1" t="s">
        <v>23</v>
      </c>
      <c r="AT4" s="1" t="s">
        <v>0</v>
      </c>
      <c r="AU4" s="1" t="s">
        <v>24</v>
      </c>
    </row>
    <row r="5" spans="1:47" x14ac:dyDescent="0.35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5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5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5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5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5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5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5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5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5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5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5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5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5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5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5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5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5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5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5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5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5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5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5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5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5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5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5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5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5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5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5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5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5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5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5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5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5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5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5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Z173"/>
  <sheetViews>
    <sheetView tabSelected="1" topLeftCell="AM2" zoomScale="58" zoomScaleNormal="100" workbookViewId="0">
      <selection activeCell="AV7" sqref="AV7:AW173"/>
    </sheetView>
  </sheetViews>
  <sheetFormatPr defaultRowHeight="14.5" x14ac:dyDescent="0.35"/>
  <cols>
    <col min="1" max="1" width="12.36328125" customWidth="1"/>
    <col min="2" max="3" width="13.08984375" customWidth="1"/>
    <col min="4" max="4" width="15.1796875" customWidth="1"/>
    <col min="5" max="5" width="9.08984375" customWidth="1"/>
    <col min="6" max="6" width="13.08984375" customWidth="1"/>
    <col min="7" max="7" width="13.08984375" style="1" customWidth="1"/>
    <col min="8" max="8" width="11.36328125" customWidth="1"/>
    <col min="9" max="9" width="11.1796875" customWidth="1"/>
    <col min="10" max="10" width="8.90625" style="5"/>
    <col min="12" max="13" width="8.90625" style="1"/>
    <col min="14" max="14" width="7.08984375" style="1" customWidth="1"/>
    <col min="15" max="15" width="8.90625" style="1"/>
    <col min="16" max="16" width="11.90625" style="1" customWidth="1"/>
    <col min="17" max="17" width="13.453125" style="1" customWidth="1"/>
    <col min="18" max="18" width="12.453125" style="1" customWidth="1"/>
    <col min="19" max="19" width="15.54296875" style="1" customWidth="1"/>
    <col min="20" max="20" width="8.90625" style="5"/>
    <col min="21" max="21" width="9.08984375" customWidth="1"/>
    <col min="23" max="23" width="14.1796875" customWidth="1"/>
    <col min="24" max="24" width="8.90625" style="5"/>
    <col min="27" max="27" width="8.9062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1796875" customWidth="1"/>
    <col min="40" max="40" width="8.90625" style="5"/>
    <col min="42" max="44" width="21.54296875" style="1" customWidth="1"/>
    <col min="46" max="46" width="13.453125" style="1" customWidth="1"/>
  </cols>
  <sheetData>
    <row r="1" spans="1:52" ht="23.5" x14ac:dyDescent="0.55000000000000004">
      <c r="D1" s="2" t="s">
        <v>21</v>
      </c>
      <c r="E1" s="2"/>
      <c r="F1" s="2"/>
      <c r="G1" s="3"/>
      <c r="H1" s="2"/>
      <c r="I1" s="2"/>
      <c r="J1" t="s">
        <v>54</v>
      </c>
      <c r="T1"/>
      <c r="X1"/>
      <c r="AA1"/>
      <c r="AF1"/>
      <c r="AI1"/>
      <c r="AN1"/>
    </row>
    <row r="2" spans="1:52" x14ac:dyDescent="0.35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2" x14ac:dyDescent="0.35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2" x14ac:dyDescent="0.35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2" x14ac:dyDescent="0.35">
      <c r="J5"/>
      <c r="T5"/>
      <c r="X5"/>
      <c r="AA5"/>
      <c r="AF5"/>
      <c r="AI5"/>
      <c r="AN5"/>
    </row>
    <row r="6" spans="1:52" ht="42" customHeight="1" x14ac:dyDescent="0.45">
      <c r="A6" t="s">
        <v>3</v>
      </c>
      <c r="B6" t="s">
        <v>37</v>
      </c>
      <c r="C6" s="13" t="s">
        <v>39</v>
      </c>
      <c r="D6" t="s">
        <v>38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</row>
    <row r="7" spans="1:52" x14ac:dyDescent="0.35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</f>
        <v>-314226.73227052571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-148.15769305507214</v>
      </c>
      <c r="AJ7">
        <f>($AH$12+($AH$13*H7)+($AH$14*I7))</f>
        <v>313874.66049571912</v>
      </c>
      <c r="AK7">
        <f>AD7</f>
        <v>4.71499327840508E-4</v>
      </c>
      <c r="AL7">
        <f>1-AC7</f>
        <v>0.97828596472692131</v>
      </c>
      <c r="AM7">
        <f>AJ7*AK7*AL7</f>
        <v>144.77819464163352</v>
      </c>
      <c r="AO7">
        <f t="shared" ref="AO7:AO62" si="8">(S7-W7)+Z7-AE7-AM7</f>
        <v>-2.1588434278183684</v>
      </c>
      <c r="AP7" s="1">
        <f t="shared" ref="AP7:AP38" si="9">-AT7*A7*18*$N$2</f>
        <v>-9.3301200000000009</v>
      </c>
      <c r="AQ7" s="1">
        <f>(AP7-AO7)^2</f>
        <v>51.427207674721146</v>
      </c>
      <c r="AR7" s="1">
        <f>STDEV(AQ7:AQ173)</f>
        <v>5651.7982673485676</v>
      </c>
      <c r="AS7">
        <f t="shared" ref="AS7:AS38" si="10">-AO7/(A7*18*$N$2)</f>
        <v>0.19989290998318224</v>
      </c>
      <c r="AT7" s="1">
        <f>C7</f>
        <v>0.8639</v>
      </c>
      <c r="AV7">
        <f>AS7</f>
        <v>0.19989290998318224</v>
      </c>
      <c r="AW7">
        <f>AT7</f>
        <v>0.8639</v>
      </c>
    </row>
    <row r="8" spans="1:52" x14ac:dyDescent="0.35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</f>
        <v>-310928.79119599628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-322.80858315555406</v>
      </c>
      <c r="AJ8">
        <f t="shared" ref="AJ8:AJ71" si="24">($AH$12+($AH$13*H8)+($AH$14*I8))</f>
        <v>313874.66049571912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315.36717194590091</v>
      </c>
      <c r="AO8">
        <f t="shared" si="8"/>
        <v>-0.35168287866741821</v>
      </c>
      <c r="AP8" s="1">
        <f t="shared" si="9"/>
        <v>-14.24466</v>
      </c>
      <c r="AQ8" s="1">
        <f t="shared" ref="AQ8:AQ62" si="28">(AP8-AO8)^2</f>
        <v>193.01481329387053</v>
      </c>
      <c r="AS8">
        <f t="shared" si="10"/>
        <v>2.1708819670828286E-2</v>
      </c>
      <c r="AT8" s="1">
        <f t="shared" ref="AT8:AT71" si="29">C8</f>
        <v>0.87929999999999997</v>
      </c>
      <c r="AV8">
        <f t="shared" ref="AV8:AV71" si="30">AS8</f>
        <v>2.1708819670828286E-2</v>
      </c>
      <c r="AW8">
        <f t="shared" ref="AW8:AW71" si="31">AT8</f>
        <v>0.87929999999999997</v>
      </c>
      <c r="AY8">
        <v>0</v>
      </c>
      <c r="AZ8">
        <v>0</v>
      </c>
    </row>
    <row r="9" spans="1:52" x14ac:dyDescent="0.35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-307700.93980052433</v>
      </c>
      <c r="AC9">
        <f t="shared" si="7"/>
        <v>4.250511302269646E-2</v>
      </c>
      <c r="AD9">
        <f t="shared" si="22"/>
        <v>1.8066846330722002E-3</v>
      </c>
      <c r="AE9">
        <f t="shared" si="23"/>
        <v>-555.91855951948139</v>
      </c>
      <c r="AG9" s="11" t="s">
        <v>15</v>
      </c>
      <c r="AH9">
        <v>-146654.84194897243</v>
      </c>
      <c r="AJ9">
        <f t="shared" si="24"/>
        <v>313874.66049571912</v>
      </c>
      <c r="AK9">
        <f t="shared" si="25"/>
        <v>1.8066846330722002E-3</v>
      </c>
      <c r="AL9">
        <f t="shared" si="26"/>
        <v>0.95749488697730356</v>
      </c>
      <c r="AM9">
        <f t="shared" si="27"/>
        <v>542.96904402596886</v>
      </c>
      <c r="AO9">
        <f t="shared" si="8"/>
        <v>2.0053602847484626</v>
      </c>
      <c r="AP9" s="1">
        <f t="shared" si="9"/>
        <v>-19.403280000000002</v>
      </c>
      <c r="AQ9" s="1">
        <f t="shared" si="28"/>
        <v>458.32987884175481</v>
      </c>
      <c r="AS9">
        <f t="shared" si="10"/>
        <v>-9.2840753923539923E-2</v>
      </c>
      <c r="AT9" s="1">
        <f t="shared" si="29"/>
        <v>0.89829999999999999</v>
      </c>
      <c r="AY9">
        <f>AY8+0.1</f>
        <v>0.1</v>
      </c>
      <c r="AZ9">
        <f>AZ8+0.1</f>
        <v>0.1</v>
      </c>
    </row>
    <row r="10" spans="1:52" x14ac:dyDescent="0.35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-304540.96720027918</v>
      </c>
      <c r="AC10">
        <f t="shared" si="7"/>
        <v>5.257273872798416E-2</v>
      </c>
      <c r="AD10">
        <f t="shared" si="22"/>
        <v>2.7638928573608854E-3</v>
      </c>
      <c r="AE10">
        <f t="shared" si="23"/>
        <v>-841.71860401862727</v>
      </c>
      <c r="AG10" s="11" t="s">
        <v>16</v>
      </c>
      <c r="AH10">
        <v>-219189.68407043794</v>
      </c>
      <c r="AJ10">
        <f t="shared" si="24"/>
        <v>313874.66049571912</v>
      </c>
      <c r="AK10">
        <f t="shared" si="25"/>
        <v>2.7638928573608854E-3</v>
      </c>
      <c r="AL10">
        <f t="shared" si="26"/>
        <v>0.94742726127201582</v>
      </c>
      <c r="AM10">
        <f t="shared" si="27"/>
        <v>821.90824380211177</v>
      </c>
      <c r="AO10">
        <f t="shared" si="8"/>
        <v>4.652475495772137</v>
      </c>
      <c r="AP10" s="1">
        <f t="shared" si="9"/>
        <v>-24.831900000000001</v>
      </c>
      <c r="AQ10" s="1">
        <f t="shared" si="28"/>
        <v>869.32839837568849</v>
      </c>
      <c r="AS10">
        <f t="shared" si="10"/>
        <v>-0.17231390725081988</v>
      </c>
      <c r="AT10" s="1">
        <f t="shared" si="29"/>
        <v>0.91969999999999996</v>
      </c>
      <c r="AY10">
        <f t="shared" ref="AY10:AZ38" si="32">AY9+0.1</f>
        <v>0.2</v>
      </c>
      <c r="AZ10">
        <f t="shared" si="32"/>
        <v>0.2</v>
      </c>
    </row>
    <row r="11" spans="1:52" x14ac:dyDescent="0.35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-301446.75452967419</v>
      </c>
      <c r="AC11">
        <f t="shared" si="7"/>
        <v>6.2430854275502816E-2</v>
      </c>
      <c r="AD11">
        <f t="shared" si="22"/>
        <v>3.8976115655690682E-3</v>
      </c>
      <c r="AE11">
        <f t="shared" si="23"/>
        <v>-1174.9223568581181</v>
      </c>
      <c r="AG11" s="11" t="s">
        <v>17</v>
      </c>
      <c r="AH11">
        <v>-30749.907518979137</v>
      </c>
      <c r="AJ11">
        <f t="shared" si="24"/>
        <v>313874.66049571912</v>
      </c>
      <c r="AK11">
        <f t="shared" si="25"/>
        <v>3.8976115655690682E-3</v>
      </c>
      <c r="AL11">
        <f t="shared" si="26"/>
        <v>0.93756914572449723</v>
      </c>
      <c r="AM11">
        <f t="shared" si="27"/>
        <v>1146.9860029244464</v>
      </c>
      <c r="AO11">
        <f t="shared" si="8"/>
        <v>7.3685977521240602</v>
      </c>
      <c r="AP11" s="1">
        <f t="shared" si="9"/>
        <v>-30.549959999999995</v>
      </c>
      <c r="AQ11" s="1">
        <f t="shared" si="28"/>
        <v>1437.8170220011675</v>
      </c>
      <c r="AS11">
        <f t="shared" si="10"/>
        <v>-0.2274258565470389</v>
      </c>
      <c r="AT11" s="1">
        <f t="shared" si="29"/>
        <v>0.94289999999999996</v>
      </c>
      <c r="AY11">
        <f t="shared" si="32"/>
        <v>0.30000000000000004</v>
      </c>
      <c r="AZ11">
        <f t="shared" si="32"/>
        <v>0.30000000000000004</v>
      </c>
    </row>
    <row r="12" spans="1:52" x14ac:dyDescent="0.35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-298416.27020335203</v>
      </c>
      <c r="AC12">
        <f t="shared" si="7"/>
        <v>7.2085932265984712E-2</v>
      </c>
      <c r="AD12">
        <f t="shared" si="22"/>
        <v>5.1963816306561357E-3</v>
      </c>
      <c r="AE12">
        <f t="shared" si="23"/>
        <v>-1550.6848247736164</v>
      </c>
      <c r="AG12" s="11" t="s">
        <v>18</v>
      </c>
      <c r="AH12">
        <v>207930.76676530877</v>
      </c>
      <c r="AJ12">
        <f t="shared" si="24"/>
        <v>313874.66049571912</v>
      </c>
      <c r="AK12">
        <f t="shared" si="25"/>
        <v>5.1963816306561357E-3</v>
      </c>
      <c r="AL12">
        <f t="shared" si="26"/>
        <v>0.9279140677340153</v>
      </c>
      <c r="AM12">
        <f t="shared" si="27"/>
        <v>1513.4394620774381</v>
      </c>
      <c r="AO12">
        <f t="shared" si="8"/>
        <v>9.9590810737915945</v>
      </c>
      <c r="AP12" s="1">
        <f t="shared" si="9"/>
        <v>-36.575279999999992</v>
      </c>
      <c r="AQ12" s="1">
        <f t="shared" si="28"/>
        <v>2165.4467605460095</v>
      </c>
      <c r="AS12">
        <f t="shared" si="10"/>
        <v>-0.2634677532749099</v>
      </c>
      <c r="AT12" s="1">
        <f t="shared" si="29"/>
        <v>0.96760000000000002</v>
      </c>
      <c r="AY12">
        <f t="shared" si="32"/>
        <v>0.4</v>
      </c>
      <c r="AZ12">
        <f t="shared" si="32"/>
        <v>0.4</v>
      </c>
    </row>
    <row r="13" spans="1:52" x14ac:dyDescent="0.35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-295447.56546793767</v>
      </c>
      <c r="AC13">
        <f t="shared" si="7"/>
        <v>8.1544181398697999E-2</v>
      </c>
      <c r="AD13">
        <f t="shared" si="22"/>
        <v>6.6494535199837649E-3</v>
      </c>
      <c r="AE13">
        <f t="shared" si="23"/>
        <v>-1964.564854171412</v>
      </c>
      <c r="AG13" s="11" t="s">
        <v>19</v>
      </c>
      <c r="AH13">
        <v>-2230969.7363178604</v>
      </c>
      <c r="AJ13">
        <f t="shared" si="24"/>
        <v>313874.66049571912</v>
      </c>
      <c r="AK13">
        <f t="shared" si="25"/>
        <v>6.6494535199837649E-3</v>
      </c>
      <c r="AL13">
        <f t="shared" si="26"/>
        <v>0.91845581860130199</v>
      </c>
      <c r="AM13">
        <f t="shared" si="27"/>
        <v>1916.9045155576941</v>
      </c>
      <c r="AO13">
        <f t="shared" si="8"/>
        <v>12.248813692486692</v>
      </c>
      <c r="AP13" s="1">
        <f t="shared" si="9"/>
        <v>-42.932160000000003</v>
      </c>
      <c r="AQ13" s="1">
        <f t="shared" si="28"/>
        <v>3044.9398576509088</v>
      </c>
      <c r="AS13">
        <f t="shared" si="10"/>
        <v>-0.28353735399274749</v>
      </c>
      <c r="AT13" s="1">
        <f t="shared" si="29"/>
        <v>0.99380000000000002</v>
      </c>
      <c r="AY13">
        <f t="shared" si="32"/>
        <v>0.5</v>
      </c>
      <c r="AZ13">
        <f t="shared" si="32"/>
        <v>0.5</v>
      </c>
    </row>
    <row r="14" spans="1:52" x14ac:dyDescent="0.35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-292538.77022309351</v>
      </c>
      <c r="AC14">
        <f t="shared" si="7"/>
        <v>9.0811559785504259E-2</v>
      </c>
      <c r="AD14">
        <f t="shared" si="22"/>
        <v>8.2467393906762148E-3</v>
      </c>
      <c r="AE14">
        <f t="shared" si="23"/>
        <v>-2412.4909996987635</v>
      </c>
      <c r="AG14" s="11" t="s">
        <v>20</v>
      </c>
      <c r="AH14">
        <v>20160.019602191802</v>
      </c>
      <c r="AJ14">
        <f t="shared" si="24"/>
        <v>313874.66049571912</v>
      </c>
      <c r="AK14">
        <f t="shared" si="25"/>
        <v>8.2467393906762148E-3</v>
      </c>
      <c r="AL14">
        <f t="shared" si="26"/>
        <v>0.90918844021449574</v>
      </c>
      <c r="AM14">
        <f t="shared" si="27"/>
        <v>2353.3820232035532</v>
      </c>
      <c r="AO14">
        <f t="shared" si="8"/>
        <v>14.078044480624612</v>
      </c>
      <c r="AP14" s="1">
        <f t="shared" si="9"/>
        <v>-49.620599999999996</v>
      </c>
      <c r="AQ14" s="1">
        <f t="shared" si="28"/>
        <v>4057.5173086690079</v>
      </c>
      <c r="AS14">
        <f t="shared" si="10"/>
        <v>-0.28967169713219371</v>
      </c>
      <c r="AT14" s="1">
        <f t="shared" si="29"/>
        <v>1.0209999999999999</v>
      </c>
      <c r="AY14">
        <f t="shared" si="32"/>
        <v>0.6</v>
      </c>
      <c r="AZ14">
        <f t="shared" si="32"/>
        <v>0.6</v>
      </c>
    </row>
    <row r="15" spans="1:52" x14ac:dyDescent="0.35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-289688.08909304399</v>
      </c>
      <c r="AC15">
        <f t="shared" si="7"/>
        <v>9.9893787466921097E-2</v>
      </c>
      <c r="AD15">
        <f t="shared" si="22"/>
        <v>9.9787687744864028E-3</v>
      </c>
      <c r="AE15">
        <f t="shared" si="23"/>
        <v>-2890.7304577823024</v>
      </c>
      <c r="AJ15">
        <f t="shared" si="24"/>
        <v>313874.66049571912</v>
      </c>
      <c r="AK15">
        <f t="shared" si="25"/>
        <v>9.9787687744864028E-3</v>
      </c>
      <c r="AL15">
        <f t="shared" si="26"/>
        <v>0.90010621253307888</v>
      </c>
      <c r="AM15">
        <f t="shared" si="27"/>
        <v>2819.2070615647472</v>
      </c>
      <c r="AO15">
        <f t="shared" si="8"/>
        <v>15.299632325075891</v>
      </c>
      <c r="AP15" s="1">
        <f t="shared" si="9"/>
        <v>-56.7</v>
      </c>
      <c r="AQ15" s="1">
        <f t="shared" si="28"/>
        <v>5183.9470549461139</v>
      </c>
      <c r="AS15">
        <f t="shared" si="10"/>
        <v>-0.28332652453844243</v>
      </c>
      <c r="AT15" s="1">
        <f t="shared" si="29"/>
        <v>1.05</v>
      </c>
      <c r="AY15">
        <f t="shared" si="32"/>
        <v>0.7</v>
      </c>
      <c r="AZ15">
        <f t="shared" si="32"/>
        <v>0.7</v>
      </c>
    </row>
    <row r="16" spans="1:52" x14ac:dyDescent="0.35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-284154.23934211186</v>
      </c>
      <c r="AC16">
        <f t="shared" si="7"/>
        <v>0.11752455046700601</v>
      </c>
      <c r="AD16">
        <f t="shared" si="22"/>
        <v>1.3812019962471842E-2</v>
      </c>
      <c r="AE16">
        <f t="shared" si="23"/>
        <v>-3924.7440262142504</v>
      </c>
      <c r="AJ16">
        <f t="shared" si="24"/>
        <v>313874.66049571912</v>
      </c>
      <c r="AK16">
        <f t="shared" si="25"/>
        <v>1.3812019962471842E-2</v>
      </c>
      <c r="AL16">
        <f t="shared" si="26"/>
        <v>0.88247544953299395</v>
      </c>
      <c r="AM16">
        <f t="shared" si="27"/>
        <v>3825.7455827523208</v>
      </c>
      <c r="AO16">
        <f t="shared" si="8"/>
        <v>15.383228108372805</v>
      </c>
      <c r="AP16" s="1">
        <f t="shared" si="9"/>
        <v>-71.992799999999988</v>
      </c>
      <c r="AQ16" s="1">
        <f t="shared" si="28"/>
        <v>7634.5702879951523</v>
      </c>
      <c r="AS16">
        <f t="shared" si="10"/>
        <v>-0.23739549549958033</v>
      </c>
      <c r="AT16" s="1">
        <f t="shared" si="29"/>
        <v>1.111</v>
      </c>
      <c r="AY16">
        <f t="shared" si="32"/>
        <v>0.79999999999999993</v>
      </c>
      <c r="AZ16">
        <f t="shared" si="32"/>
        <v>0.79999999999999993</v>
      </c>
    </row>
    <row r="17" spans="1:52" x14ac:dyDescent="0.35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-278833.01258891844</v>
      </c>
      <c r="AC17">
        <f t="shared" si="7"/>
        <v>0.13447789975869243</v>
      </c>
      <c r="AD17">
        <f t="shared" si="22"/>
        <v>1.8084305523508929E-2</v>
      </c>
      <c r="AE17">
        <f t="shared" si="23"/>
        <v>-5042.5013896984128</v>
      </c>
      <c r="AJ17">
        <f t="shared" si="24"/>
        <v>313874.66049571912</v>
      </c>
      <c r="AK17">
        <f t="shared" si="25"/>
        <v>1.8084305523508929E-2</v>
      </c>
      <c r="AL17">
        <f t="shared" si="26"/>
        <v>0.8655221002413076</v>
      </c>
      <c r="AM17">
        <f t="shared" si="27"/>
        <v>4912.8810949998988</v>
      </c>
      <c r="AO17">
        <f t="shared" si="8"/>
        <v>11.51212653910261</v>
      </c>
      <c r="AP17" s="1">
        <f t="shared" si="9"/>
        <v>-88.83</v>
      </c>
      <c r="AQ17" s="1">
        <f t="shared" si="28"/>
        <v>10068.542358389281</v>
      </c>
      <c r="AS17">
        <f t="shared" si="10"/>
        <v>-0.15227680607278585</v>
      </c>
      <c r="AT17" s="1">
        <f t="shared" si="29"/>
        <v>1.175</v>
      </c>
      <c r="AY17">
        <f t="shared" si="32"/>
        <v>0.89999999999999991</v>
      </c>
      <c r="AZ17">
        <f t="shared" si="32"/>
        <v>0.89999999999999991</v>
      </c>
    </row>
    <row r="18" spans="1:52" x14ac:dyDescent="0.35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-273712.38562956091</v>
      </c>
      <c r="AC18">
        <f t="shared" si="7"/>
        <v>0.15079214109079053</v>
      </c>
      <c r="AD18">
        <f t="shared" si="22"/>
        <v>2.2738269814744878E-2</v>
      </c>
      <c r="AE18">
        <f t="shared" si="23"/>
        <v>-6223.7460760824542</v>
      </c>
      <c r="AJ18">
        <f t="shared" si="24"/>
        <v>313874.66049571912</v>
      </c>
      <c r="AK18">
        <f t="shared" si="25"/>
        <v>2.2738269814744878E-2</v>
      </c>
      <c r="AL18">
        <f t="shared" si="26"/>
        <v>0.84920785890920947</v>
      </c>
      <c r="AM18">
        <f t="shared" si="27"/>
        <v>6060.7682260074207</v>
      </c>
      <c r="AO18">
        <f t="shared" si="8"/>
        <v>2.8157023983112595</v>
      </c>
      <c r="AP18" s="1">
        <f t="shared" si="9"/>
        <v>-107.48160000000001</v>
      </c>
      <c r="AQ18" s="1">
        <f t="shared" si="28"/>
        <v>12165.494916344522</v>
      </c>
      <c r="AS18">
        <f t="shared" si="10"/>
        <v>-3.2589148128602537E-2</v>
      </c>
      <c r="AT18" s="1">
        <f t="shared" si="29"/>
        <v>1.244</v>
      </c>
      <c r="AY18">
        <f t="shared" si="32"/>
        <v>0.99999999999999989</v>
      </c>
      <c r="AZ18">
        <f t="shared" si="32"/>
        <v>0.99999999999999989</v>
      </c>
    </row>
    <row r="19" spans="1:52" x14ac:dyDescent="0.35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-268781.22499189654</v>
      </c>
      <c r="AC19">
        <f t="shared" si="7"/>
        <v>0.16650274553995617</v>
      </c>
      <c r="AD19">
        <f t="shared" si="22"/>
        <v>2.7723164272343396E-2</v>
      </c>
      <c r="AE19">
        <f t="shared" si="23"/>
        <v>-7451.4660537720383</v>
      </c>
      <c r="AJ19">
        <f t="shared" si="24"/>
        <v>313874.66049571912</v>
      </c>
      <c r="AK19">
        <f t="shared" si="25"/>
        <v>2.7723164272343396E-2</v>
      </c>
      <c r="AL19">
        <f t="shared" si="26"/>
        <v>0.83349725446004386</v>
      </c>
      <c r="AM19">
        <f t="shared" si="27"/>
        <v>7252.758687415886</v>
      </c>
      <c r="AO19">
        <f t="shared" si="8"/>
        <v>-11.481924004337998</v>
      </c>
      <c r="AP19" s="1">
        <f t="shared" si="9"/>
        <v>-127.91520000000001</v>
      </c>
      <c r="AQ19" s="1">
        <f t="shared" si="28"/>
        <v>13556.707759082004</v>
      </c>
      <c r="AS19">
        <f t="shared" si="10"/>
        <v>0.11812679016808642</v>
      </c>
      <c r="AT19" s="1">
        <f t="shared" si="29"/>
        <v>1.3160000000000001</v>
      </c>
      <c r="AV19">
        <f t="shared" si="30"/>
        <v>0.11812679016808642</v>
      </c>
      <c r="AW19">
        <f t="shared" si="31"/>
        <v>1.3160000000000001</v>
      </c>
      <c r="AY19">
        <f t="shared" si="32"/>
        <v>1.0999999999999999</v>
      </c>
      <c r="AZ19">
        <f t="shared" si="32"/>
        <v>1.0999999999999999</v>
      </c>
    </row>
    <row r="20" spans="1:52" x14ac:dyDescent="0.35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-264029.20612894418</v>
      </c>
      <c r="AC20">
        <f t="shared" si="7"/>
        <v>0.18164260695931128</v>
      </c>
      <c r="AD20">
        <f t="shared" si="22"/>
        <v>3.2994036662974839E-2</v>
      </c>
      <c r="AE20">
        <f t="shared" si="23"/>
        <v>-8711.3893071145249</v>
      </c>
      <c r="AJ20">
        <f t="shared" si="24"/>
        <v>313874.66049571912</v>
      </c>
      <c r="AK20">
        <f t="shared" si="25"/>
        <v>3.2994036662974839E-2</v>
      </c>
      <c r="AL20">
        <f t="shared" si="26"/>
        <v>0.81835739304068866</v>
      </c>
      <c r="AM20">
        <f t="shared" si="27"/>
        <v>8474.9026612774032</v>
      </c>
      <c r="AO20">
        <f t="shared" si="8"/>
        <v>-32.077750558495609</v>
      </c>
      <c r="AP20" s="1">
        <f t="shared" si="9"/>
        <v>-150.22800000000001</v>
      </c>
      <c r="AQ20" s="1">
        <f t="shared" si="28"/>
        <v>13959.481443089711</v>
      </c>
      <c r="AS20">
        <f t="shared" si="10"/>
        <v>0.29701620887495933</v>
      </c>
      <c r="AT20" s="1">
        <f t="shared" si="29"/>
        <v>1.391</v>
      </c>
      <c r="AV20">
        <f t="shared" si="30"/>
        <v>0.29701620887495933</v>
      </c>
      <c r="AW20">
        <f t="shared" si="31"/>
        <v>1.391</v>
      </c>
      <c r="AY20">
        <f t="shared" si="32"/>
        <v>1.2</v>
      </c>
      <c r="AZ20">
        <f t="shared" si="32"/>
        <v>1.2</v>
      </c>
    </row>
    <row r="21" spans="1:52" x14ac:dyDescent="0.35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-258326.55914516491</v>
      </c>
      <c r="AC21">
        <f t="shared" si="7"/>
        <v>0.19981115543268213</v>
      </c>
      <c r="AD21">
        <f t="shared" si="22"/>
        <v>3.9924497835343457E-2</v>
      </c>
      <c r="AE21">
        <f t="shared" si="23"/>
        <v>-10313.55815140286</v>
      </c>
      <c r="AJ21">
        <f t="shared" si="24"/>
        <v>313874.66049571912</v>
      </c>
      <c r="AK21">
        <f t="shared" si="25"/>
        <v>3.9924497835343457E-2</v>
      </c>
      <c r="AL21">
        <f t="shared" si="26"/>
        <v>0.80018884456731787</v>
      </c>
      <c r="AM21">
        <f t="shared" si="27"/>
        <v>10027.397028523132</v>
      </c>
      <c r="AO21">
        <f t="shared" si="8"/>
        <v>-67.633778028937741</v>
      </c>
      <c r="AP21" s="1">
        <f t="shared" si="9"/>
        <v>-180.9135</v>
      </c>
      <c r="AQ21" s="1">
        <f t="shared" si="28"/>
        <v>12832.295409841165</v>
      </c>
      <c r="AS21">
        <f t="shared" si="10"/>
        <v>0.5566566092916686</v>
      </c>
      <c r="AT21" s="1">
        <f t="shared" si="29"/>
        <v>1.4890000000000001</v>
      </c>
      <c r="AV21">
        <f t="shared" si="30"/>
        <v>0.5566566092916686</v>
      </c>
      <c r="AW21">
        <f t="shared" si="31"/>
        <v>1.4890000000000001</v>
      </c>
      <c r="AY21">
        <f t="shared" si="32"/>
        <v>1.3</v>
      </c>
      <c r="AZ21">
        <f t="shared" si="32"/>
        <v>1.3</v>
      </c>
    </row>
    <row r="22" spans="1:52" ht="13.75" customHeight="1" x14ac:dyDescent="0.35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-252871.62430755957</v>
      </c>
      <c r="AC22">
        <f t="shared" si="7"/>
        <v>0.21719049669262983</v>
      </c>
      <c r="AD22">
        <f t="shared" si="22"/>
        <v>4.7171711853591244E-2</v>
      </c>
      <c r="AE22">
        <f t="shared" si="23"/>
        <v>-11928.38739778578</v>
      </c>
      <c r="AJ22">
        <f t="shared" si="24"/>
        <v>313874.66049571912</v>
      </c>
      <c r="AK22">
        <f t="shared" si="25"/>
        <v>4.7171711853591244E-2</v>
      </c>
      <c r="AL22">
        <f t="shared" si="26"/>
        <v>0.7828095033073702</v>
      </c>
      <c r="AM22">
        <f t="shared" si="27"/>
        <v>11590.281453714699</v>
      </c>
      <c r="AO22">
        <f t="shared" si="8"/>
        <v>-115.11790533615567</v>
      </c>
      <c r="AP22" s="1">
        <f t="shared" si="9"/>
        <v>-214.785</v>
      </c>
      <c r="AQ22" s="1">
        <f t="shared" si="28"/>
        <v>9933.5297587317054</v>
      </c>
      <c r="AS22">
        <f t="shared" si="10"/>
        <v>0.8527252247122642</v>
      </c>
      <c r="AT22" s="1">
        <f t="shared" si="29"/>
        <v>1.591</v>
      </c>
      <c r="AV22">
        <f t="shared" si="30"/>
        <v>0.8527252247122642</v>
      </c>
      <c r="AW22">
        <f t="shared" si="31"/>
        <v>1.591</v>
      </c>
      <c r="AY22">
        <f t="shared" si="32"/>
        <v>1.4000000000000001</v>
      </c>
      <c r="AZ22">
        <f t="shared" si="32"/>
        <v>1.4000000000000001</v>
      </c>
    </row>
    <row r="23" spans="1:52" x14ac:dyDescent="0.35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-247648.60449731699</v>
      </c>
      <c r="AC23">
        <f t="shared" si="7"/>
        <v>0.23383096012473231</v>
      </c>
      <c r="AD23">
        <f t="shared" si="22"/>
        <v>5.4676917912854152E-2</v>
      </c>
      <c r="AE23">
        <f t="shared" si="23"/>
        <v>-13540.662419332684</v>
      </c>
      <c r="AJ23">
        <f t="shared" si="24"/>
        <v>313874.66049571912</v>
      </c>
      <c r="AK23">
        <f t="shared" si="25"/>
        <v>5.4676917912854152E-2</v>
      </c>
      <c r="AL23">
        <f t="shared" si="26"/>
        <v>0.76616903987526763</v>
      </c>
      <c r="AM23">
        <f t="shared" si="27"/>
        <v>13148.7624813529</v>
      </c>
      <c r="AO23">
        <f t="shared" si="8"/>
        <v>-175.51925003809993</v>
      </c>
      <c r="AP23" s="1">
        <f t="shared" si="9"/>
        <v>-251.85599999999999</v>
      </c>
      <c r="AQ23" s="1">
        <f t="shared" si="28"/>
        <v>5827.2993947456498</v>
      </c>
      <c r="AS23">
        <f t="shared" si="10"/>
        <v>1.1819478117043767</v>
      </c>
      <c r="AT23" s="1">
        <f t="shared" si="29"/>
        <v>1.696</v>
      </c>
      <c r="AV23">
        <f t="shared" si="30"/>
        <v>1.1819478117043767</v>
      </c>
      <c r="AW23">
        <f t="shared" si="31"/>
        <v>1.696</v>
      </c>
      <c r="AY23">
        <f t="shared" si="32"/>
        <v>1.5000000000000002</v>
      </c>
      <c r="AZ23">
        <f t="shared" si="32"/>
        <v>1.5000000000000002</v>
      </c>
    </row>
    <row r="24" spans="1:52" x14ac:dyDescent="0.35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-242643.01785681222</v>
      </c>
      <c r="AC24">
        <f t="shared" si="7"/>
        <v>0.24977868471199002</v>
      </c>
      <c r="AD24">
        <f t="shared" si="22"/>
        <v>6.2389391336451716E-2</v>
      </c>
      <c r="AE24">
        <f t="shared" si="23"/>
        <v>-15138.350196126299</v>
      </c>
      <c r="AJ24">
        <f t="shared" si="24"/>
        <v>313874.66049571912</v>
      </c>
      <c r="AK24">
        <f t="shared" si="25"/>
        <v>6.2389391336451716E-2</v>
      </c>
      <c r="AL24">
        <f t="shared" si="26"/>
        <v>0.75022131528800995</v>
      </c>
      <c r="AM24">
        <f t="shared" si="27"/>
        <v>14691.170663543249</v>
      </c>
      <c r="AO24">
        <f t="shared" si="8"/>
        <v>-249.72731255282997</v>
      </c>
      <c r="AP24" s="1">
        <f t="shared" si="9"/>
        <v>-292.40999999999997</v>
      </c>
      <c r="AQ24" s="1">
        <f t="shared" si="28"/>
        <v>1821.8118077128031</v>
      </c>
      <c r="AS24">
        <f t="shared" si="10"/>
        <v>1.5415266206964813</v>
      </c>
      <c r="AT24" s="1">
        <f t="shared" si="29"/>
        <v>1.8049999999999999</v>
      </c>
      <c r="AV24">
        <f t="shared" si="30"/>
        <v>1.5415266206964813</v>
      </c>
      <c r="AW24">
        <f t="shared" si="31"/>
        <v>1.8049999999999999</v>
      </c>
      <c r="AY24">
        <f t="shared" si="32"/>
        <v>1.6000000000000003</v>
      </c>
      <c r="AZ24">
        <f t="shared" si="32"/>
        <v>1.6000000000000003</v>
      </c>
    </row>
    <row r="25" spans="1:52" x14ac:dyDescent="0.35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-237841.56369567016</v>
      </c>
      <c r="AC25">
        <f t="shared" si="7"/>
        <v>0.26507604625611364</v>
      </c>
      <c r="AD25">
        <f t="shared" si="22"/>
        <v>7.0265310298773295E-2</v>
      </c>
      <c r="AE25">
        <f t="shared" si="23"/>
        <v>-16712.011275021716</v>
      </c>
      <c r="AJ25">
        <f t="shared" si="24"/>
        <v>313874.66049571912</v>
      </c>
      <c r="AK25">
        <f t="shared" si="25"/>
        <v>7.0265310298773295E-2</v>
      </c>
      <c r="AL25">
        <f t="shared" si="26"/>
        <v>0.7349239537438863</v>
      </c>
      <c r="AM25">
        <f t="shared" si="27"/>
        <v>16208.380642583568</v>
      </c>
      <c r="AO25">
        <f t="shared" si="8"/>
        <v>-338.54647302582453</v>
      </c>
      <c r="AP25" s="1">
        <f t="shared" si="9"/>
        <v>-336.08249999999998</v>
      </c>
      <c r="AQ25" s="1">
        <f t="shared" si="28"/>
        <v>6.0711630719909566</v>
      </c>
      <c r="AS25">
        <f t="shared" si="10"/>
        <v>1.9290397323408806</v>
      </c>
      <c r="AT25" s="1">
        <f t="shared" si="29"/>
        <v>1.915</v>
      </c>
      <c r="AV25">
        <f t="shared" si="30"/>
        <v>1.9290397323408806</v>
      </c>
      <c r="AW25">
        <f t="shared" si="31"/>
        <v>1.915</v>
      </c>
      <c r="AY25">
        <f t="shared" si="32"/>
        <v>1.7000000000000004</v>
      </c>
      <c r="AZ25">
        <f t="shared" si="32"/>
        <v>1.7000000000000004</v>
      </c>
    </row>
    <row r="26" spans="1:52" x14ac:dyDescent="0.35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-233232.00447442551</v>
      </c>
      <c r="AC26">
        <f t="shared" si="7"/>
        <v>0.27976203337582739</v>
      </c>
      <c r="AD26">
        <f t="shared" si="22"/>
        <v>7.8266795318577553E-2</v>
      </c>
      <c r="AE26">
        <f t="shared" si="23"/>
        <v>-18254.321555941428</v>
      </c>
      <c r="AJ26">
        <f t="shared" si="24"/>
        <v>313874.66049571912</v>
      </c>
      <c r="AK26">
        <f t="shared" si="25"/>
        <v>7.8266795318577553E-2</v>
      </c>
      <c r="AL26">
        <f t="shared" si="26"/>
        <v>0.72023796662417261</v>
      </c>
      <c r="AM26">
        <f t="shared" si="27"/>
        <v>17693.339821745762</v>
      </c>
      <c r="AO26">
        <f t="shared" si="8"/>
        <v>-442.7078377427024</v>
      </c>
      <c r="AP26" s="1">
        <f t="shared" si="9"/>
        <v>-383.10299999999995</v>
      </c>
      <c r="AQ26" s="1">
        <f t="shared" si="28"/>
        <v>3552.7366823338857</v>
      </c>
      <c r="AS26">
        <f t="shared" si="10"/>
        <v>2.3423695118661501</v>
      </c>
      <c r="AT26" s="1">
        <f t="shared" si="29"/>
        <v>2.0270000000000001</v>
      </c>
      <c r="AV26">
        <f t="shared" si="30"/>
        <v>2.3423695118661501</v>
      </c>
      <c r="AW26">
        <f t="shared" si="31"/>
        <v>2.0270000000000001</v>
      </c>
      <c r="AY26">
        <f t="shared" si="32"/>
        <v>1.8000000000000005</v>
      </c>
      <c r="AZ26">
        <f t="shared" si="32"/>
        <v>1.8000000000000005</v>
      </c>
    </row>
    <row r="27" spans="1:52" x14ac:dyDescent="0.35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-228803.06166088957</v>
      </c>
      <c r="AC27">
        <f t="shared" si="7"/>
        <v>0.29387257930693594</v>
      </c>
      <c r="AD27">
        <f t="shared" si="22"/>
        <v>8.636109286851136E-2</v>
      </c>
      <c r="AE27">
        <f t="shared" si="23"/>
        <v>-19759.682456695817</v>
      </c>
      <c r="AJ27">
        <f t="shared" si="24"/>
        <v>313874.66049571912</v>
      </c>
      <c r="AK27">
        <f t="shared" si="25"/>
        <v>8.636109286851136E-2</v>
      </c>
      <c r="AL27">
        <f t="shared" si="26"/>
        <v>0.70612742069306411</v>
      </c>
      <c r="AM27">
        <f t="shared" si="27"/>
        <v>19140.684381621817</v>
      </c>
      <c r="AO27">
        <f t="shared" si="8"/>
        <v>-562.87903949274914</v>
      </c>
      <c r="AP27" s="1">
        <f t="shared" si="9"/>
        <v>-433.35</v>
      </c>
      <c r="AQ27" s="1">
        <f t="shared" si="28"/>
        <v>16777.772071914162</v>
      </c>
      <c r="AS27">
        <f t="shared" si="10"/>
        <v>2.7796495777419712</v>
      </c>
      <c r="AT27" s="1">
        <f t="shared" si="29"/>
        <v>2.14</v>
      </c>
      <c r="AV27">
        <f t="shared" si="30"/>
        <v>2.7796495777419712</v>
      </c>
      <c r="AW27">
        <f t="shared" si="31"/>
        <v>2.14</v>
      </c>
      <c r="AY27">
        <f t="shared" si="32"/>
        <v>1.9000000000000006</v>
      </c>
      <c r="AZ27">
        <f t="shared" si="32"/>
        <v>1.9000000000000006</v>
      </c>
    </row>
    <row r="28" spans="1:52" x14ac:dyDescent="0.35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-311938.43533503549</v>
      </c>
      <c r="AC28">
        <f t="shared" si="7"/>
        <v>3.2221226485395243E-2</v>
      </c>
      <c r="AD28">
        <f t="shared" si="22"/>
        <v>1.0382074362231359E-3</v>
      </c>
      <c r="AE28">
        <f t="shared" si="23"/>
        <v>-323.85680320864367</v>
      </c>
      <c r="AJ28">
        <f t="shared" si="24"/>
        <v>314843.14098914509</v>
      </c>
      <c r="AK28">
        <f t="shared" si="25"/>
        <v>1.0382074362231359E-3</v>
      </c>
      <c r="AL28">
        <f t="shared" si="26"/>
        <v>0.96777877351460473</v>
      </c>
      <c r="AM28">
        <f t="shared" si="27"/>
        <v>316.3402576795952</v>
      </c>
      <c r="AO28">
        <f t="shared" si="8"/>
        <v>-0.27654855927210065</v>
      </c>
      <c r="AP28" s="1">
        <f t="shared" si="9"/>
        <v>-14.199299999999997</v>
      </c>
      <c r="AQ28" s="1">
        <f t="shared" si="28"/>
        <v>193.84300768029073</v>
      </c>
      <c r="AS28">
        <f t="shared" si="10"/>
        <v>1.7070898720500039E-2</v>
      </c>
      <c r="AT28" s="1">
        <f t="shared" si="29"/>
        <v>0.87649999999999995</v>
      </c>
      <c r="AV28">
        <f t="shared" si="30"/>
        <v>1.7070898720500039E-2</v>
      </c>
      <c r="AW28">
        <f t="shared" si="31"/>
        <v>0.87649999999999995</v>
      </c>
      <c r="AY28">
        <f t="shared" si="32"/>
        <v>2.0000000000000004</v>
      </c>
      <c r="AZ28">
        <f t="shared" si="32"/>
        <v>2.0000000000000004</v>
      </c>
    </row>
    <row r="29" spans="1:52" x14ac:dyDescent="0.35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-308700.62419605558</v>
      </c>
      <c r="AC29">
        <f t="shared" si="7"/>
        <v>4.250511302269646E-2</v>
      </c>
      <c r="AD29">
        <f t="shared" si="22"/>
        <v>1.8066846330722002E-3</v>
      </c>
      <c r="AE29">
        <f t="shared" si="23"/>
        <v>-557.72467395480987</v>
      </c>
      <c r="AJ29">
        <f t="shared" si="24"/>
        <v>314843.14098914509</v>
      </c>
      <c r="AK29">
        <f t="shared" si="25"/>
        <v>1.8066846330722002E-3</v>
      </c>
      <c r="AL29">
        <f t="shared" si="26"/>
        <v>0.95749488697730356</v>
      </c>
      <c r="AM29">
        <f t="shared" si="27"/>
        <v>544.64441000435909</v>
      </c>
      <c r="AO29">
        <f t="shared" si="8"/>
        <v>2.1361087416867122</v>
      </c>
      <c r="AP29" s="1">
        <f t="shared" si="9"/>
        <v>-19.34064</v>
      </c>
      <c r="AQ29" s="1">
        <f t="shared" si="28"/>
        <v>461.25073651354182</v>
      </c>
      <c r="AS29">
        <f t="shared" si="10"/>
        <v>-9.8893923226236663E-2</v>
      </c>
      <c r="AT29" s="1">
        <f t="shared" si="29"/>
        <v>0.89539999999999997</v>
      </c>
      <c r="AY29">
        <f t="shared" si="32"/>
        <v>2.1000000000000005</v>
      </c>
      <c r="AZ29">
        <f t="shared" si="32"/>
        <v>2.1000000000000005</v>
      </c>
    </row>
    <row r="30" spans="1:52" x14ac:dyDescent="0.35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-305530.90129669971</v>
      </c>
      <c r="AC30">
        <f t="shared" si="7"/>
        <v>5.257273872798416E-2</v>
      </c>
      <c r="AD30">
        <f t="shared" si="22"/>
        <v>2.7638928573608854E-3</v>
      </c>
      <c r="AE30">
        <f t="shared" si="23"/>
        <v>-844.45467579698197</v>
      </c>
      <c r="AJ30">
        <f t="shared" si="24"/>
        <v>314843.14098914509</v>
      </c>
      <c r="AK30">
        <f t="shared" si="25"/>
        <v>2.7638928573608854E-3</v>
      </c>
      <c r="AL30">
        <f t="shared" si="26"/>
        <v>0.94742726127201582</v>
      </c>
      <c r="AM30">
        <f t="shared" si="27"/>
        <v>824.44429465837129</v>
      </c>
      <c r="AO30">
        <f t="shared" si="8"/>
        <v>4.8524964178673144</v>
      </c>
      <c r="AP30" s="1">
        <f t="shared" si="9"/>
        <v>-24.750899999999998</v>
      </c>
      <c r="AQ30" s="1">
        <f t="shared" si="28"/>
        <v>876.36107947339917</v>
      </c>
      <c r="AS30">
        <f t="shared" si="10"/>
        <v>-0.17972208955064128</v>
      </c>
      <c r="AT30" s="1">
        <f t="shared" si="29"/>
        <v>0.91669999999999996</v>
      </c>
      <c r="AY30">
        <f t="shared" si="32"/>
        <v>2.2000000000000006</v>
      </c>
      <c r="AZ30">
        <f t="shared" si="32"/>
        <v>2.2000000000000006</v>
      </c>
    </row>
    <row r="31" spans="1:52" x14ac:dyDescent="0.35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-302427.14123348502</v>
      </c>
      <c r="AC31">
        <f t="shared" si="7"/>
        <v>6.2430854275502816E-2</v>
      </c>
      <c r="AD31">
        <f t="shared" si="22"/>
        <v>3.8976115655690682E-3</v>
      </c>
      <c r="AE31">
        <f t="shared" si="23"/>
        <v>-1178.7435234136212</v>
      </c>
      <c r="AJ31">
        <f t="shared" si="24"/>
        <v>314843.14098914509</v>
      </c>
      <c r="AK31">
        <f t="shared" si="25"/>
        <v>3.8976115655690682E-3</v>
      </c>
      <c r="AL31">
        <f t="shared" si="26"/>
        <v>0.93756914572449723</v>
      </c>
      <c r="AM31">
        <f t="shared" si="27"/>
        <v>1150.5251021569572</v>
      </c>
      <c r="AO31">
        <f t="shared" si="8"/>
        <v>7.6506650751164216</v>
      </c>
      <c r="AP31" s="1">
        <f t="shared" si="9"/>
        <v>-30.452759999999998</v>
      </c>
      <c r="AQ31" s="1">
        <f t="shared" si="28"/>
        <v>1451.8710024550107</v>
      </c>
      <c r="AS31">
        <f t="shared" si="10"/>
        <v>-0.23613163812087723</v>
      </c>
      <c r="AT31" s="1">
        <f t="shared" si="29"/>
        <v>0.93989999999999996</v>
      </c>
      <c r="AY31">
        <f t="shared" si="32"/>
        <v>2.3000000000000007</v>
      </c>
      <c r="AZ31">
        <f t="shared" si="32"/>
        <v>2.3000000000000007</v>
      </c>
    </row>
    <row r="32" spans="1:52" x14ac:dyDescent="0.35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-299387.30615246657</v>
      </c>
      <c r="AC32">
        <f t="shared" si="7"/>
        <v>7.2085932265984712E-2</v>
      </c>
      <c r="AD32">
        <f t="shared" si="22"/>
        <v>5.1963816306561357E-3</v>
      </c>
      <c r="AE32">
        <f t="shared" si="23"/>
        <v>-1555.7306981423019</v>
      </c>
      <c r="AJ32">
        <f t="shared" si="24"/>
        <v>314843.14098914509</v>
      </c>
      <c r="AK32">
        <f t="shared" si="25"/>
        <v>5.1963816306561357E-3</v>
      </c>
      <c r="AL32">
        <f t="shared" si="26"/>
        <v>0.9279140677340153</v>
      </c>
      <c r="AM32">
        <f t="shared" si="27"/>
        <v>1518.1092770752086</v>
      </c>
      <c r="AO32">
        <f t="shared" si="8"/>
        <v>10.335139444706556</v>
      </c>
      <c r="AP32" s="1">
        <f t="shared" si="9"/>
        <v>-36.461879999999994</v>
      </c>
      <c r="AQ32" s="1">
        <f t="shared" si="28"/>
        <v>2189.961028908243</v>
      </c>
      <c r="AS32">
        <f t="shared" si="10"/>
        <v>-0.27341638742609936</v>
      </c>
      <c r="AT32" s="1">
        <f t="shared" si="29"/>
        <v>0.96460000000000001</v>
      </c>
      <c r="AY32">
        <f t="shared" si="32"/>
        <v>2.4000000000000008</v>
      </c>
      <c r="AZ32">
        <f t="shared" si="32"/>
        <v>2.4000000000000008</v>
      </c>
    </row>
    <row r="33" spans="1:52" x14ac:dyDescent="0.35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-296409.44128726522</v>
      </c>
      <c r="AC33">
        <f t="shared" si="7"/>
        <v>8.1544181398697999E-2</v>
      </c>
      <c r="AD33">
        <f t="shared" si="22"/>
        <v>6.6494535199837649E-3</v>
      </c>
      <c r="AE33">
        <f t="shared" si="23"/>
        <v>-1970.9608027240267</v>
      </c>
      <c r="AJ33">
        <f t="shared" si="24"/>
        <v>314843.14098914509</v>
      </c>
      <c r="AK33">
        <f t="shared" si="25"/>
        <v>6.6494535199837649E-3</v>
      </c>
      <c r="AL33">
        <f t="shared" si="26"/>
        <v>0.91845581860130199</v>
      </c>
      <c r="AM33">
        <f t="shared" si="27"/>
        <v>1922.8192479803299</v>
      </c>
      <c r="AO33">
        <f t="shared" si="8"/>
        <v>12.730029822465667</v>
      </c>
      <c r="AP33" s="1">
        <f t="shared" si="9"/>
        <v>-42.79824</v>
      </c>
      <c r="AQ33" s="1">
        <f t="shared" si="28"/>
        <v>3083.3887494765513</v>
      </c>
      <c r="AS33">
        <f t="shared" si="10"/>
        <v>-0.29467661626077929</v>
      </c>
      <c r="AT33" s="1">
        <f t="shared" si="29"/>
        <v>0.99070000000000003</v>
      </c>
      <c r="AY33">
        <f t="shared" si="32"/>
        <v>2.5000000000000009</v>
      </c>
      <c r="AZ33">
        <f t="shared" si="32"/>
        <v>2.5000000000000009</v>
      </c>
    </row>
    <row r="34" spans="1:52" x14ac:dyDescent="0.35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-293491.67076722824</v>
      </c>
      <c r="AC34">
        <f t="shared" si="7"/>
        <v>9.0811559785504259E-2</v>
      </c>
      <c r="AD34">
        <f t="shared" si="22"/>
        <v>8.2467393906762148E-3</v>
      </c>
      <c r="AE34">
        <f t="shared" si="23"/>
        <v>-2420.3493221514759</v>
      </c>
      <c r="AJ34">
        <f t="shared" si="24"/>
        <v>314843.14098914509</v>
      </c>
      <c r="AK34">
        <f t="shared" si="25"/>
        <v>8.2467393906762148E-3</v>
      </c>
      <c r="AL34">
        <f t="shared" si="26"/>
        <v>0.90918844021449574</v>
      </c>
      <c r="AM34">
        <f t="shared" si="27"/>
        <v>2360.6435351059554</v>
      </c>
      <c r="AO34">
        <f t="shared" si="8"/>
        <v>14.67485503093485</v>
      </c>
      <c r="AP34" s="1">
        <f t="shared" si="9"/>
        <v>-49.474800000000002</v>
      </c>
      <c r="AQ34" s="1">
        <f t="shared" si="28"/>
        <v>4115.1782405879449</v>
      </c>
      <c r="AS34">
        <f t="shared" si="10"/>
        <v>-0.30195174960771298</v>
      </c>
      <c r="AT34" s="1">
        <f t="shared" si="29"/>
        <v>1.018</v>
      </c>
      <c r="AY34">
        <f t="shared" si="32"/>
        <v>2.600000000000001</v>
      </c>
      <c r="AZ34">
        <f t="shared" si="32"/>
        <v>2.600000000000001</v>
      </c>
    </row>
    <row r="35" spans="1:52" x14ac:dyDescent="0.35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-290632.19367683242</v>
      </c>
      <c r="AC35">
        <f t="shared" si="7"/>
        <v>9.9893787466921097E-2</v>
      </c>
      <c r="AD35">
        <f t="shared" si="22"/>
        <v>9.9787687744864028E-3</v>
      </c>
      <c r="AE35">
        <f t="shared" si="23"/>
        <v>-2900.1514591228602</v>
      </c>
      <c r="AJ35">
        <f t="shared" si="24"/>
        <v>314843.14098914509</v>
      </c>
      <c r="AK35">
        <f t="shared" si="25"/>
        <v>9.9787687744864028E-3</v>
      </c>
      <c r="AL35">
        <f t="shared" si="26"/>
        <v>0.90010621253307888</v>
      </c>
      <c r="AM35">
        <f t="shared" si="27"/>
        <v>2827.9059066443147</v>
      </c>
      <c r="AO35">
        <f t="shared" si="8"/>
        <v>16.021788586066123</v>
      </c>
      <c r="AP35" s="1">
        <f t="shared" si="9"/>
        <v>-56.483999999999995</v>
      </c>
      <c r="AQ35" s="1">
        <f t="shared" si="28"/>
        <v>5257.089378487316</v>
      </c>
      <c r="AS35">
        <f t="shared" si="10"/>
        <v>-0.29669978863085411</v>
      </c>
      <c r="AT35" s="1">
        <f t="shared" si="29"/>
        <v>1.046</v>
      </c>
      <c r="AY35">
        <f t="shared" si="32"/>
        <v>2.7000000000000011</v>
      </c>
      <c r="AZ35">
        <f t="shared" si="32"/>
        <v>2.7000000000000011</v>
      </c>
    </row>
    <row r="36" spans="1:52" x14ac:dyDescent="0.35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-285081.26887585048</v>
      </c>
      <c r="AC36">
        <f t="shared" si="7"/>
        <v>0.11752455046700601</v>
      </c>
      <c r="AD36">
        <f t="shared" si="22"/>
        <v>1.3812019962471842E-2</v>
      </c>
      <c r="AE36">
        <f t="shared" si="23"/>
        <v>-3937.5481766400494</v>
      </c>
      <c r="AJ36">
        <f t="shared" si="24"/>
        <v>314843.14098914509</v>
      </c>
      <c r="AK36">
        <f t="shared" si="25"/>
        <v>1.3812019962471842E-2</v>
      </c>
      <c r="AL36">
        <f t="shared" si="26"/>
        <v>0.88247544953299395</v>
      </c>
      <c r="AM36">
        <f t="shared" si="27"/>
        <v>3837.5501673079984</v>
      </c>
      <c r="AO36">
        <f t="shared" si="8"/>
        <v>16.382793978494192</v>
      </c>
      <c r="AP36" s="1">
        <f t="shared" si="9"/>
        <v>-71.733599999999996</v>
      </c>
      <c r="AQ36" s="1">
        <f t="shared" si="28"/>
        <v>7764.4988877732067</v>
      </c>
      <c r="AS36">
        <f t="shared" si="10"/>
        <v>-0.25282089472984864</v>
      </c>
      <c r="AT36" s="1">
        <f t="shared" si="29"/>
        <v>1.107</v>
      </c>
      <c r="AY36">
        <f t="shared" si="32"/>
        <v>2.8000000000000012</v>
      </c>
      <c r="AZ36">
        <f t="shared" si="32"/>
        <v>2.8000000000000012</v>
      </c>
    </row>
    <row r="37" spans="1:52" x14ac:dyDescent="0.35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-279743.62313456985</v>
      </c>
      <c r="AC37">
        <f t="shared" si="7"/>
        <v>0.13447789975869243</v>
      </c>
      <c r="AD37">
        <f t="shared" si="22"/>
        <v>1.8084305523508929E-2</v>
      </c>
      <c r="AE37">
        <f t="shared" si="23"/>
        <v>-5058.9691490189016</v>
      </c>
      <c r="AJ37">
        <f t="shared" si="24"/>
        <v>314843.14098914509</v>
      </c>
      <c r="AK37">
        <f t="shared" si="25"/>
        <v>1.8084305523508929E-2</v>
      </c>
      <c r="AL37">
        <f t="shared" si="26"/>
        <v>0.8655221002413076</v>
      </c>
      <c r="AM37">
        <f t="shared" si="27"/>
        <v>4928.0401062418832</v>
      </c>
      <c r="AO37">
        <f t="shared" si="8"/>
        <v>12.820874617606933</v>
      </c>
      <c r="AP37" s="1">
        <f t="shared" si="9"/>
        <v>-88.451999999999998</v>
      </c>
      <c r="AQ37" s="1">
        <f t="shared" si="28"/>
        <v>10256.195133313535</v>
      </c>
      <c r="AS37">
        <f t="shared" si="10"/>
        <v>-0.16958828859268429</v>
      </c>
      <c r="AT37" s="1">
        <f t="shared" si="29"/>
        <v>1.17</v>
      </c>
      <c r="AY37">
        <f t="shared" si="32"/>
        <v>2.9000000000000012</v>
      </c>
      <c r="AZ37">
        <f t="shared" si="32"/>
        <v>2.9000000000000012</v>
      </c>
    </row>
    <row r="38" spans="1:52" x14ac:dyDescent="0.35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-274607.19615071709</v>
      </c>
      <c r="AC38">
        <f t="shared" si="7"/>
        <v>0.15079214109079053</v>
      </c>
      <c r="AD38">
        <f t="shared" si="22"/>
        <v>2.2738269814744878E-2</v>
      </c>
      <c r="AE38">
        <f t="shared" si="23"/>
        <v>-6244.0925191455763</v>
      </c>
      <c r="AJ38">
        <f t="shared" si="24"/>
        <v>314843.14098914509</v>
      </c>
      <c r="AK38">
        <f t="shared" si="25"/>
        <v>2.2738269814744878E-2</v>
      </c>
      <c r="AL38">
        <f t="shared" si="26"/>
        <v>0.84920785890920947</v>
      </c>
      <c r="AM38">
        <f t="shared" si="27"/>
        <v>6079.4691169706912</v>
      </c>
      <c r="AO38">
        <f t="shared" si="8"/>
        <v>4.4612544981628162</v>
      </c>
      <c r="AP38" s="1">
        <f t="shared" si="9"/>
        <v>-106.9632</v>
      </c>
      <c r="AQ38" s="1">
        <f t="shared" si="28"/>
        <v>12415.409060213156</v>
      </c>
      <c r="AS38">
        <f t="shared" si="10"/>
        <v>-5.163489002503259E-2</v>
      </c>
      <c r="AT38" s="1">
        <f t="shared" si="29"/>
        <v>1.238</v>
      </c>
      <c r="AY38">
        <f t="shared" si="32"/>
        <v>3.0000000000000013</v>
      </c>
      <c r="AZ38">
        <f t="shared" si="32"/>
        <v>3.0000000000000013</v>
      </c>
    </row>
    <row r="39" spans="1:52" x14ac:dyDescent="0.35">
      <c r="A39" s="1">
        <v>1.8</v>
      </c>
      <c r="B39" s="1">
        <v>20</v>
      </c>
      <c r="C39" s="1">
        <v>1.3080000000000001</v>
      </c>
      <c r="D39" s="1">
        <f t="shared" ref="D39:D70" si="33">273.15+B39</f>
        <v>293.14999999999998</v>
      </c>
      <c r="E39">
        <v>110.98</v>
      </c>
      <c r="F39">
        <f t="shared" ref="F39:F70" si="34">E39*A39</f>
        <v>199.76400000000001</v>
      </c>
      <c r="G39" s="1">
        <v>1.7999999999999999E-2</v>
      </c>
      <c r="H39">
        <f t="shared" ref="H39:H62" si="35">1/D39</f>
        <v>3.4112229234180458E-3</v>
      </c>
      <c r="I39">
        <f t="shared" ref="I39:I62" si="36">LN(D39)</f>
        <v>5.6806844234102236</v>
      </c>
      <c r="K39">
        <f t="shared" ref="K39:K70" si="37">18*A39</f>
        <v>32.4</v>
      </c>
      <c r="L39" s="1">
        <f t="shared" ref="L39:L70" si="38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9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-269660.82009910379</v>
      </c>
      <c r="AC39">
        <f t="shared" si="7"/>
        <v>0.16650274553995617</v>
      </c>
      <c r="AD39">
        <f t="shared" si="22"/>
        <v>2.7723164272343396E-2</v>
      </c>
      <c r="AE39">
        <f t="shared" si="23"/>
        <v>-7475.8512134222938</v>
      </c>
      <c r="AJ39">
        <f t="shared" si="24"/>
        <v>314843.14098914509</v>
      </c>
      <c r="AK39">
        <f t="shared" si="25"/>
        <v>2.7723164272343396E-2</v>
      </c>
      <c r="AL39">
        <f t="shared" si="26"/>
        <v>0.83349725446004386</v>
      </c>
      <c r="AM39">
        <f t="shared" si="27"/>
        <v>7275.1375417687495</v>
      </c>
      <c r="AO39">
        <f t="shared" si="8"/>
        <v>-9.4756187069460793</v>
      </c>
      <c r="AP39" s="1">
        <f t="shared" ref="AP39:AP70" si="40">-AT39*A39*18*$N$2</f>
        <v>-127.13759999999999</v>
      </c>
      <c r="AQ39" s="1">
        <f t="shared" si="28"/>
        <v>13844.341841806969</v>
      </c>
      <c r="AS39">
        <f t="shared" ref="AS39:AS70" si="41">-AO39/(A39*18*$N$2)</f>
        <v>9.7485789166111933E-2</v>
      </c>
      <c r="AT39" s="1">
        <f t="shared" si="29"/>
        <v>1.3080000000000001</v>
      </c>
      <c r="AV39">
        <f t="shared" si="30"/>
        <v>9.7485789166111933E-2</v>
      </c>
      <c r="AW39">
        <f t="shared" si="31"/>
        <v>1.3080000000000001</v>
      </c>
    </row>
    <row r="40" spans="1:52" x14ac:dyDescent="0.35">
      <c r="A40" s="1">
        <v>2</v>
      </c>
      <c r="B40" s="1">
        <v>20</v>
      </c>
      <c r="C40" s="1">
        <v>1.381</v>
      </c>
      <c r="D40" s="1">
        <f t="shared" si="33"/>
        <v>293.14999999999998</v>
      </c>
      <c r="E40">
        <v>110.98</v>
      </c>
      <c r="F40">
        <f t="shared" si="34"/>
        <v>221.96</v>
      </c>
      <c r="G40" s="1">
        <v>1.7999999999999999E-2</v>
      </c>
      <c r="H40">
        <f t="shared" si="35"/>
        <v>3.4112229234180458E-3</v>
      </c>
      <c r="I40">
        <f t="shared" si="36"/>
        <v>5.6806844234102236</v>
      </c>
      <c r="K40">
        <f t="shared" si="37"/>
        <v>36</v>
      </c>
      <c r="L40" s="1">
        <f t="shared" si="38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9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-264894.13857569365</v>
      </c>
      <c r="AC40">
        <f t="shared" si="7"/>
        <v>0.18164260695931128</v>
      </c>
      <c r="AD40">
        <f t="shared" si="22"/>
        <v>3.2994036662974839E-2</v>
      </c>
      <c r="AE40">
        <f t="shared" si="23"/>
        <v>-8739.9269199735736</v>
      </c>
      <c r="AJ40">
        <f t="shared" si="24"/>
        <v>314843.14098914509</v>
      </c>
      <c r="AK40">
        <f t="shared" si="25"/>
        <v>3.2994036662974839E-2</v>
      </c>
      <c r="AL40">
        <f t="shared" si="26"/>
        <v>0.81835739304068866</v>
      </c>
      <c r="AM40">
        <f t="shared" si="27"/>
        <v>8501.052519625855</v>
      </c>
      <c r="AO40">
        <f t="shared" si="8"/>
        <v>-29.689996047898603</v>
      </c>
      <c r="AP40" s="1">
        <f t="shared" si="40"/>
        <v>-149.148</v>
      </c>
      <c r="AQ40" s="1">
        <f t="shared" si="28"/>
        <v>14270.214708220272</v>
      </c>
      <c r="AS40">
        <f t="shared" si="41"/>
        <v>0.27490737081387595</v>
      </c>
      <c r="AT40" s="1">
        <f t="shared" si="29"/>
        <v>1.381</v>
      </c>
      <c r="AV40">
        <f t="shared" si="30"/>
        <v>0.27490737081387595</v>
      </c>
      <c r="AW40">
        <f t="shared" si="31"/>
        <v>1.381</v>
      </c>
    </row>
    <row r="41" spans="1:52" x14ac:dyDescent="0.35">
      <c r="A41" s="1">
        <v>2.25</v>
      </c>
      <c r="B41" s="1">
        <v>20</v>
      </c>
      <c r="C41" s="1">
        <v>1.4770000000000001</v>
      </c>
      <c r="D41" s="1">
        <f t="shared" si="33"/>
        <v>293.14999999999998</v>
      </c>
      <c r="E41">
        <v>110.98</v>
      </c>
      <c r="F41">
        <f t="shared" si="34"/>
        <v>249.70500000000001</v>
      </c>
      <c r="G41" s="1">
        <v>1.7999999999999999E-2</v>
      </c>
      <c r="H41">
        <f t="shared" si="35"/>
        <v>3.4112229234180458E-3</v>
      </c>
      <c r="I41">
        <f t="shared" si="36"/>
        <v>5.6806844234102236</v>
      </c>
      <c r="K41">
        <f t="shared" si="37"/>
        <v>40.5</v>
      </c>
      <c r="L41" s="1">
        <f t="shared" si="38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9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-259173.89570712403</v>
      </c>
      <c r="AC41">
        <f t="shared" si="7"/>
        <v>0.19981115543268213</v>
      </c>
      <c r="AD41">
        <f t="shared" si="22"/>
        <v>3.9924497835343457E-2</v>
      </c>
      <c r="AE41">
        <f t="shared" si="23"/>
        <v>-10347.387638136604</v>
      </c>
      <c r="AJ41">
        <f t="shared" si="24"/>
        <v>314843.14098914509</v>
      </c>
      <c r="AK41">
        <f t="shared" si="25"/>
        <v>3.9924497835343457E-2</v>
      </c>
      <c r="AL41">
        <f t="shared" si="26"/>
        <v>0.80018884456731787</v>
      </c>
      <c r="AM41">
        <f t="shared" si="27"/>
        <v>10058.337208296243</v>
      </c>
      <c r="AO41">
        <f t="shared" si="8"/>
        <v>-64.744471068304847</v>
      </c>
      <c r="AP41" s="1">
        <f t="shared" si="40"/>
        <v>-179.45550000000003</v>
      </c>
      <c r="AQ41" s="1">
        <f t="shared" si="28"/>
        <v>13158.620158568208</v>
      </c>
      <c r="AS41">
        <f t="shared" si="41"/>
        <v>0.5328763050889288</v>
      </c>
      <c r="AT41" s="1">
        <f t="shared" si="29"/>
        <v>1.4770000000000001</v>
      </c>
      <c r="AV41">
        <f t="shared" si="30"/>
        <v>0.5328763050889288</v>
      </c>
      <c r="AW41">
        <f t="shared" si="31"/>
        <v>1.4770000000000001</v>
      </c>
    </row>
    <row r="42" spans="1:52" x14ac:dyDescent="0.35">
      <c r="A42" s="1">
        <v>2.5</v>
      </c>
      <c r="B42" s="1">
        <v>20</v>
      </c>
      <c r="C42" s="1">
        <v>1.575</v>
      </c>
      <c r="D42" s="1">
        <f t="shared" si="33"/>
        <v>293.14999999999998</v>
      </c>
      <c r="E42">
        <v>110.98</v>
      </c>
      <c r="F42">
        <f t="shared" si="34"/>
        <v>277.45</v>
      </c>
      <c r="G42" s="1">
        <v>1.7999999999999999E-2</v>
      </c>
      <c r="H42">
        <f t="shared" si="35"/>
        <v>3.4112229234180458E-3</v>
      </c>
      <c r="I42">
        <f t="shared" si="36"/>
        <v>5.6806844234102236</v>
      </c>
      <c r="K42">
        <f t="shared" si="37"/>
        <v>45</v>
      </c>
      <c r="L42" s="1">
        <f t="shared" si="38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9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-253702.12931651983</v>
      </c>
      <c r="AC42">
        <f t="shared" si="7"/>
        <v>0.21719049669262983</v>
      </c>
      <c r="AD42">
        <f t="shared" si="22"/>
        <v>4.7171711853591244E-2</v>
      </c>
      <c r="AE42">
        <f t="shared" si="23"/>
        <v>-11967.563740761418</v>
      </c>
      <c r="AJ42">
        <f t="shared" si="24"/>
        <v>314843.14098914509</v>
      </c>
      <c r="AK42">
        <f t="shared" si="25"/>
        <v>4.7171711853591244E-2</v>
      </c>
      <c r="AL42">
        <f t="shared" si="26"/>
        <v>0.7828095033073702</v>
      </c>
      <c r="AM42">
        <f t="shared" si="27"/>
        <v>11626.044014105881</v>
      </c>
      <c r="AO42">
        <f t="shared" si="8"/>
        <v>-111.70412275170202</v>
      </c>
      <c r="AP42" s="1">
        <f t="shared" si="40"/>
        <v>-212.625</v>
      </c>
      <c r="AQ42" s="1">
        <f t="shared" si="28"/>
        <v>10185.023464566029</v>
      </c>
      <c r="AS42">
        <f t="shared" si="41"/>
        <v>0.82743794630890377</v>
      </c>
      <c r="AT42" s="1">
        <f t="shared" si="29"/>
        <v>1.575</v>
      </c>
      <c r="AV42">
        <f t="shared" si="30"/>
        <v>0.82743794630890377</v>
      </c>
      <c r="AW42">
        <f t="shared" si="31"/>
        <v>1.575</v>
      </c>
    </row>
    <row r="43" spans="1:52" x14ac:dyDescent="0.35">
      <c r="A43" s="1">
        <v>2.75</v>
      </c>
      <c r="B43" s="1">
        <v>20</v>
      </c>
      <c r="C43" s="1">
        <v>1.677</v>
      </c>
      <c r="D43" s="1">
        <f t="shared" si="33"/>
        <v>293.14999999999998</v>
      </c>
      <c r="E43">
        <v>110.98</v>
      </c>
      <c r="F43">
        <f t="shared" si="34"/>
        <v>305.19499999999999</v>
      </c>
      <c r="G43" s="1">
        <v>1.7999999999999999E-2</v>
      </c>
      <c r="H43">
        <f t="shared" si="35"/>
        <v>3.4112229234180458E-3</v>
      </c>
      <c r="I43">
        <f t="shared" si="36"/>
        <v>5.6806844234102236</v>
      </c>
      <c r="K43">
        <f t="shared" si="37"/>
        <v>49.5</v>
      </c>
      <c r="L43" s="1">
        <f t="shared" si="38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9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-248462.99354204169</v>
      </c>
      <c r="AC43">
        <f t="shared" si="7"/>
        <v>0.23383096012473231</v>
      </c>
      <c r="AD43">
        <f t="shared" si="22"/>
        <v>5.4676917912854152E-2</v>
      </c>
      <c r="AE43">
        <f t="shared" si="23"/>
        <v>-13585.190702280224</v>
      </c>
      <c r="AJ43">
        <f t="shared" si="24"/>
        <v>314843.14098914509</v>
      </c>
      <c r="AK43">
        <f t="shared" si="25"/>
        <v>5.4676917912854152E-2</v>
      </c>
      <c r="AL43">
        <f t="shared" si="26"/>
        <v>0.76616903987526763</v>
      </c>
      <c r="AM43">
        <f t="shared" si="27"/>
        <v>13189.333835395209</v>
      </c>
      <c r="AO43">
        <f t="shared" si="8"/>
        <v>-171.56232113286933</v>
      </c>
      <c r="AP43" s="1">
        <f t="shared" si="40"/>
        <v>-249.03449999999998</v>
      </c>
      <c r="AQ43" s="1">
        <f t="shared" si="28"/>
        <v>6001.9384984206854</v>
      </c>
      <c r="AS43">
        <f t="shared" si="41"/>
        <v>1.1553018258105678</v>
      </c>
      <c r="AT43" s="1">
        <f t="shared" si="29"/>
        <v>1.677</v>
      </c>
      <c r="AV43">
        <f t="shared" si="30"/>
        <v>1.1553018258105678</v>
      </c>
      <c r="AW43">
        <f t="shared" si="31"/>
        <v>1.677</v>
      </c>
    </row>
    <row r="44" spans="1:52" x14ac:dyDescent="0.35">
      <c r="A44" s="1">
        <v>3</v>
      </c>
      <c r="B44" s="1">
        <v>20</v>
      </c>
      <c r="C44" s="1">
        <v>1.7809999999999999</v>
      </c>
      <c r="D44" s="1">
        <f t="shared" si="33"/>
        <v>293.14999999999998</v>
      </c>
      <c r="E44">
        <v>110.98</v>
      </c>
      <c r="F44">
        <f t="shared" si="34"/>
        <v>332.94</v>
      </c>
      <c r="G44" s="1">
        <v>1.7999999999999999E-2</v>
      </c>
      <c r="H44">
        <f t="shared" si="35"/>
        <v>3.4112229234180458E-3</v>
      </c>
      <c r="I44">
        <f t="shared" si="36"/>
        <v>5.6806844234102236</v>
      </c>
      <c r="K44">
        <f t="shared" si="37"/>
        <v>54</v>
      </c>
      <c r="L44" s="1">
        <f t="shared" si="38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9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-243441.96184135965</v>
      </c>
      <c r="AC44">
        <f t="shared" si="7"/>
        <v>0.24977868471199002</v>
      </c>
      <c r="AD44">
        <f t="shared" si="22"/>
        <v>6.2389391336451716E-2</v>
      </c>
      <c r="AE44">
        <f t="shared" si="23"/>
        <v>-15188.195825034132</v>
      </c>
      <c r="AJ44">
        <f t="shared" si="24"/>
        <v>314843.14098914509</v>
      </c>
      <c r="AK44">
        <f t="shared" si="25"/>
        <v>6.2389391336451716E-2</v>
      </c>
      <c r="AL44">
        <f t="shared" si="26"/>
        <v>0.75022131528800995</v>
      </c>
      <c r="AM44">
        <f t="shared" si="27"/>
        <v>14736.501217436205</v>
      </c>
      <c r="AO44">
        <f t="shared" si="8"/>
        <v>-245.21223753795311</v>
      </c>
      <c r="AP44" s="1">
        <f t="shared" si="40"/>
        <v>-288.52200000000005</v>
      </c>
      <c r="AQ44" s="1">
        <f t="shared" si="28"/>
        <v>1875.7355245189297</v>
      </c>
      <c r="AS44">
        <f t="shared" si="41"/>
        <v>1.5136557872713154</v>
      </c>
      <c r="AT44" s="1">
        <f t="shared" si="29"/>
        <v>1.7809999999999999</v>
      </c>
      <c r="AV44">
        <f t="shared" si="30"/>
        <v>1.5136557872713154</v>
      </c>
      <c r="AW44">
        <f t="shared" si="31"/>
        <v>1.7809999999999999</v>
      </c>
    </row>
    <row r="45" spans="1:52" x14ac:dyDescent="0.35">
      <c r="A45" s="1">
        <v>3.25</v>
      </c>
      <c r="B45" s="1">
        <v>20</v>
      </c>
      <c r="C45" s="1">
        <v>1.887</v>
      </c>
      <c r="D45" s="1">
        <f t="shared" si="33"/>
        <v>293.14999999999998</v>
      </c>
      <c r="E45">
        <v>110.98</v>
      </c>
      <c r="F45">
        <f t="shared" si="34"/>
        <v>360.685</v>
      </c>
      <c r="G45" s="1">
        <v>1.7999999999999999E-2</v>
      </c>
      <c r="H45">
        <f t="shared" si="35"/>
        <v>3.4112229234180458E-3</v>
      </c>
      <c r="I45">
        <f t="shared" si="36"/>
        <v>5.6806844234102236</v>
      </c>
      <c r="K45">
        <f t="shared" si="37"/>
        <v>58.5</v>
      </c>
      <c r="L45" s="1">
        <f t="shared" si="38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9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-238625.6924839612</v>
      </c>
      <c r="AC45">
        <f t="shared" si="7"/>
        <v>0.26507604625611364</v>
      </c>
      <c r="AD45">
        <f t="shared" si="22"/>
        <v>7.0265310298773295E-2</v>
      </c>
      <c r="AE45">
        <f t="shared" si="23"/>
        <v>-16767.10832764519</v>
      </c>
      <c r="AJ45">
        <f t="shared" si="24"/>
        <v>314843.14098914509</v>
      </c>
      <c r="AK45">
        <f t="shared" si="25"/>
        <v>7.0265310298773295E-2</v>
      </c>
      <c r="AL45">
        <f t="shared" si="26"/>
        <v>0.7349239537438863</v>
      </c>
      <c r="AM45">
        <f t="shared" si="27"/>
        <v>16258.392645647382</v>
      </c>
      <c r="AO45">
        <f t="shared" si="8"/>
        <v>-333.46142346616398</v>
      </c>
      <c r="AP45" s="1">
        <f t="shared" si="40"/>
        <v>-331.16849999999999</v>
      </c>
      <c r="AQ45" s="1">
        <f t="shared" si="28"/>
        <v>5.2574980216854579</v>
      </c>
      <c r="AS45">
        <f t="shared" si="41"/>
        <v>1.9000650909752934</v>
      </c>
      <c r="AT45" s="1">
        <f t="shared" si="29"/>
        <v>1.887</v>
      </c>
      <c r="AV45">
        <f t="shared" si="30"/>
        <v>1.9000650909752934</v>
      </c>
      <c r="AW45">
        <f t="shared" si="31"/>
        <v>1.887</v>
      </c>
    </row>
    <row r="46" spans="1:52" x14ac:dyDescent="0.35">
      <c r="A46" s="1">
        <v>3.5</v>
      </c>
      <c r="B46" s="1">
        <v>20</v>
      </c>
      <c r="C46" s="1">
        <v>1.9930000000000001</v>
      </c>
      <c r="D46" s="1">
        <f t="shared" si="33"/>
        <v>293.14999999999998</v>
      </c>
      <c r="E46">
        <v>110.98</v>
      </c>
      <c r="F46">
        <f t="shared" si="34"/>
        <v>388.43</v>
      </c>
      <c r="G46" s="1">
        <v>1.7999999999999999E-2</v>
      </c>
      <c r="H46">
        <f t="shared" si="35"/>
        <v>3.4112229234180458E-3</v>
      </c>
      <c r="I46">
        <f t="shared" si="36"/>
        <v>5.6806844234102236</v>
      </c>
      <c r="K46">
        <f t="shared" si="37"/>
        <v>63</v>
      </c>
      <c r="L46" s="1">
        <f t="shared" si="38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9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-234001.9101706644</v>
      </c>
      <c r="AC46">
        <f t="shared" si="7"/>
        <v>0.27976203337582739</v>
      </c>
      <c r="AD46">
        <f t="shared" si="22"/>
        <v>7.8266795318577553E-2</v>
      </c>
      <c r="AE46">
        <f t="shared" si="23"/>
        <v>-18314.57960748356</v>
      </c>
      <c r="AJ46">
        <f t="shared" si="24"/>
        <v>314843.14098914509</v>
      </c>
      <c r="AK46">
        <f t="shared" si="25"/>
        <v>7.8266795318577553E-2</v>
      </c>
      <c r="AL46">
        <f t="shared" si="26"/>
        <v>0.72023796662417261</v>
      </c>
      <c r="AM46">
        <f t="shared" si="27"/>
        <v>17747.933762058925</v>
      </c>
      <c r="AO46">
        <f t="shared" si="8"/>
        <v>-437.04372651373342</v>
      </c>
      <c r="AP46" s="1">
        <f t="shared" si="40"/>
        <v>-376.67700000000002</v>
      </c>
      <c r="AQ46" s="1">
        <f t="shared" si="28"/>
        <v>3644.1416699838828</v>
      </c>
      <c r="AS46">
        <f t="shared" si="41"/>
        <v>2.3124006693848327</v>
      </c>
      <c r="AT46" s="1">
        <f t="shared" si="29"/>
        <v>1.9930000000000001</v>
      </c>
      <c r="AV46">
        <f t="shared" si="30"/>
        <v>2.3124006693848327</v>
      </c>
      <c r="AW46">
        <f t="shared" si="31"/>
        <v>1.9930000000000001</v>
      </c>
    </row>
    <row r="47" spans="1:52" x14ac:dyDescent="0.35">
      <c r="A47" s="1">
        <v>3.75</v>
      </c>
      <c r="B47" s="1">
        <v>20</v>
      </c>
      <c r="C47" s="1">
        <v>2.1</v>
      </c>
      <c r="D47" s="1">
        <f t="shared" si="33"/>
        <v>293.14999999999998</v>
      </c>
      <c r="E47">
        <v>110.98</v>
      </c>
      <c r="F47">
        <f t="shared" si="34"/>
        <v>416.17500000000001</v>
      </c>
      <c r="G47" s="1">
        <v>1.7999999999999999E-2</v>
      </c>
      <c r="H47">
        <f t="shared" si="35"/>
        <v>3.4112229234180458E-3</v>
      </c>
      <c r="I47">
        <f t="shared" si="36"/>
        <v>5.6806844234102236</v>
      </c>
      <c r="K47">
        <f t="shared" si="37"/>
        <v>67.5</v>
      </c>
      <c r="L47" s="1">
        <f t="shared" si="38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9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-229559.30156864258</v>
      </c>
      <c r="AC47">
        <f t="shared" si="7"/>
        <v>0.29387257930693594</v>
      </c>
      <c r="AD47">
        <f t="shared" si="22"/>
        <v>8.636109286851136E-2</v>
      </c>
      <c r="AE47">
        <f t="shared" si="23"/>
        <v>-19824.992161600148</v>
      </c>
      <c r="AJ47">
        <f t="shared" si="24"/>
        <v>314843.14098914509</v>
      </c>
      <c r="AK47">
        <f t="shared" si="25"/>
        <v>8.636109286851136E-2</v>
      </c>
      <c r="AL47">
        <f t="shared" si="26"/>
        <v>0.70612742069306411</v>
      </c>
      <c r="AM47">
        <f t="shared" si="27"/>
        <v>19199.744196852349</v>
      </c>
      <c r="AO47">
        <f t="shared" si="8"/>
        <v>-556.62914981894937</v>
      </c>
      <c r="AP47" s="1">
        <f t="shared" si="40"/>
        <v>-425.25</v>
      </c>
      <c r="AQ47" s="1">
        <f t="shared" si="28"/>
        <v>17260.481007149945</v>
      </c>
      <c r="AS47">
        <f t="shared" si="41"/>
        <v>2.7487859250318487</v>
      </c>
      <c r="AT47" s="1">
        <f t="shared" si="29"/>
        <v>2.1</v>
      </c>
      <c r="AV47">
        <f t="shared" si="30"/>
        <v>2.7487859250318487</v>
      </c>
      <c r="AW47">
        <f t="shared" si="31"/>
        <v>2.1</v>
      </c>
    </row>
    <row r="48" spans="1:52" x14ac:dyDescent="0.35">
      <c r="A48" s="1">
        <v>0.2</v>
      </c>
      <c r="B48" s="1">
        <v>25</v>
      </c>
      <c r="C48" s="1">
        <v>0.85970000000000002</v>
      </c>
      <c r="D48" s="1">
        <f t="shared" si="33"/>
        <v>298.14999999999998</v>
      </c>
      <c r="E48">
        <v>110.98</v>
      </c>
      <c r="F48">
        <f t="shared" si="34"/>
        <v>22.196000000000002</v>
      </c>
      <c r="G48" s="1">
        <v>1.7999999999999999E-2</v>
      </c>
      <c r="H48">
        <f t="shared" si="35"/>
        <v>3.3540164346805303E-3</v>
      </c>
      <c r="I48">
        <f t="shared" si="36"/>
        <v>5.697596715569115</v>
      </c>
      <c r="K48">
        <f t="shared" si="37"/>
        <v>3.6</v>
      </c>
      <c r="L48" s="1">
        <f t="shared" si="38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9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-315743.89004582225</v>
      </c>
      <c r="AC48">
        <f t="shared" si="7"/>
        <v>2.1714035273078747E-2</v>
      </c>
      <c r="AD48">
        <f t="shared" si="22"/>
        <v>4.71499327840508E-4</v>
      </c>
      <c r="AE48">
        <f t="shared" si="23"/>
        <v>-148.87303192635247</v>
      </c>
      <c r="AJ48">
        <f t="shared" si="24"/>
        <v>315311.71907568077</v>
      </c>
      <c r="AK48">
        <f t="shared" si="25"/>
        <v>4.71499327840508E-4</v>
      </c>
      <c r="AL48">
        <f t="shared" si="26"/>
        <v>0.97828596472692131</v>
      </c>
      <c r="AM48">
        <f t="shared" si="27"/>
        <v>145.44105397048961</v>
      </c>
      <c r="AO48">
        <f t="shared" si="8"/>
        <v>-2.1063638853941313</v>
      </c>
      <c r="AP48" s="1">
        <f t="shared" si="40"/>
        <v>-9.2847600000000003</v>
      </c>
      <c r="AQ48" s="1">
        <f t="shared" si="28"/>
        <v>51.529370778188635</v>
      </c>
      <c r="AS48">
        <f t="shared" si="41"/>
        <v>0.19503369309204918</v>
      </c>
      <c r="AT48" s="1">
        <f t="shared" si="29"/>
        <v>0.85970000000000002</v>
      </c>
      <c r="AV48">
        <f t="shared" si="30"/>
        <v>0.19503369309204918</v>
      </c>
      <c r="AW48">
        <f t="shared" si="31"/>
        <v>0.85970000000000002</v>
      </c>
    </row>
    <row r="49" spans="1:49" x14ac:dyDescent="0.35">
      <c r="A49" s="1">
        <v>0.3</v>
      </c>
      <c r="B49" s="1">
        <v>25</v>
      </c>
      <c r="C49" s="1">
        <v>0.87490000000000001</v>
      </c>
      <c r="D49" s="1">
        <f t="shared" si="33"/>
        <v>298.14999999999998</v>
      </c>
      <c r="E49">
        <v>110.98</v>
      </c>
      <c r="F49">
        <f t="shared" si="34"/>
        <v>33.293999999999997</v>
      </c>
      <c r="G49" s="1">
        <v>1.7999999999999999E-2</v>
      </c>
      <c r="H49">
        <f t="shared" si="35"/>
        <v>3.3540164346805303E-3</v>
      </c>
      <c r="I49">
        <f t="shared" si="36"/>
        <v>5.697596715569115</v>
      </c>
      <c r="K49">
        <f t="shared" si="37"/>
        <v>5.3999999999999995</v>
      </c>
      <c r="L49" s="1">
        <f t="shared" si="38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9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-312430.84952200984</v>
      </c>
      <c r="AC49">
        <f t="shared" si="7"/>
        <v>3.2221226485395243E-2</v>
      </c>
      <c r="AD49">
        <f t="shared" si="22"/>
        <v>1.0382074362231359E-3</v>
      </c>
      <c r="AE49">
        <f t="shared" si="23"/>
        <v>-324.3680312792622</v>
      </c>
      <c r="AJ49">
        <f t="shared" si="24"/>
        <v>315311.71907568077</v>
      </c>
      <c r="AK49">
        <f t="shared" si="25"/>
        <v>1.0382074362231359E-3</v>
      </c>
      <c r="AL49">
        <f t="shared" si="26"/>
        <v>0.96777877351460473</v>
      </c>
      <c r="AM49">
        <f t="shared" si="27"/>
        <v>316.81106391082517</v>
      </c>
      <c r="AO49">
        <f t="shared" si="8"/>
        <v>-0.2361267198835435</v>
      </c>
      <c r="AP49" s="1">
        <f t="shared" si="40"/>
        <v>-14.173379999999998</v>
      </c>
      <c r="AQ49" s="1">
        <f t="shared" si="28"/>
        <v>194.24702899411687</v>
      </c>
      <c r="AS49">
        <f t="shared" si="41"/>
        <v>1.4575723449601452E-2</v>
      </c>
      <c r="AT49" s="1">
        <f t="shared" si="29"/>
        <v>0.87490000000000001</v>
      </c>
      <c r="AV49">
        <f t="shared" si="30"/>
        <v>1.4575723449601452E-2</v>
      </c>
      <c r="AW49">
        <f t="shared" si="31"/>
        <v>0.87490000000000001</v>
      </c>
    </row>
    <row r="50" spans="1:49" x14ac:dyDescent="0.35">
      <c r="A50" s="1">
        <v>0.4</v>
      </c>
      <c r="B50" s="1">
        <v>25</v>
      </c>
      <c r="C50" s="1">
        <v>0.89359999999999995</v>
      </c>
      <c r="D50" s="1">
        <f t="shared" si="33"/>
        <v>298.14999999999998</v>
      </c>
      <c r="E50">
        <v>110.98</v>
      </c>
      <c r="F50">
        <f t="shared" si="34"/>
        <v>44.392000000000003</v>
      </c>
      <c r="G50" s="1">
        <v>1.7999999999999999E-2</v>
      </c>
      <c r="H50">
        <f t="shared" si="35"/>
        <v>3.3540164346805303E-3</v>
      </c>
      <c r="I50">
        <f t="shared" si="36"/>
        <v>5.697596715569115</v>
      </c>
      <c r="K50">
        <f t="shared" si="37"/>
        <v>7.2</v>
      </c>
      <c r="L50" s="1">
        <f t="shared" si="38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9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-309188.21957915416</v>
      </c>
      <c r="AC50">
        <f t="shared" si="7"/>
        <v>4.250511302269646E-2</v>
      </c>
      <c r="AD50">
        <f t="shared" si="22"/>
        <v>1.8066846330722002E-3</v>
      </c>
      <c r="AE50">
        <f t="shared" si="23"/>
        <v>-558.60560504061095</v>
      </c>
      <c r="AJ50">
        <f t="shared" si="24"/>
        <v>315311.71907568077</v>
      </c>
      <c r="AK50">
        <f t="shared" si="25"/>
        <v>1.8066846330722002E-3</v>
      </c>
      <c r="AL50">
        <f t="shared" si="26"/>
        <v>0.95749488697730356</v>
      </c>
      <c r="AM50">
        <f t="shared" si="27"/>
        <v>545.45499915894698</v>
      </c>
      <c r="AO50">
        <f t="shared" si="8"/>
        <v>2.2064506728999049</v>
      </c>
      <c r="AP50" s="1">
        <f t="shared" si="40"/>
        <v>-19.301759999999998</v>
      </c>
      <c r="AQ50" s="1">
        <f t="shared" si="28"/>
        <v>462.6031263498453</v>
      </c>
      <c r="AS50">
        <f t="shared" si="41"/>
        <v>-0.10215049411573633</v>
      </c>
      <c r="AT50" s="1">
        <f t="shared" si="29"/>
        <v>0.89359999999999995</v>
      </c>
    </row>
    <row r="51" spans="1:49" x14ac:dyDescent="0.35">
      <c r="A51" s="1">
        <v>0.5</v>
      </c>
      <c r="B51" s="1">
        <v>25</v>
      </c>
      <c r="C51" s="1">
        <v>0.91479999999999995</v>
      </c>
      <c r="D51" s="1">
        <f t="shared" si="33"/>
        <v>298.14999999999998</v>
      </c>
      <c r="E51">
        <v>110.98</v>
      </c>
      <c r="F51">
        <f t="shared" si="34"/>
        <v>55.49</v>
      </c>
      <c r="G51" s="1">
        <v>1.7999999999999999E-2</v>
      </c>
      <c r="H51">
        <f t="shared" si="35"/>
        <v>3.3540164346805303E-3</v>
      </c>
      <c r="I51">
        <f t="shared" si="36"/>
        <v>5.697596715569115</v>
      </c>
      <c r="K51">
        <f t="shared" si="37"/>
        <v>9</v>
      </c>
      <c r="L51" s="1">
        <f t="shared" si="38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9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-306013.77921100939</v>
      </c>
      <c r="AC51">
        <f t="shared" si="7"/>
        <v>5.257273872798416E-2</v>
      </c>
      <c r="AD51">
        <f t="shared" si="22"/>
        <v>2.7638928573608854E-3</v>
      </c>
      <c r="AE51">
        <f t="shared" si="23"/>
        <v>-845.78929861531981</v>
      </c>
      <c r="AJ51">
        <f t="shared" si="24"/>
        <v>315311.71907568077</v>
      </c>
      <c r="AK51">
        <f t="shared" si="25"/>
        <v>2.7638928573608854E-3</v>
      </c>
      <c r="AL51">
        <f t="shared" si="26"/>
        <v>0.94742726127201582</v>
      </c>
      <c r="AM51">
        <f t="shared" si="27"/>
        <v>825.67130735057276</v>
      </c>
      <c r="AO51">
        <f t="shared" si="8"/>
        <v>4.9601065440036791</v>
      </c>
      <c r="AP51" s="1">
        <f t="shared" si="40"/>
        <v>-24.6996</v>
      </c>
      <c r="AQ51" s="1">
        <f t="shared" si="28"/>
        <v>879.69819227641472</v>
      </c>
      <c r="AS51">
        <f t="shared" si="41"/>
        <v>-0.18370764977791404</v>
      </c>
      <c r="AT51" s="1">
        <f t="shared" si="29"/>
        <v>0.91479999999999995</v>
      </c>
    </row>
    <row r="52" spans="1:49" x14ac:dyDescent="0.35">
      <c r="A52" s="1">
        <v>0.6</v>
      </c>
      <c r="B52" s="1">
        <v>25</v>
      </c>
      <c r="C52" s="1">
        <v>0.93779999999999997</v>
      </c>
      <c r="D52" s="1">
        <f t="shared" si="33"/>
        <v>298.14999999999998</v>
      </c>
      <c r="E52">
        <v>110.98</v>
      </c>
      <c r="F52">
        <f t="shared" si="34"/>
        <v>66.587999999999994</v>
      </c>
      <c r="G52" s="1">
        <v>1.7999999999999999E-2</v>
      </c>
      <c r="H52">
        <f t="shared" si="35"/>
        <v>3.3540164346805303E-3</v>
      </c>
      <c r="I52">
        <f t="shared" si="36"/>
        <v>5.697596715569115</v>
      </c>
      <c r="K52">
        <f t="shared" si="37"/>
        <v>10.799999999999999</v>
      </c>
      <c r="L52" s="1">
        <f t="shared" si="38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9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-302905.39985087456</v>
      </c>
      <c r="AC52">
        <f t="shared" si="7"/>
        <v>6.2430854275502816E-2</v>
      </c>
      <c r="AD52">
        <f t="shared" si="22"/>
        <v>3.8976115655690682E-3</v>
      </c>
      <c r="AE52">
        <f t="shared" si="23"/>
        <v>-1180.6075897320918</v>
      </c>
      <c r="AJ52">
        <f t="shared" si="24"/>
        <v>315311.71907568077</v>
      </c>
      <c r="AK52">
        <f t="shared" si="25"/>
        <v>3.8976115655690682E-3</v>
      </c>
      <c r="AL52">
        <f t="shared" si="26"/>
        <v>0.93756914572449723</v>
      </c>
      <c r="AM52">
        <f t="shared" si="27"/>
        <v>1152.2374178491025</v>
      </c>
      <c r="AO52">
        <f t="shared" si="8"/>
        <v>7.8024157014417597</v>
      </c>
      <c r="AP52" s="1">
        <f t="shared" si="40"/>
        <v>-30.384720000000002</v>
      </c>
      <c r="AQ52" s="1">
        <f t="shared" si="28"/>
        <v>1458.257333080328</v>
      </c>
      <c r="AS52">
        <f t="shared" si="41"/>
        <v>-0.2408152994272148</v>
      </c>
      <c r="AT52" s="1">
        <f t="shared" si="29"/>
        <v>0.93779999999999997</v>
      </c>
    </row>
    <row r="53" spans="1:49" x14ac:dyDescent="0.35">
      <c r="A53" s="1">
        <v>0.7</v>
      </c>
      <c r="B53" s="1">
        <v>25</v>
      </c>
      <c r="C53" s="1">
        <v>0.96240000000000003</v>
      </c>
      <c r="D53" s="1">
        <f t="shared" si="33"/>
        <v>298.14999999999998</v>
      </c>
      <c r="E53">
        <v>110.98</v>
      </c>
      <c r="F53">
        <f t="shared" si="34"/>
        <v>77.685999999999993</v>
      </c>
      <c r="G53" s="1">
        <v>1.7999999999999999E-2</v>
      </c>
      <c r="H53">
        <f t="shared" si="35"/>
        <v>3.3540164346805303E-3</v>
      </c>
      <c r="I53">
        <f t="shared" si="36"/>
        <v>5.697596715569115</v>
      </c>
      <c r="K53">
        <f t="shared" si="37"/>
        <v>12.6</v>
      </c>
      <c r="L53" s="1">
        <f t="shared" si="38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9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-299861.04061188595</v>
      </c>
      <c r="AC53">
        <f t="shared" si="7"/>
        <v>7.2085932265984712E-2</v>
      </c>
      <c r="AD53">
        <f t="shared" si="22"/>
        <v>5.1963816306561357E-3</v>
      </c>
      <c r="AE53">
        <f t="shared" si="23"/>
        <v>-1558.1924031850376</v>
      </c>
      <c r="AJ53">
        <f t="shared" si="24"/>
        <v>315311.71907568077</v>
      </c>
      <c r="AK53">
        <f t="shared" si="25"/>
        <v>5.1963816306561357E-3</v>
      </c>
      <c r="AL53">
        <f t="shared" si="26"/>
        <v>0.9279140677340153</v>
      </c>
      <c r="AM53">
        <f t="shared" si="27"/>
        <v>1520.3686648388079</v>
      </c>
      <c r="AO53">
        <f t="shared" si="8"/>
        <v>10.537456723842979</v>
      </c>
      <c r="AP53" s="1">
        <f t="shared" si="40"/>
        <v>-36.378720000000001</v>
      </c>
      <c r="AQ53" s="1">
        <f t="shared" si="28"/>
        <v>2201.1276383828658</v>
      </c>
      <c r="AS53">
        <f t="shared" si="41"/>
        <v>-0.27876869639796242</v>
      </c>
      <c r="AT53" s="1">
        <f t="shared" si="29"/>
        <v>0.96240000000000003</v>
      </c>
    </row>
    <row r="54" spans="1:49" x14ac:dyDescent="0.35">
      <c r="A54" s="1">
        <v>0.8</v>
      </c>
      <c r="B54" s="1">
        <v>25</v>
      </c>
      <c r="C54" s="1">
        <v>0.98829999999999996</v>
      </c>
      <c r="D54" s="1">
        <f t="shared" si="33"/>
        <v>298.14999999999998</v>
      </c>
      <c r="E54">
        <v>110.98</v>
      </c>
      <c r="F54">
        <f t="shared" si="34"/>
        <v>88.784000000000006</v>
      </c>
      <c r="G54" s="1">
        <v>1.7999999999999999E-2</v>
      </c>
      <c r="H54">
        <f t="shared" si="35"/>
        <v>3.3540164346805303E-3</v>
      </c>
      <c r="I54">
        <f t="shared" si="36"/>
        <v>5.697596715569115</v>
      </c>
      <c r="K54">
        <f t="shared" si="37"/>
        <v>14.4</v>
      </c>
      <c r="L54" s="1">
        <f t="shared" si="38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9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-296878.74381840404</v>
      </c>
      <c r="AC54">
        <f t="shared" si="7"/>
        <v>8.1544181398697999E-2</v>
      </c>
      <c r="AD54">
        <f t="shared" si="22"/>
        <v>6.6494535199837649E-3</v>
      </c>
      <c r="AE54">
        <f t="shared" si="23"/>
        <v>-1974.081408091645</v>
      </c>
      <c r="AJ54">
        <f t="shared" si="24"/>
        <v>315311.71907568077</v>
      </c>
      <c r="AK54">
        <f t="shared" si="25"/>
        <v>6.6494535199837649E-3</v>
      </c>
      <c r="AL54">
        <f t="shared" si="26"/>
        <v>0.91845581860130199</v>
      </c>
      <c r="AM54">
        <f t="shared" si="27"/>
        <v>1925.6809617884885</v>
      </c>
      <c r="AO54">
        <f t="shared" si="8"/>
        <v>12.988921381925365</v>
      </c>
      <c r="AP54" s="1">
        <f t="shared" si="40"/>
        <v>-42.694559999999996</v>
      </c>
      <c r="AQ54" s="1">
        <f t="shared" si="28"/>
        <v>3100.6500988112284</v>
      </c>
      <c r="AS54">
        <f t="shared" si="41"/>
        <v>-0.30066947643345754</v>
      </c>
      <c r="AT54" s="1">
        <f t="shared" si="29"/>
        <v>0.98829999999999996</v>
      </c>
    </row>
    <row r="55" spans="1:49" x14ac:dyDescent="0.35">
      <c r="A55" s="1">
        <v>0.9</v>
      </c>
      <c r="B55" s="1">
        <v>25</v>
      </c>
      <c r="C55" s="1">
        <v>1.016</v>
      </c>
      <c r="D55" s="1">
        <f t="shared" si="33"/>
        <v>298.14999999999998</v>
      </c>
      <c r="E55">
        <v>110.98</v>
      </c>
      <c r="F55">
        <f t="shared" si="34"/>
        <v>99.882000000000005</v>
      </c>
      <c r="G55" s="1">
        <v>1.7999999999999999E-2</v>
      </c>
      <c r="H55">
        <f t="shared" si="35"/>
        <v>3.3540164346805303E-3</v>
      </c>
      <c r="I55">
        <f t="shared" si="36"/>
        <v>5.697596715569115</v>
      </c>
      <c r="K55">
        <f t="shared" si="37"/>
        <v>16.2</v>
      </c>
      <c r="L55" s="1">
        <f t="shared" si="38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9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-293956.63080793538</v>
      </c>
      <c r="AC55">
        <f t="shared" si="7"/>
        <v>9.0811559785504259E-2</v>
      </c>
      <c r="AD55">
        <f t="shared" si="22"/>
        <v>8.2467393906762148E-3</v>
      </c>
      <c r="AE55">
        <f t="shared" si="23"/>
        <v>-2424.1837264342662</v>
      </c>
      <c r="AJ55">
        <f t="shared" si="24"/>
        <v>315311.71907568077</v>
      </c>
      <c r="AK55">
        <f t="shared" si="25"/>
        <v>8.2467393906762148E-3</v>
      </c>
      <c r="AL55">
        <f t="shared" si="26"/>
        <v>0.90918844021449574</v>
      </c>
      <c r="AM55">
        <f t="shared" si="27"/>
        <v>2364.1568586841586</v>
      </c>
      <c r="AO55">
        <f t="shared" si="8"/>
        <v>14.995935735521925</v>
      </c>
      <c r="AP55" s="1">
        <f t="shared" si="40"/>
        <v>-49.377600000000001</v>
      </c>
      <c r="AQ55" s="1">
        <f t="shared" si="28"/>
        <v>4143.9521030925189</v>
      </c>
      <c r="AS55">
        <f t="shared" si="41"/>
        <v>-0.30855834846752939</v>
      </c>
      <c r="AT55" s="1">
        <f t="shared" si="29"/>
        <v>1.016</v>
      </c>
    </row>
    <row r="56" spans="1:49" x14ac:dyDescent="0.35">
      <c r="A56" s="1">
        <v>1</v>
      </c>
      <c r="B56" s="1">
        <v>25</v>
      </c>
      <c r="C56" s="1">
        <v>1.044</v>
      </c>
      <c r="D56" s="1">
        <f t="shared" si="33"/>
        <v>298.14999999999998</v>
      </c>
      <c r="E56">
        <v>110.98</v>
      </c>
      <c r="F56">
        <f t="shared" si="34"/>
        <v>110.98</v>
      </c>
      <c r="G56" s="1">
        <v>1.7999999999999999E-2</v>
      </c>
      <c r="H56">
        <f t="shared" si="35"/>
        <v>3.3540164346805303E-3</v>
      </c>
      <c r="I56">
        <f t="shared" si="36"/>
        <v>5.697596715569115</v>
      </c>
      <c r="K56">
        <f t="shared" si="37"/>
        <v>18</v>
      </c>
      <c r="L56" s="1">
        <f t="shared" si="38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9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-291092.89798467106</v>
      </c>
      <c r="AC56">
        <f t="shared" si="7"/>
        <v>9.9893787466921097E-2</v>
      </c>
      <c r="AD56">
        <f t="shared" si="22"/>
        <v>9.9787687744864028E-3</v>
      </c>
      <c r="AE56">
        <f t="shared" si="23"/>
        <v>-2904.7487208841917</v>
      </c>
      <c r="AJ56">
        <f t="shared" si="24"/>
        <v>315311.71907568077</v>
      </c>
      <c r="AK56">
        <f t="shared" si="25"/>
        <v>9.9787687744864028E-3</v>
      </c>
      <c r="AL56">
        <f t="shared" si="26"/>
        <v>0.90010621253307888</v>
      </c>
      <c r="AM56">
        <f t="shared" si="27"/>
        <v>2832.1146524168139</v>
      </c>
      <c r="AO56">
        <f t="shared" si="8"/>
        <v>16.410304574898419</v>
      </c>
      <c r="AP56" s="1">
        <f t="shared" si="40"/>
        <v>-56.376000000000005</v>
      </c>
      <c r="AQ56" s="1">
        <f t="shared" si="28"/>
        <v>5297.8461336698792</v>
      </c>
      <c r="AS56">
        <f t="shared" si="41"/>
        <v>-0.30389452916478554</v>
      </c>
      <c r="AT56" s="1">
        <f t="shared" si="29"/>
        <v>1.044</v>
      </c>
    </row>
    <row r="57" spans="1:49" x14ac:dyDescent="0.35">
      <c r="A57" s="1">
        <v>1.2</v>
      </c>
      <c r="B57" s="1">
        <v>25</v>
      </c>
      <c r="C57" s="1">
        <v>1.103</v>
      </c>
      <c r="D57" s="1">
        <f t="shared" si="33"/>
        <v>298.14999999999998</v>
      </c>
      <c r="E57">
        <v>110.98</v>
      </c>
      <c r="F57">
        <f t="shared" si="34"/>
        <v>133.17599999999999</v>
      </c>
      <c r="G57" s="1">
        <v>1.7999999999999999E-2</v>
      </c>
      <c r="H57">
        <f t="shared" si="35"/>
        <v>3.3540164346805303E-3</v>
      </c>
      <c r="I57">
        <f t="shared" si="36"/>
        <v>5.697596715569115</v>
      </c>
      <c r="K57">
        <f t="shared" si="37"/>
        <v>21.599999999999998</v>
      </c>
      <c r="L57" s="1">
        <f t="shared" si="38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9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-285533.71179449838</v>
      </c>
      <c r="AC57">
        <f t="shared" si="7"/>
        <v>0.11752455046700601</v>
      </c>
      <c r="AD57">
        <f t="shared" si="22"/>
        <v>1.3812019962471842E-2</v>
      </c>
      <c r="AE57">
        <f t="shared" si="23"/>
        <v>-3943.797327264293</v>
      </c>
      <c r="AJ57">
        <f t="shared" si="24"/>
        <v>315311.71907568077</v>
      </c>
      <c r="AK57">
        <f t="shared" si="25"/>
        <v>1.3812019962471842E-2</v>
      </c>
      <c r="AL57">
        <f t="shared" si="26"/>
        <v>0.88247544953299395</v>
      </c>
      <c r="AM57">
        <f t="shared" si="27"/>
        <v>3843.2615571408287</v>
      </c>
      <c r="AO57">
        <f t="shared" si="8"/>
        <v>16.92055476990754</v>
      </c>
      <c r="AP57" s="1">
        <f t="shared" si="40"/>
        <v>-71.474399999999989</v>
      </c>
      <c r="AQ57" s="1">
        <f t="shared" si="28"/>
        <v>7813.6680287739973</v>
      </c>
      <c r="AS57">
        <f t="shared" si="41"/>
        <v>-0.26111967237511635</v>
      </c>
      <c r="AT57" s="1">
        <f t="shared" si="29"/>
        <v>1.103</v>
      </c>
    </row>
    <row r="58" spans="1:49" x14ac:dyDescent="0.35">
      <c r="A58" s="1">
        <v>1.4</v>
      </c>
      <c r="B58" s="1">
        <v>25</v>
      </c>
      <c r="C58" s="1">
        <v>1.167</v>
      </c>
      <c r="D58" s="1">
        <f t="shared" si="33"/>
        <v>298.14999999999998</v>
      </c>
      <c r="E58">
        <v>110.98</v>
      </c>
      <c r="F58">
        <f t="shared" si="34"/>
        <v>155.37199999999999</v>
      </c>
      <c r="G58" s="1">
        <v>1.7999999999999999E-2</v>
      </c>
      <c r="H58">
        <f t="shared" si="35"/>
        <v>3.3540164346805303E-3</v>
      </c>
      <c r="I58">
        <f t="shared" si="36"/>
        <v>5.697596715569115</v>
      </c>
      <c r="K58">
        <f t="shared" si="37"/>
        <v>25.2</v>
      </c>
      <c r="L58" s="1">
        <f t="shared" si="38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9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-280188.12208524626</v>
      </c>
      <c r="AC58">
        <f t="shared" si="7"/>
        <v>0.13447789975869243</v>
      </c>
      <c r="AD58">
        <f t="shared" si="22"/>
        <v>1.8084305523508929E-2</v>
      </c>
      <c r="AE58">
        <f t="shared" si="23"/>
        <v>-5067.0076038478128</v>
      </c>
      <c r="AJ58">
        <f t="shared" si="24"/>
        <v>315311.71907568077</v>
      </c>
      <c r="AK58">
        <f t="shared" si="25"/>
        <v>1.8084305523508929E-2</v>
      </c>
      <c r="AL58">
        <f t="shared" si="26"/>
        <v>0.8655221002413076</v>
      </c>
      <c r="AM58">
        <f t="shared" si="27"/>
        <v>4935.3744619978934</v>
      </c>
      <c r="AO58">
        <f t="shared" si="8"/>
        <v>13.524973690507977</v>
      </c>
      <c r="AP58" s="1">
        <f t="shared" si="40"/>
        <v>-88.225200000000001</v>
      </c>
      <c r="AQ58" s="1">
        <f t="shared" si="28"/>
        <v>10353.097846048542</v>
      </c>
      <c r="AS58">
        <f t="shared" si="41"/>
        <v>-0.17890176839296268</v>
      </c>
      <c r="AT58" s="1">
        <f t="shared" si="29"/>
        <v>1.167</v>
      </c>
    </row>
    <row r="59" spans="1:49" x14ac:dyDescent="0.35">
      <c r="A59" s="1">
        <v>1.6</v>
      </c>
      <c r="B59" s="1">
        <v>25</v>
      </c>
      <c r="C59" s="1">
        <v>1.2330000000000001</v>
      </c>
      <c r="D59" s="1">
        <f t="shared" si="33"/>
        <v>298.14999999999998</v>
      </c>
      <c r="E59">
        <v>110.98</v>
      </c>
      <c r="F59">
        <f t="shared" si="34"/>
        <v>177.56800000000001</v>
      </c>
      <c r="G59" s="1">
        <v>1.7999999999999999E-2</v>
      </c>
      <c r="H59">
        <f t="shared" si="35"/>
        <v>3.3540164346805303E-3</v>
      </c>
      <c r="I59">
        <f t="shared" si="36"/>
        <v>5.697596715569115</v>
      </c>
      <c r="K59">
        <f t="shared" si="37"/>
        <v>28.8</v>
      </c>
      <c r="L59" s="1">
        <f t="shared" si="38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9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-275044.05060540693</v>
      </c>
      <c r="AC59">
        <f t="shared" si="7"/>
        <v>0.15079214109079053</v>
      </c>
      <c r="AD59">
        <f t="shared" si="22"/>
        <v>2.2738269814744878E-2</v>
      </c>
      <c r="AE59">
        <f t="shared" si="23"/>
        <v>-6254.025833606087</v>
      </c>
      <c r="AJ59">
        <f t="shared" si="24"/>
        <v>315311.71907568077</v>
      </c>
      <c r="AK59">
        <f t="shared" si="25"/>
        <v>2.2738269814744878E-2</v>
      </c>
      <c r="AL59">
        <f t="shared" si="26"/>
        <v>0.84920785890920947</v>
      </c>
      <c r="AM59">
        <f t="shared" si="27"/>
        <v>6088.5171336974745</v>
      </c>
      <c r="AO59">
        <f t="shared" si="8"/>
        <v>5.3465522318902003</v>
      </c>
      <c r="AP59" s="1">
        <f t="shared" si="40"/>
        <v>-106.53120000000001</v>
      </c>
      <c r="AQ59" s="1">
        <f t="shared" si="28"/>
        <v>12516.631444460216</v>
      </c>
      <c r="AS59">
        <f t="shared" si="41"/>
        <v>-6.1881391572803243E-2</v>
      </c>
      <c r="AT59" s="1">
        <f t="shared" si="29"/>
        <v>1.2330000000000001</v>
      </c>
    </row>
    <row r="60" spans="1:49" x14ac:dyDescent="0.35">
      <c r="A60" s="1">
        <v>1.8</v>
      </c>
      <c r="B60" s="1">
        <v>25</v>
      </c>
      <c r="C60" s="1">
        <v>1.3029999999999999</v>
      </c>
      <c r="D60" s="1">
        <f t="shared" si="33"/>
        <v>298.14999999999998</v>
      </c>
      <c r="E60">
        <v>110.98</v>
      </c>
      <c r="F60">
        <f t="shared" si="34"/>
        <v>199.76400000000001</v>
      </c>
      <c r="G60" s="1">
        <v>1.7999999999999999E-2</v>
      </c>
      <c r="H60">
        <f t="shared" si="35"/>
        <v>3.3540164346805303E-3</v>
      </c>
      <c r="I60">
        <f t="shared" si="36"/>
        <v>5.697596715569115</v>
      </c>
      <c r="K60">
        <f t="shared" si="37"/>
        <v>32.4</v>
      </c>
      <c r="L60" s="1">
        <f t="shared" si="38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9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-270090.31290882244</v>
      </c>
      <c r="AC60">
        <f t="shared" si="7"/>
        <v>0.16650274553995617</v>
      </c>
      <c r="AD60">
        <f t="shared" si="22"/>
        <v>2.7723164272343396E-2</v>
      </c>
      <c r="AE60">
        <f t="shared" si="23"/>
        <v>-7487.7581131399147</v>
      </c>
      <c r="AJ60">
        <f t="shared" si="24"/>
        <v>315311.71907568077</v>
      </c>
      <c r="AK60">
        <f t="shared" si="25"/>
        <v>2.7723164272343396E-2</v>
      </c>
      <c r="AL60">
        <f t="shared" si="26"/>
        <v>0.83349725446004386</v>
      </c>
      <c r="AM60">
        <f t="shared" si="27"/>
        <v>7285.9650605703218</v>
      </c>
      <c r="AO60">
        <f t="shared" si="8"/>
        <v>-8.3962377908974304</v>
      </c>
      <c r="AP60" s="1">
        <f t="shared" si="40"/>
        <v>-126.65160000000002</v>
      </c>
      <c r="AQ60" s="1">
        <f t="shared" si="28"/>
        <v>13984.330691206049</v>
      </c>
      <c r="AS60">
        <f t="shared" si="41"/>
        <v>8.6381047231455052E-2</v>
      </c>
      <c r="AT60" s="1">
        <f t="shared" si="29"/>
        <v>1.3029999999999999</v>
      </c>
      <c r="AV60">
        <f t="shared" si="30"/>
        <v>8.6381047231455052E-2</v>
      </c>
      <c r="AW60">
        <f t="shared" si="31"/>
        <v>1.3029999999999999</v>
      </c>
    </row>
    <row r="61" spans="1:49" x14ac:dyDescent="0.35">
      <c r="A61" s="1">
        <v>2</v>
      </c>
      <c r="B61" s="1">
        <v>25</v>
      </c>
      <c r="C61" s="1">
        <v>1.375</v>
      </c>
      <c r="D61" s="1">
        <f t="shared" si="33"/>
        <v>298.14999999999998</v>
      </c>
      <c r="E61">
        <v>110.98</v>
      </c>
      <c r="F61">
        <f t="shared" si="34"/>
        <v>221.96</v>
      </c>
      <c r="G61" s="1">
        <v>1.7999999999999999E-2</v>
      </c>
      <c r="H61">
        <f t="shared" si="35"/>
        <v>3.3540164346805303E-3</v>
      </c>
      <c r="I61">
        <f t="shared" si="36"/>
        <v>5.697596715569115</v>
      </c>
      <c r="K61">
        <f t="shared" si="37"/>
        <v>36</v>
      </c>
      <c r="L61" s="1">
        <f t="shared" si="38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9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-265316.53717811801</v>
      </c>
      <c r="AC61">
        <f t="shared" si="7"/>
        <v>0.18164260695931128</v>
      </c>
      <c r="AD61">
        <f t="shared" si="22"/>
        <v>3.2994036662974839E-2</v>
      </c>
      <c r="AE61">
        <f t="shared" si="23"/>
        <v>-8753.8635549483533</v>
      </c>
      <c r="AJ61">
        <f t="shared" si="24"/>
        <v>315311.71907568077</v>
      </c>
      <c r="AK61">
        <f t="shared" si="25"/>
        <v>3.2994036662974839E-2</v>
      </c>
      <c r="AL61">
        <f t="shared" si="26"/>
        <v>0.81835739304068866</v>
      </c>
      <c r="AM61">
        <f t="shared" si="27"/>
        <v>8513.7045561627492</v>
      </c>
      <c r="AO61">
        <f t="shared" si="8"/>
        <v>-28.405397610013097</v>
      </c>
      <c r="AP61" s="1">
        <f t="shared" si="40"/>
        <v>-148.5</v>
      </c>
      <c r="AQ61" s="1">
        <f t="shared" si="28"/>
        <v>14422.713523209048</v>
      </c>
      <c r="AS61">
        <f t="shared" si="41"/>
        <v>0.26301294083345461</v>
      </c>
      <c r="AT61" s="1">
        <f t="shared" si="29"/>
        <v>1.375</v>
      </c>
      <c r="AV61">
        <f t="shared" si="30"/>
        <v>0.26301294083345461</v>
      </c>
      <c r="AW61">
        <f t="shared" si="31"/>
        <v>1.375</v>
      </c>
    </row>
    <row r="62" spans="1:49" x14ac:dyDescent="0.35">
      <c r="A62" s="1">
        <v>2.25</v>
      </c>
      <c r="B62" s="1">
        <v>25</v>
      </c>
      <c r="C62" s="1">
        <v>1.4690000000000001</v>
      </c>
      <c r="D62" s="1">
        <f t="shared" si="33"/>
        <v>298.14999999999998</v>
      </c>
      <c r="E62">
        <v>110.98</v>
      </c>
      <c r="F62">
        <f t="shared" si="34"/>
        <v>249.70500000000001</v>
      </c>
      <c r="G62" s="1">
        <v>1.7999999999999999E-2</v>
      </c>
      <c r="H62">
        <f t="shared" si="35"/>
        <v>3.3540164346805303E-3</v>
      </c>
      <c r="I62">
        <f t="shared" si="36"/>
        <v>5.697596715569115</v>
      </c>
      <c r="K62">
        <f t="shared" si="37"/>
        <v>40.5</v>
      </c>
      <c r="L62" s="1">
        <f t="shared" si="38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9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-259587.78092586962</v>
      </c>
      <c r="AC62">
        <f t="shared" si="7"/>
        <v>0.19981115543268213</v>
      </c>
      <c r="AD62">
        <f t="shared" si="22"/>
        <v>3.9924497835343457E-2</v>
      </c>
      <c r="AE62">
        <f t="shared" si="23"/>
        <v>-10363.911797656494</v>
      </c>
      <c r="AJ62">
        <f t="shared" si="24"/>
        <v>315311.71907568077</v>
      </c>
      <c r="AK62">
        <f t="shared" si="25"/>
        <v>3.9924497835343457E-2</v>
      </c>
      <c r="AL62">
        <f t="shared" si="26"/>
        <v>0.80018884456731787</v>
      </c>
      <c r="AM62">
        <f t="shared" si="27"/>
        <v>10073.306936993482</v>
      </c>
      <c r="AO62">
        <f t="shared" si="8"/>
        <v>-63.190040245654018</v>
      </c>
      <c r="AP62" s="1">
        <f t="shared" si="40"/>
        <v>-178.48349999999999</v>
      </c>
      <c r="AQ62" s="1">
        <f t="shared" si="28"/>
        <v>13292.581862126995</v>
      </c>
      <c r="AS62">
        <f t="shared" si="41"/>
        <v>0.52008263576669977</v>
      </c>
      <c r="AT62" s="1">
        <f t="shared" si="29"/>
        <v>1.4690000000000001</v>
      </c>
      <c r="AV62">
        <f t="shared" si="30"/>
        <v>0.52008263576669977</v>
      </c>
      <c r="AW62">
        <f t="shared" si="31"/>
        <v>1.4690000000000001</v>
      </c>
    </row>
    <row r="63" spans="1:49" x14ac:dyDescent="0.35">
      <c r="A63" s="1">
        <v>2.5</v>
      </c>
      <c r="B63" s="1">
        <v>25</v>
      </c>
      <c r="C63" s="1">
        <v>1.5660000000000001</v>
      </c>
      <c r="D63" s="1">
        <f t="shared" si="33"/>
        <v>298.14999999999998</v>
      </c>
      <c r="E63">
        <v>110.98</v>
      </c>
      <c r="F63">
        <f t="shared" si="34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7"/>
        <v>45</v>
      </c>
      <c r="L63" s="1">
        <f t="shared" si="38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9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21"/>
        <v>-254107.87095679261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-11986.703268503368</v>
      </c>
      <c r="AJ63">
        <f t="shared" si="24"/>
        <v>315311.71907568077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11643.346946102409</v>
      </c>
      <c r="AO63">
        <f t="shared" ref="AO63:AO91" si="60">(S63-W63)+Z63-AE63-AM63</f>
        <v>-109.86752700627949</v>
      </c>
      <c r="AP63" s="1">
        <f t="shared" si="40"/>
        <v>-211.41</v>
      </c>
      <c r="AQ63" s="1">
        <f t="shared" ref="AQ63:AQ93" si="61">(AP63-AO63)^2</f>
        <v>10310.87382168046</v>
      </c>
      <c r="AS63">
        <f t="shared" si="41"/>
        <v>0.8138335333798481</v>
      </c>
      <c r="AT63" s="1">
        <f t="shared" si="29"/>
        <v>1.5660000000000001</v>
      </c>
      <c r="AV63">
        <f t="shared" si="30"/>
        <v>0.8138335333798481</v>
      </c>
      <c r="AW63">
        <f t="shared" si="31"/>
        <v>1.5660000000000001</v>
      </c>
    </row>
    <row r="64" spans="1:49" x14ac:dyDescent="0.35">
      <c r="A64" s="1">
        <v>2.75</v>
      </c>
      <c r="B64" s="1">
        <v>25</v>
      </c>
      <c r="C64" s="1">
        <v>1.6659999999999999</v>
      </c>
      <c r="D64" s="1">
        <f t="shared" si="33"/>
        <v>298.14999999999998</v>
      </c>
      <c r="E64">
        <v>110.98</v>
      </c>
      <c r="F64">
        <f t="shared" si="34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7"/>
        <v>49.5</v>
      </c>
      <c r="L64" s="1">
        <f t="shared" si="38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9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21"/>
        <v>-248860.93782580039</v>
      </c>
      <c r="AC64">
        <f t="shared" si="54"/>
        <v>0.23383096012473231</v>
      </c>
      <c r="AD64">
        <f t="shared" si="55"/>
        <v>5.4676917912854152E-2</v>
      </c>
      <c r="AE64">
        <f t="shared" si="56"/>
        <v>-13606.949069217188</v>
      </c>
      <c r="AJ64">
        <f t="shared" si="24"/>
        <v>315311.71907568077</v>
      </c>
      <c r="AK64">
        <f t="shared" si="57"/>
        <v>5.4676917912854152E-2</v>
      </c>
      <c r="AL64">
        <f t="shared" si="58"/>
        <v>0.76616903987526763</v>
      </c>
      <c r="AM64">
        <f t="shared" si="59"/>
        <v>13208.9633969345</v>
      </c>
      <c r="AO64">
        <f t="shared" si="60"/>
        <v>-169.43351573519612</v>
      </c>
      <c r="AP64" s="1">
        <f t="shared" si="40"/>
        <v>-247.40100000000001</v>
      </c>
      <c r="AQ64" s="1">
        <f t="shared" si="61"/>
        <v>6078.9286025824413</v>
      </c>
      <c r="AS64">
        <f t="shared" si="41"/>
        <v>1.1409664359272467</v>
      </c>
      <c r="AT64" s="1">
        <f t="shared" si="29"/>
        <v>1.6659999999999999</v>
      </c>
      <c r="AV64">
        <f t="shared" si="30"/>
        <v>1.1409664359272467</v>
      </c>
      <c r="AW64">
        <f t="shared" si="31"/>
        <v>1.6659999999999999</v>
      </c>
    </row>
    <row r="65" spans="1:49" x14ac:dyDescent="0.35">
      <c r="A65" s="1">
        <v>3</v>
      </c>
      <c r="B65" s="1">
        <v>25</v>
      </c>
      <c r="C65" s="1">
        <v>1.768</v>
      </c>
      <c r="D65" s="1">
        <f t="shared" si="33"/>
        <v>298.14999999999998</v>
      </c>
      <c r="E65">
        <v>110.98</v>
      </c>
      <c r="F65">
        <f t="shared" si="34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7"/>
        <v>54</v>
      </c>
      <c r="L65" s="1">
        <f t="shared" si="38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9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21"/>
        <v>-243832.43337084661</v>
      </c>
      <c r="AC65">
        <f t="shared" si="54"/>
        <v>0.24977868471199002</v>
      </c>
      <c r="AD65">
        <f t="shared" si="55"/>
        <v>6.2389391336451716E-2</v>
      </c>
      <c r="AE65">
        <f t="shared" si="56"/>
        <v>-15212.557106093038</v>
      </c>
      <c r="AJ65">
        <f t="shared" si="24"/>
        <v>315311.71907568077</v>
      </c>
      <c r="AK65">
        <f t="shared" si="57"/>
        <v>6.2389391336451716E-2</v>
      </c>
      <c r="AL65">
        <f t="shared" si="58"/>
        <v>0.75022131528800995</v>
      </c>
      <c r="AM65">
        <f t="shared" si="59"/>
        <v>14758.433413643506</v>
      </c>
      <c r="AO65">
        <f t="shared" si="60"/>
        <v>-242.78315268634833</v>
      </c>
      <c r="AP65" s="1">
        <f t="shared" si="40"/>
        <v>-286.41600000000005</v>
      </c>
      <c r="AQ65" s="1">
        <f t="shared" si="61"/>
        <v>1903.8253646964445</v>
      </c>
      <c r="AS65">
        <f t="shared" si="41"/>
        <v>1.4986614363354835</v>
      </c>
      <c r="AT65" s="1">
        <f t="shared" si="29"/>
        <v>1.768</v>
      </c>
      <c r="AV65">
        <f t="shared" si="30"/>
        <v>1.4986614363354835</v>
      </c>
      <c r="AW65">
        <f t="shared" si="31"/>
        <v>1.768</v>
      </c>
    </row>
    <row r="66" spans="1:49" x14ac:dyDescent="0.35">
      <c r="A66" s="1">
        <v>3.25</v>
      </c>
      <c r="B66" s="1">
        <v>25</v>
      </c>
      <c r="C66" s="1">
        <v>1.871</v>
      </c>
      <c r="D66" s="1">
        <f t="shared" si="33"/>
        <v>298.14999999999998</v>
      </c>
      <c r="E66">
        <v>110.98</v>
      </c>
      <c r="F66">
        <f t="shared" si="34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7"/>
        <v>58.5</v>
      </c>
      <c r="L66" s="1">
        <f t="shared" si="38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9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21"/>
        <v>-239008.99600504682</v>
      </c>
      <c r="AC66">
        <f t="shared" si="54"/>
        <v>0.26507604625611364</v>
      </c>
      <c r="AD66">
        <f t="shared" si="55"/>
        <v>7.0265310298773295E-2</v>
      </c>
      <c r="AE66">
        <f t="shared" si="56"/>
        <v>-16794.041268492881</v>
      </c>
      <c r="AJ66">
        <f t="shared" si="24"/>
        <v>315311.71907568077</v>
      </c>
      <c r="AK66">
        <f t="shared" si="57"/>
        <v>7.0265310298773295E-2</v>
      </c>
      <c r="AL66">
        <f t="shared" si="58"/>
        <v>0.7349239537438863</v>
      </c>
      <c r="AM66">
        <f t="shared" si="59"/>
        <v>16282.589858558258</v>
      </c>
      <c r="AO66">
        <f t="shared" si="60"/>
        <v>-330.72569552934874</v>
      </c>
      <c r="AP66" s="1">
        <f t="shared" si="40"/>
        <v>-328.3605</v>
      </c>
      <c r="AQ66" s="1">
        <f t="shared" si="61"/>
        <v>5.594149892051262</v>
      </c>
      <c r="AS66">
        <f t="shared" si="41"/>
        <v>1.8844768976031268</v>
      </c>
      <c r="AT66" s="1">
        <f t="shared" si="29"/>
        <v>1.871</v>
      </c>
      <c r="AV66">
        <f t="shared" si="30"/>
        <v>1.8844768976031268</v>
      </c>
      <c r="AW66">
        <f t="shared" si="31"/>
        <v>1.871</v>
      </c>
    </row>
    <row r="67" spans="1:49" x14ac:dyDescent="0.35">
      <c r="A67" s="1">
        <v>3.5</v>
      </c>
      <c r="B67" s="1">
        <v>25</v>
      </c>
      <c r="C67" s="1">
        <v>1.9750000000000001</v>
      </c>
      <c r="D67" s="1">
        <f t="shared" si="33"/>
        <v>298.14999999999998</v>
      </c>
      <c r="E67">
        <v>110.98</v>
      </c>
      <c r="F67">
        <f t="shared" si="34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7"/>
        <v>63</v>
      </c>
      <c r="L67" s="1">
        <f t="shared" si="38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9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21"/>
        <v>-234378.33216000657</v>
      </c>
      <c r="AC67">
        <f t="shared" si="54"/>
        <v>0.27976203337582739</v>
      </c>
      <c r="AD67">
        <f t="shared" si="55"/>
        <v>7.8266795318577553E-2</v>
      </c>
      <c r="AE67">
        <f t="shared" si="56"/>
        <v>-18344.040950276816</v>
      </c>
      <c r="AJ67">
        <f t="shared" si="24"/>
        <v>315311.71907568077</v>
      </c>
      <c r="AK67">
        <f t="shared" si="57"/>
        <v>7.8266795318577553E-2</v>
      </c>
      <c r="AL67">
        <f t="shared" si="58"/>
        <v>0.72023796662417261</v>
      </c>
      <c r="AM67">
        <f t="shared" si="59"/>
        <v>17774.347845008484</v>
      </c>
      <c r="AO67">
        <f t="shared" si="60"/>
        <v>-433.99646667003617</v>
      </c>
      <c r="AP67" s="1">
        <f t="shared" si="40"/>
        <v>-373.27500000000003</v>
      </c>
      <c r="AQ67" s="1">
        <f t="shared" si="61"/>
        <v>3687.0965145603095</v>
      </c>
      <c r="AS67">
        <f t="shared" si="41"/>
        <v>2.2962776014287627</v>
      </c>
      <c r="AT67" s="1">
        <f t="shared" si="29"/>
        <v>1.9750000000000001</v>
      </c>
      <c r="AV67">
        <f t="shared" si="30"/>
        <v>2.2962776014287627</v>
      </c>
      <c r="AW67">
        <f t="shared" si="31"/>
        <v>1.9750000000000001</v>
      </c>
    </row>
    <row r="68" spans="1:49" x14ac:dyDescent="0.35">
      <c r="A68" s="1">
        <v>3.75</v>
      </c>
      <c r="B68" s="1">
        <v>25</v>
      </c>
      <c r="C68" s="1">
        <v>2.0790000000000002</v>
      </c>
      <c r="D68" s="1">
        <f t="shared" si="33"/>
        <v>298.14999999999998</v>
      </c>
      <c r="E68">
        <v>110.98</v>
      </c>
      <c r="F68">
        <f t="shared" si="34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7"/>
        <v>67.5</v>
      </c>
      <c r="L68" s="1">
        <f t="shared" si="38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9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21"/>
        <v>-229929.11166537239</v>
      </c>
      <c r="AC68">
        <f t="shared" si="54"/>
        <v>0.29387257930693594</v>
      </c>
      <c r="AD68">
        <f t="shared" si="55"/>
        <v>8.636109286851136E-2</v>
      </c>
      <c r="AE68">
        <f t="shared" si="56"/>
        <v>-19856.929365707543</v>
      </c>
      <c r="AJ68">
        <f t="shared" si="24"/>
        <v>315311.71907568077</v>
      </c>
      <c r="AK68">
        <f t="shared" si="57"/>
        <v>8.636109286851136E-2</v>
      </c>
      <c r="AL68">
        <f t="shared" si="58"/>
        <v>0.70612742069306411</v>
      </c>
      <c r="AM68">
        <f t="shared" si="59"/>
        <v>19228.318995621892</v>
      </c>
      <c r="AO68">
        <f t="shared" si="60"/>
        <v>-553.2667444810977</v>
      </c>
      <c r="AP68" s="1">
        <f t="shared" si="40"/>
        <v>-420.99750000000006</v>
      </c>
      <c r="AQ68" s="1">
        <f t="shared" si="61"/>
        <v>17495.153035600379</v>
      </c>
      <c r="AS68">
        <f t="shared" si="41"/>
        <v>2.7321814542276428</v>
      </c>
      <c r="AT68" s="1">
        <f t="shared" si="29"/>
        <v>2.0790000000000002</v>
      </c>
      <c r="AV68">
        <f t="shared" si="30"/>
        <v>2.7321814542276428</v>
      </c>
      <c r="AW68">
        <f t="shared" si="31"/>
        <v>2.0790000000000002</v>
      </c>
    </row>
    <row r="69" spans="1:49" x14ac:dyDescent="0.35">
      <c r="A69" s="1">
        <v>0.2</v>
      </c>
      <c r="B69" s="1">
        <v>30</v>
      </c>
      <c r="C69" s="1">
        <v>0.85799999999999998</v>
      </c>
      <c r="D69" s="1">
        <f t="shared" si="33"/>
        <v>303.14999999999998</v>
      </c>
      <c r="E69">
        <v>110.98</v>
      </c>
      <c r="F69">
        <f t="shared" si="34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7"/>
        <v>3.6</v>
      </c>
      <c r="L69" s="1">
        <f t="shared" si="38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9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21"/>
        <v>-316233.20665732416</v>
      </c>
      <c r="AC69">
        <f t="shared" si="54"/>
        <v>2.1714035273078747E-2</v>
      </c>
      <c r="AD69">
        <f t="shared" si="55"/>
        <v>4.71499327840508E-4</v>
      </c>
      <c r="AE69">
        <f t="shared" si="56"/>
        <v>-149.1037443797768</v>
      </c>
      <c r="AJ69">
        <f t="shared" si="24"/>
        <v>315770.41665522306</v>
      </c>
      <c r="AK69">
        <f t="shared" si="57"/>
        <v>4.71499327840508E-4</v>
      </c>
      <c r="AL69">
        <f t="shared" si="58"/>
        <v>0.97828596472692131</v>
      </c>
      <c r="AM69">
        <f t="shared" si="59"/>
        <v>145.65263335490928</v>
      </c>
      <c r="AO69">
        <f t="shared" si="60"/>
        <v>-2.0872308163894786</v>
      </c>
      <c r="AP69" s="1">
        <f t="shared" si="40"/>
        <v>-9.2664000000000009</v>
      </c>
      <c r="AQ69" s="1">
        <f t="shared" si="61"/>
        <v>51.540470166902971</v>
      </c>
      <c r="AS69">
        <f t="shared" si="41"/>
        <v>0.19326211262865542</v>
      </c>
      <c r="AT69" s="1">
        <f t="shared" si="29"/>
        <v>0.85799999999999998</v>
      </c>
      <c r="AV69">
        <f t="shared" si="30"/>
        <v>0.19326211262865542</v>
      </c>
      <c r="AW69">
        <f t="shared" si="31"/>
        <v>0.85799999999999998</v>
      </c>
    </row>
    <row r="70" spans="1:49" x14ac:dyDescent="0.35">
      <c r="A70" s="1">
        <v>0.3</v>
      </c>
      <c r="B70" s="1">
        <v>30</v>
      </c>
      <c r="C70" s="1">
        <v>0.873</v>
      </c>
      <c r="D70" s="1">
        <f t="shared" si="33"/>
        <v>303.14999999999998</v>
      </c>
      <c r="E70">
        <v>110.98</v>
      </c>
      <c r="F70">
        <f t="shared" si="34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7"/>
        <v>5.3999999999999995</v>
      </c>
      <c r="L70" s="1">
        <f t="shared" si="38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9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21"/>
        <v>-312915.34651033487</v>
      </c>
      <c r="AC70">
        <f t="shared" si="54"/>
        <v>3.2221226485395243E-2</v>
      </c>
      <c r="AD70">
        <f t="shared" si="55"/>
        <v>1.0382074362231359E-3</v>
      </c>
      <c r="AE70">
        <f t="shared" si="56"/>
        <v>-324.87103965536897</v>
      </c>
      <c r="AJ70">
        <f t="shared" si="24"/>
        <v>315770.41665522306</v>
      </c>
      <c r="AK70">
        <f t="shared" si="57"/>
        <v>1.0382074362231359E-3</v>
      </c>
      <c r="AL70">
        <f t="shared" si="58"/>
        <v>0.96777877351460473</v>
      </c>
      <c r="AM70">
        <f t="shared" si="59"/>
        <v>317.27194265207243</v>
      </c>
      <c r="AO70">
        <f t="shared" si="60"/>
        <v>-0.19399708502402291</v>
      </c>
      <c r="AP70" s="1">
        <f t="shared" si="40"/>
        <v>-14.142599999999998</v>
      </c>
      <c r="AQ70" s="1">
        <f t="shared" si="61"/>
        <v>194.56352327967628</v>
      </c>
      <c r="AS70">
        <f t="shared" si="41"/>
        <v>1.19751287051866E-2</v>
      </c>
      <c r="AT70" s="1">
        <f t="shared" si="29"/>
        <v>0.873</v>
      </c>
      <c r="AV70">
        <f t="shared" si="30"/>
        <v>1.19751287051866E-2</v>
      </c>
      <c r="AW70">
        <f t="shared" si="31"/>
        <v>0.873</v>
      </c>
    </row>
    <row r="71" spans="1:49" x14ac:dyDescent="0.35">
      <c r="A71" s="1">
        <v>0.4</v>
      </c>
      <c r="B71" s="1">
        <v>30</v>
      </c>
      <c r="C71" s="1">
        <v>0.89159999999999995</v>
      </c>
      <c r="D71" s="1">
        <f t="shared" ref="D71:D102" si="62">273.15+B71</f>
        <v>303.14999999999998</v>
      </c>
      <c r="E71">
        <v>110.98</v>
      </c>
      <c r="F71">
        <f t="shared" ref="F71:F102" si="63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4">18*A71</f>
        <v>7.2</v>
      </c>
      <c r="L71" s="1">
        <f t="shared" ref="L71:L102" si="65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6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si="21"/>
        <v>-309667.99937361624</v>
      </c>
      <c r="AC71">
        <f t="shared" si="54"/>
        <v>4.250511302269646E-2</v>
      </c>
      <c r="AD71">
        <f t="shared" si="55"/>
        <v>1.8066846330722002E-3</v>
      </c>
      <c r="AE71">
        <f t="shared" si="56"/>
        <v>-559.47241582252423</v>
      </c>
      <c r="AJ71">
        <f t="shared" si="24"/>
        <v>315770.41665522306</v>
      </c>
      <c r="AK71">
        <f t="shared" si="57"/>
        <v>1.8066846330722002E-3</v>
      </c>
      <c r="AL71">
        <f t="shared" si="58"/>
        <v>0.95749488697730356</v>
      </c>
      <c r="AM71">
        <f t="shared" si="59"/>
        <v>546.24849611046193</v>
      </c>
      <c r="AO71">
        <f t="shared" si="60"/>
        <v>2.2797645032982246</v>
      </c>
      <c r="AP71" s="1">
        <f t="shared" ref="AP71:AP102" si="67">-AT71*A71*18*$N$2</f>
        <v>-19.258560000000003</v>
      </c>
      <c r="AQ71" s="1">
        <f t="shared" si="61"/>
        <v>463.89942240937683</v>
      </c>
      <c r="AS71">
        <f t="shared" ref="AS71:AS102" si="68">-AO71/(A71*18*$N$2)</f>
        <v>-0.10554465293047335</v>
      </c>
      <c r="AT71" s="1">
        <f t="shared" si="29"/>
        <v>0.89159999999999995</v>
      </c>
    </row>
    <row r="72" spans="1:49" x14ac:dyDescent="0.35">
      <c r="A72" s="1">
        <v>0.5</v>
      </c>
      <c r="B72" s="1">
        <v>30</v>
      </c>
      <c r="C72" s="1">
        <v>0.91259999999999997</v>
      </c>
      <c r="D72" s="1">
        <f t="shared" si="62"/>
        <v>303.14999999999998</v>
      </c>
      <c r="E72">
        <v>110.98</v>
      </c>
      <c r="F72">
        <f t="shared" si="63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4"/>
        <v>9</v>
      </c>
      <c r="L72" s="1">
        <f t="shared" si="65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6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ref="AB72:AB135" si="69">($AH$9+($AH$10*H72)+($AH$11*I72)) + (($AH$12+($AH$13*H72)+($AH$14*I72))*AC72)</f>
        <v>-306488.94100992871</v>
      </c>
      <c r="AC72">
        <f t="shared" si="54"/>
        <v>5.257273872798416E-2</v>
      </c>
      <c r="AD72">
        <f t="shared" si="55"/>
        <v>2.7638928573608854E-3</v>
      </c>
      <c r="AE72">
        <f t="shared" si="56"/>
        <v>-847.10259491744375</v>
      </c>
      <c r="AJ72">
        <f t="shared" ref="AJ72:AJ135" si="70">($AH$12+($AH$13*H72)+($AH$14*I72))</f>
        <v>315770.41665522306</v>
      </c>
      <c r="AK72">
        <f t="shared" si="57"/>
        <v>2.7638928573608854E-3</v>
      </c>
      <c r="AL72">
        <f t="shared" si="58"/>
        <v>0.94742726127201582</v>
      </c>
      <c r="AM72">
        <f t="shared" si="59"/>
        <v>826.87244707125774</v>
      </c>
      <c r="AO72">
        <f t="shared" si="60"/>
        <v>5.072263125442646</v>
      </c>
      <c r="AP72" s="1">
        <f t="shared" si="67"/>
        <v>-24.6402</v>
      </c>
      <c r="AQ72" s="1">
        <f t="shared" si="61"/>
        <v>882.83046498078897</v>
      </c>
      <c r="AS72">
        <f t="shared" si="68"/>
        <v>-0.18786159723861651</v>
      </c>
      <c r="AT72" s="1">
        <f t="shared" ref="AT72:AT135" si="71">C72</f>
        <v>0.91259999999999997</v>
      </c>
    </row>
    <row r="73" spans="1:49" x14ac:dyDescent="0.35">
      <c r="A73" s="1">
        <v>0.6</v>
      </c>
      <c r="B73" s="1">
        <v>30</v>
      </c>
      <c r="C73" s="1">
        <v>0.93540000000000001</v>
      </c>
      <c r="D73" s="1">
        <f t="shared" si="62"/>
        <v>303.14999999999998</v>
      </c>
      <c r="E73">
        <v>110.98</v>
      </c>
      <c r="F73">
        <f t="shared" si="63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4"/>
        <v>10.799999999999999</v>
      </c>
      <c r="L73" s="1">
        <f t="shared" si="65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6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9"/>
        <v>-303376.03975605336</v>
      </c>
      <c r="AC73">
        <f t="shared" si="54"/>
        <v>6.2430854275502816E-2</v>
      </c>
      <c r="AD73">
        <f t="shared" si="55"/>
        <v>3.8976115655690682E-3</v>
      </c>
      <c r="AE73">
        <f t="shared" si="56"/>
        <v>-1182.441961269735</v>
      </c>
      <c r="AJ73">
        <f t="shared" si="70"/>
        <v>315770.41665522306</v>
      </c>
      <c r="AK73">
        <f t="shared" si="57"/>
        <v>3.8976115655690682E-3</v>
      </c>
      <c r="AL73">
        <f t="shared" si="58"/>
        <v>0.93756914572449723</v>
      </c>
      <c r="AM73">
        <f t="shared" si="59"/>
        <v>1153.9136273987342</v>
      </c>
      <c r="AO73">
        <f t="shared" si="60"/>
        <v>7.9605776894532028</v>
      </c>
      <c r="AP73" s="1">
        <f t="shared" si="67"/>
        <v>-30.306959999999997</v>
      </c>
      <c r="AQ73" s="1">
        <f t="shared" si="61"/>
        <v>1464.4044408137211</v>
      </c>
      <c r="AS73">
        <f t="shared" si="68"/>
        <v>-0.24569684226707417</v>
      </c>
      <c r="AT73" s="1">
        <f t="shared" si="71"/>
        <v>0.93540000000000001</v>
      </c>
    </row>
    <row r="74" spans="1:49" x14ac:dyDescent="0.35">
      <c r="A74" s="1">
        <v>0.7</v>
      </c>
      <c r="B74" s="1">
        <v>30</v>
      </c>
      <c r="C74" s="1">
        <v>0.95979999999999999</v>
      </c>
      <c r="D74" s="1">
        <f t="shared" si="62"/>
        <v>303.14999999999998</v>
      </c>
      <c r="E74">
        <v>110.98</v>
      </c>
      <c r="F74">
        <f t="shared" si="63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4"/>
        <v>12.6</v>
      </c>
      <c r="L74" s="1">
        <f t="shared" si="65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6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9"/>
        <v>-300327.25175616023</v>
      </c>
      <c r="AC74">
        <f t="shared" si="54"/>
        <v>7.2085932265984712E-2</v>
      </c>
      <c r="AD74">
        <f t="shared" si="55"/>
        <v>5.1963816306561357E-3</v>
      </c>
      <c r="AE74">
        <f t="shared" si="56"/>
        <v>-1560.6150142111517</v>
      </c>
      <c r="AJ74">
        <f t="shared" si="70"/>
        <v>315770.41665522306</v>
      </c>
      <c r="AK74">
        <f t="shared" si="57"/>
        <v>5.1963816306561357E-3</v>
      </c>
      <c r="AL74">
        <f t="shared" si="58"/>
        <v>0.9279140677340153</v>
      </c>
      <c r="AM74">
        <f t="shared" si="59"/>
        <v>1522.5804108170983</v>
      </c>
      <c r="AO74">
        <f t="shared" si="60"/>
        <v>10.748321771666724</v>
      </c>
      <c r="AP74" s="1">
        <f t="shared" si="67"/>
        <v>-36.280439999999992</v>
      </c>
      <c r="AQ74" s="1">
        <f t="shared" si="61"/>
        <v>2211.7044337761808</v>
      </c>
      <c r="AS74">
        <f t="shared" si="68"/>
        <v>-0.28434713681658003</v>
      </c>
      <c r="AT74" s="1">
        <f t="shared" si="71"/>
        <v>0.95979999999999999</v>
      </c>
    </row>
    <row r="75" spans="1:49" x14ac:dyDescent="0.35">
      <c r="A75" s="1">
        <v>0.8</v>
      </c>
      <c r="B75" s="1">
        <v>30</v>
      </c>
      <c r="C75" s="1">
        <v>0.98560000000000003</v>
      </c>
      <c r="D75" s="1">
        <f t="shared" si="62"/>
        <v>303.14999999999998</v>
      </c>
      <c r="E75">
        <v>110.98</v>
      </c>
      <c r="F75">
        <f t="shared" si="63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4"/>
        <v>14.4</v>
      </c>
      <c r="L75" s="1">
        <f t="shared" si="65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6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9"/>
        <v>-297340.61648669449</v>
      </c>
      <c r="AC75">
        <f t="shared" si="54"/>
        <v>8.1544181398697999E-2</v>
      </c>
      <c r="AD75">
        <f t="shared" si="55"/>
        <v>6.6494535199837649E-3</v>
      </c>
      <c r="AE75">
        <f t="shared" si="56"/>
        <v>-1977.1526089315932</v>
      </c>
      <c r="AJ75">
        <f t="shared" si="70"/>
        <v>315770.41665522306</v>
      </c>
      <c r="AK75">
        <f t="shared" si="57"/>
        <v>6.6494535199837649E-3</v>
      </c>
      <c r="AL75">
        <f t="shared" si="58"/>
        <v>0.91845581860130199</v>
      </c>
      <c r="AM75">
        <f t="shared" si="59"/>
        <v>1928.4823330750758</v>
      </c>
      <c r="AO75">
        <f t="shared" si="60"/>
        <v>13.258750935286344</v>
      </c>
      <c r="AP75" s="1">
        <f t="shared" si="67"/>
        <v>-42.577920000000006</v>
      </c>
      <c r="AQ75" s="1">
        <f t="shared" si="61"/>
        <v>3117.7338211354513</v>
      </c>
      <c r="AS75">
        <f t="shared" si="68"/>
        <v>-0.3069155309094061</v>
      </c>
      <c r="AT75" s="1">
        <f t="shared" si="71"/>
        <v>0.98560000000000003</v>
      </c>
    </row>
    <row r="76" spans="1:49" x14ac:dyDescent="0.35">
      <c r="A76" s="1">
        <v>0.9</v>
      </c>
      <c r="B76" s="1">
        <v>30</v>
      </c>
      <c r="C76" s="1">
        <v>1.0129999999999999</v>
      </c>
      <c r="D76" s="1">
        <f t="shared" si="62"/>
        <v>303.14999999999998</v>
      </c>
      <c r="E76">
        <v>110.98</v>
      </c>
      <c r="F76">
        <f t="shared" si="63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4"/>
        <v>16.2</v>
      </c>
      <c r="L76" s="1">
        <f t="shared" si="65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6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9"/>
        <v>-294414.25255219103</v>
      </c>
      <c r="AC76">
        <f t="shared" si="54"/>
        <v>9.0811559785504259E-2</v>
      </c>
      <c r="AD76">
        <f t="shared" si="55"/>
        <v>8.2467393906762148E-3</v>
      </c>
      <c r="AE76">
        <f t="shared" si="56"/>
        <v>-2427.9576136986489</v>
      </c>
      <c r="AJ76">
        <f t="shared" si="70"/>
        <v>315770.41665522306</v>
      </c>
      <c r="AK76">
        <f t="shared" si="57"/>
        <v>8.2467393906762148E-3</v>
      </c>
      <c r="AL76">
        <f t="shared" si="58"/>
        <v>0.90918844021449574</v>
      </c>
      <c r="AM76">
        <f t="shared" si="59"/>
        <v>2367.5960998005867</v>
      </c>
      <c r="AO76">
        <f t="shared" si="60"/>
        <v>15.330581883476498</v>
      </c>
      <c r="AP76" s="1">
        <f t="shared" si="67"/>
        <v>-49.231799999999993</v>
      </c>
      <c r="AQ76" s="1">
        <f t="shared" si="61"/>
        <v>4168.3011544678529</v>
      </c>
      <c r="AS76">
        <f t="shared" si="68"/>
        <v>-0.3154440716764712</v>
      </c>
      <c r="AT76" s="1">
        <f t="shared" si="71"/>
        <v>1.0129999999999999</v>
      </c>
    </row>
    <row r="77" spans="1:49" x14ac:dyDescent="0.35">
      <c r="A77" s="1">
        <v>1</v>
      </c>
      <c r="B77" s="1">
        <v>30</v>
      </c>
      <c r="C77" s="1">
        <v>1.0409999999999999</v>
      </c>
      <c r="D77" s="1">
        <f t="shared" si="62"/>
        <v>303.14999999999998</v>
      </c>
      <c r="E77">
        <v>110.98</v>
      </c>
      <c r="F77">
        <f t="shared" si="63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4"/>
        <v>18</v>
      </c>
      <c r="L77" s="1">
        <f t="shared" si="65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6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9"/>
        <v>-291546.35373307246</v>
      </c>
      <c r="AC77">
        <f t="shared" si="54"/>
        <v>9.9893787466921097E-2</v>
      </c>
      <c r="AD77">
        <f t="shared" si="55"/>
        <v>9.9787687744864028E-3</v>
      </c>
      <c r="AE77">
        <f t="shared" si="56"/>
        <v>-2909.273650946951</v>
      </c>
      <c r="AJ77">
        <f t="shared" si="70"/>
        <v>315770.41665522306</v>
      </c>
      <c r="AK77">
        <f t="shared" si="57"/>
        <v>9.9787687744864028E-3</v>
      </c>
      <c r="AL77">
        <f t="shared" si="58"/>
        <v>0.90010621253307888</v>
      </c>
      <c r="AM77">
        <f t="shared" si="59"/>
        <v>2836.2346519520611</v>
      </c>
      <c r="AO77">
        <f t="shared" si="60"/>
        <v>16.815235102410497</v>
      </c>
      <c r="AP77" s="1">
        <f t="shared" si="67"/>
        <v>-56.213999999999999</v>
      </c>
      <c r="AQ77" s="1">
        <f t="shared" si="61"/>
        <v>5333.2691796431454</v>
      </c>
      <c r="AS77">
        <f t="shared" si="68"/>
        <v>-0.31139324263723145</v>
      </c>
      <c r="AT77" s="1">
        <f t="shared" si="71"/>
        <v>1.0409999999999999</v>
      </c>
    </row>
    <row r="78" spans="1:49" x14ac:dyDescent="0.35">
      <c r="A78" s="1">
        <v>1.2</v>
      </c>
      <c r="B78" s="1">
        <v>30</v>
      </c>
      <c r="C78" s="1">
        <v>1.1000000000000001</v>
      </c>
      <c r="D78" s="1">
        <f t="shared" si="62"/>
        <v>303.14999999999998</v>
      </c>
      <c r="E78">
        <v>110.98</v>
      </c>
      <c r="F78">
        <f t="shared" si="63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4"/>
        <v>21.599999999999998</v>
      </c>
      <c r="L78" s="1">
        <f t="shared" si="65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6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9"/>
        <v>-285979.08035458613</v>
      </c>
      <c r="AC78">
        <f t="shared" si="54"/>
        <v>0.11752455046700601</v>
      </c>
      <c r="AD78">
        <f t="shared" si="55"/>
        <v>1.3812019962471842E-2</v>
      </c>
      <c r="AE78">
        <f t="shared" si="56"/>
        <v>-3949.9487667068825</v>
      </c>
      <c r="AJ78">
        <f t="shared" si="70"/>
        <v>315770.41665522306</v>
      </c>
      <c r="AK78">
        <f t="shared" si="57"/>
        <v>1.3812019962471842E-2</v>
      </c>
      <c r="AL78">
        <f t="shared" si="58"/>
        <v>0.88247544953299395</v>
      </c>
      <c r="AM78">
        <f t="shared" si="59"/>
        <v>3848.8525157610043</v>
      </c>
      <c r="AO78">
        <f t="shared" si="60"/>
        <v>17.481035592321405</v>
      </c>
      <c r="AP78" s="1">
        <f t="shared" si="67"/>
        <v>-71.28</v>
      </c>
      <c r="AQ78" s="1">
        <f t="shared" si="61"/>
        <v>7878.5214394213472</v>
      </c>
      <c r="AS78">
        <f t="shared" si="68"/>
        <v>-0.26976906778273774</v>
      </c>
      <c r="AT78" s="1">
        <f t="shared" si="71"/>
        <v>1.1000000000000001</v>
      </c>
    </row>
    <row r="79" spans="1:49" x14ac:dyDescent="0.35">
      <c r="A79" s="1">
        <v>1.4</v>
      </c>
      <c r="B79" s="1">
        <v>30</v>
      </c>
      <c r="C79" s="1">
        <v>1.1619999999999999</v>
      </c>
      <c r="D79" s="1">
        <f t="shared" si="62"/>
        <v>303.14999999999998</v>
      </c>
      <c r="E79">
        <v>110.98</v>
      </c>
      <c r="F79">
        <f t="shared" si="63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4"/>
        <v>25.2</v>
      </c>
      <c r="L79" s="1">
        <f t="shared" si="65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6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9"/>
        <v>-280625.71418504883</v>
      </c>
      <c r="AC79">
        <f t="shared" si="54"/>
        <v>0.13447789975869243</v>
      </c>
      <c r="AD79">
        <f t="shared" si="55"/>
        <v>1.8084305523508929E-2</v>
      </c>
      <c r="AE79">
        <f t="shared" si="56"/>
        <v>-5074.9211530753164</v>
      </c>
      <c r="AJ79">
        <f t="shared" si="70"/>
        <v>315770.41665522306</v>
      </c>
      <c r="AK79">
        <f t="shared" si="57"/>
        <v>1.8084305523508929E-2</v>
      </c>
      <c r="AL79">
        <f t="shared" si="58"/>
        <v>0.8655221002413076</v>
      </c>
      <c r="AM79">
        <f t="shared" si="59"/>
        <v>4942.5541644412069</v>
      </c>
      <c r="AO79">
        <f t="shared" si="60"/>
        <v>14.258820474698041</v>
      </c>
      <c r="AP79" s="1">
        <f t="shared" si="67"/>
        <v>-87.847199999999987</v>
      </c>
      <c r="AQ79" s="1">
        <f t="shared" si="61"/>
        <v>10425.639417179453</v>
      </c>
      <c r="AS79">
        <f t="shared" si="68"/>
        <v>-0.18860873643780479</v>
      </c>
      <c r="AT79" s="1">
        <f t="shared" si="71"/>
        <v>1.1619999999999999</v>
      </c>
    </row>
    <row r="80" spans="1:49" x14ac:dyDescent="0.35">
      <c r="A80" s="1">
        <v>1.6</v>
      </c>
      <c r="B80" s="1">
        <v>30</v>
      </c>
      <c r="C80" s="1">
        <v>1.228</v>
      </c>
      <c r="D80" s="1">
        <f t="shared" si="62"/>
        <v>303.14999999999998</v>
      </c>
      <c r="E80">
        <v>110.98</v>
      </c>
      <c r="F80">
        <f t="shared" si="63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4"/>
        <v>28.8</v>
      </c>
      <c r="L80" s="1">
        <f t="shared" si="65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6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9"/>
        <v>-275474.15940219833</v>
      </c>
      <c r="AC80">
        <f t="shared" si="54"/>
        <v>0.15079214109079053</v>
      </c>
      <c r="AD80">
        <f t="shared" si="55"/>
        <v>2.2738269814744878E-2</v>
      </c>
      <c r="AE80">
        <f t="shared" si="56"/>
        <v>-6263.8057634772249</v>
      </c>
      <c r="AJ80">
        <f t="shared" si="70"/>
        <v>315770.41665522306</v>
      </c>
      <c r="AK80">
        <f t="shared" si="57"/>
        <v>2.2738269814744878E-2</v>
      </c>
      <c r="AL80">
        <f t="shared" si="58"/>
        <v>0.84920785890920947</v>
      </c>
      <c r="AM80">
        <f t="shared" si="59"/>
        <v>6097.3743626023052</v>
      </c>
      <c r="AO80">
        <f t="shared" si="60"/>
        <v>6.2692531981974753</v>
      </c>
      <c r="AP80" s="1">
        <f t="shared" si="67"/>
        <v>-106.0992</v>
      </c>
      <c r="AQ80" s="1">
        <f t="shared" si="61"/>
        <v>12626.669274155496</v>
      </c>
      <c r="AS80">
        <f t="shared" si="68"/>
        <v>-7.2560800905063366E-2</v>
      </c>
      <c r="AT80" s="1">
        <f t="shared" si="71"/>
        <v>1.228</v>
      </c>
    </row>
    <row r="81" spans="1:49" x14ac:dyDescent="0.35">
      <c r="A81" s="1">
        <v>1.8</v>
      </c>
      <c r="B81" s="1">
        <v>30</v>
      </c>
      <c r="C81" s="1">
        <v>1.2969999999999999</v>
      </c>
      <c r="D81" s="1">
        <f t="shared" si="62"/>
        <v>303.14999999999998</v>
      </c>
      <c r="E81">
        <v>110.98</v>
      </c>
      <c r="F81">
        <f t="shared" si="63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4"/>
        <v>32.4</v>
      </c>
      <c r="L81" s="1">
        <f t="shared" si="65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6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9"/>
        <v>-270513.21528937988</v>
      </c>
      <c r="AC81">
        <f t="shared" si="54"/>
        <v>0.16650274553995617</v>
      </c>
      <c r="AD81">
        <f t="shared" si="55"/>
        <v>2.7723164272343396E-2</v>
      </c>
      <c r="AE81">
        <f t="shared" si="56"/>
        <v>-7499.4823053072732</v>
      </c>
      <c r="AJ81">
        <f t="shared" si="70"/>
        <v>315770.41665522306</v>
      </c>
      <c r="AK81">
        <f t="shared" si="57"/>
        <v>2.7723164272343396E-2</v>
      </c>
      <c r="AL81">
        <f t="shared" si="58"/>
        <v>0.83349725446004386</v>
      </c>
      <c r="AM81">
        <f t="shared" si="59"/>
        <v>7296.5642687054024</v>
      </c>
      <c r="AO81">
        <f t="shared" si="60"/>
        <v>-7.271253758619423</v>
      </c>
      <c r="AP81" s="1">
        <f t="shared" si="67"/>
        <v>-126.06840000000001</v>
      </c>
      <c r="AQ81" s="1">
        <f t="shared" si="61"/>
        <v>14112.761955095966</v>
      </c>
      <c r="AS81">
        <f t="shared" si="68"/>
        <v>7.4807137434356213E-2</v>
      </c>
      <c r="AT81" s="1">
        <f t="shared" si="71"/>
        <v>1.2969999999999999</v>
      </c>
      <c r="AV81">
        <f t="shared" ref="AV72:AV135" si="72">AS81</f>
        <v>7.4807137434356213E-2</v>
      </c>
      <c r="AW81">
        <f t="shared" ref="AW72:AW135" si="73">AT81</f>
        <v>1.2969999999999999</v>
      </c>
    </row>
    <row r="82" spans="1:49" x14ac:dyDescent="0.35">
      <c r="A82" s="1">
        <v>2</v>
      </c>
      <c r="B82" s="1">
        <v>30</v>
      </c>
      <c r="C82" s="1">
        <v>1.3680000000000001</v>
      </c>
      <c r="D82" s="1">
        <f t="shared" si="62"/>
        <v>303.14999999999998</v>
      </c>
      <c r="E82">
        <v>110.98</v>
      </c>
      <c r="F82">
        <f t="shared" si="63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4"/>
        <v>36</v>
      </c>
      <c r="L82" s="1">
        <f t="shared" si="65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6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9"/>
        <v>-265732.49494088779</v>
      </c>
      <c r="AC82">
        <f t="shared" si="54"/>
        <v>0.18164260695931128</v>
      </c>
      <c r="AD82">
        <f t="shared" si="55"/>
        <v>3.2994036662974839E-2</v>
      </c>
      <c r="AE82">
        <f t="shared" si="56"/>
        <v>-8767.5876806234282</v>
      </c>
      <c r="AJ82">
        <f t="shared" si="70"/>
        <v>315770.41665522306</v>
      </c>
      <c r="AK82">
        <f t="shared" si="57"/>
        <v>3.2994036662974839E-2</v>
      </c>
      <c r="AL82">
        <f t="shared" si="58"/>
        <v>0.81835739304068866</v>
      </c>
      <c r="AM82">
        <f t="shared" si="59"/>
        <v>8526.0898099817259</v>
      </c>
      <c r="AO82">
        <f t="shared" si="60"/>
        <v>-27.066525753914902</v>
      </c>
      <c r="AP82" s="1">
        <f t="shared" si="67"/>
        <v>-147.74400000000003</v>
      </c>
      <c r="AQ82" s="1">
        <f t="shared" si="61"/>
        <v>14563.052790414538</v>
      </c>
      <c r="AS82">
        <f t="shared" si="68"/>
        <v>0.25061597920291578</v>
      </c>
      <c r="AT82" s="1">
        <f t="shared" si="71"/>
        <v>1.3680000000000001</v>
      </c>
      <c r="AV82">
        <f t="shared" si="72"/>
        <v>0.25061597920291578</v>
      </c>
      <c r="AW82">
        <f t="shared" si="73"/>
        <v>1.3680000000000001</v>
      </c>
    </row>
    <row r="83" spans="1:49" x14ac:dyDescent="0.35">
      <c r="A83" s="1">
        <v>2.25</v>
      </c>
      <c r="B83" s="1">
        <v>30</v>
      </c>
      <c r="C83" s="1">
        <v>1.46</v>
      </c>
      <c r="D83" s="1">
        <f t="shared" si="62"/>
        <v>303.14999999999998</v>
      </c>
      <c r="E83">
        <v>110.98</v>
      </c>
      <c r="F83">
        <f t="shared" si="63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4"/>
        <v>40.5</v>
      </c>
      <c r="L83" s="1">
        <f t="shared" si="65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6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9"/>
        <v>-259995.40481943084</v>
      </c>
      <c r="AC83">
        <f t="shared" si="54"/>
        <v>0.19981115543268213</v>
      </c>
      <c r="AD83">
        <f t="shared" si="55"/>
        <v>3.9924497835343457E-2</v>
      </c>
      <c r="AE83">
        <f t="shared" si="56"/>
        <v>-10380.185976912613</v>
      </c>
      <c r="AJ83">
        <f t="shared" si="70"/>
        <v>315770.41665522306</v>
      </c>
      <c r="AK83">
        <f t="shared" si="57"/>
        <v>3.9924497835343457E-2</v>
      </c>
      <c r="AL83">
        <f t="shared" si="58"/>
        <v>0.80018884456731787</v>
      </c>
      <c r="AM83">
        <f t="shared" si="59"/>
        <v>10087.961011772342</v>
      </c>
      <c r="AO83">
        <f t="shared" si="60"/>
        <v>-61.569935768395226</v>
      </c>
      <c r="AP83" s="1">
        <f t="shared" si="67"/>
        <v>-177.39000000000001</v>
      </c>
      <c r="AQ83" s="1">
        <f t="shared" si="61"/>
        <v>13414.287278613059</v>
      </c>
      <c r="AS83">
        <f t="shared" si="68"/>
        <v>0.50674844253823226</v>
      </c>
      <c r="AT83" s="1">
        <f t="shared" si="71"/>
        <v>1.46</v>
      </c>
      <c r="AV83">
        <f t="shared" si="72"/>
        <v>0.50674844253823226</v>
      </c>
      <c r="AW83">
        <f t="shared" si="73"/>
        <v>1.46</v>
      </c>
    </row>
    <row r="84" spans="1:49" x14ac:dyDescent="0.35">
      <c r="A84" s="1">
        <v>2.5</v>
      </c>
      <c r="B84" s="1">
        <v>30</v>
      </c>
      <c r="C84" s="1">
        <v>1.5549999999999999</v>
      </c>
      <c r="D84" s="1">
        <f t="shared" si="62"/>
        <v>303.14999999999998</v>
      </c>
      <c r="E84">
        <v>110.98</v>
      </c>
      <c r="F84">
        <f t="shared" si="63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4"/>
        <v>45</v>
      </c>
      <c r="L84" s="1">
        <f t="shared" si="65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6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9"/>
        <v>-254507.52298858386</v>
      </c>
      <c r="AC84">
        <f t="shared" si="54"/>
        <v>0.21719049669262983</v>
      </c>
      <c r="AD84">
        <f t="shared" si="55"/>
        <v>4.7171711853591244E-2</v>
      </c>
      <c r="AE84">
        <f t="shared" si="56"/>
        <v>-12005.555538988727</v>
      </c>
      <c r="AJ84">
        <f t="shared" si="70"/>
        <v>315770.41665522306</v>
      </c>
      <c r="AK84">
        <f t="shared" si="57"/>
        <v>4.7171711853591244E-2</v>
      </c>
      <c r="AL84">
        <f t="shared" si="58"/>
        <v>0.7828095033073702</v>
      </c>
      <c r="AM84">
        <f t="shared" si="59"/>
        <v>11660.285025909923</v>
      </c>
      <c r="AO84">
        <f t="shared" si="60"/>
        <v>-107.95333632843358</v>
      </c>
      <c r="AP84" s="1">
        <f t="shared" si="67"/>
        <v>-209.92499999999998</v>
      </c>
      <c r="AQ84" s="1">
        <f t="shared" si="61"/>
        <v>10398.220191947055</v>
      </c>
      <c r="AS84">
        <f t="shared" si="68"/>
        <v>0.79965434317358208</v>
      </c>
      <c r="AT84" s="1">
        <f t="shared" si="71"/>
        <v>1.5549999999999999</v>
      </c>
      <c r="AV84">
        <f t="shared" si="72"/>
        <v>0.79965434317358208</v>
      </c>
      <c r="AW84">
        <f t="shared" si="73"/>
        <v>1.5549999999999999</v>
      </c>
    </row>
    <row r="85" spans="1:49" x14ac:dyDescent="0.35">
      <c r="A85" s="1">
        <v>2.75</v>
      </c>
      <c r="B85" s="1">
        <v>30</v>
      </c>
      <c r="C85" s="1">
        <v>1.653</v>
      </c>
      <c r="D85" s="1">
        <f t="shared" si="62"/>
        <v>303.14999999999998</v>
      </c>
      <c r="E85">
        <v>110.98</v>
      </c>
      <c r="F85">
        <f t="shared" si="63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4"/>
        <v>49.5</v>
      </c>
      <c r="L85" s="1">
        <f t="shared" si="65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6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9"/>
        <v>-249252.95691729285</v>
      </c>
      <c r="AC85">
        <f t="shared" si="54"/>
        <v>0.23383096012473231</v>
      </c>
      <c r="AD85">
        <f t="shared" si="55"/>
        <v>5.4676917912854152E-2</v>
      </c>
      <c r="AE85">
        <f t="shared" si="56"/>
        <v>-13628.383464902994</v>
      </c>
      <c r="AJ85">
        <f t="shared" si="70"/>
        <v>315770.41665522306</v>
      </c>
      <c r="AK85">
        <f t="shared" si="57"/>
        <v>5.4676917912854152E-2</v>
      </c>
      <c r="AL85">
        <f t="shared" si="58"/>
        <v>0.76616903987526763</v>
      </c>
      <c r="AM85">
        <f t="shared" si="59"/>
        <v>13228.179046629342</v>
      </c>
      <c r="AO85">
        <f t="shared" si="60"/>
        <v>-167.2147697442324</v>
      </c>
      <c r="AP85" s="1">
        <f t="shared" si="67"/>
        <v>-245.47049999999999</v>
      </c>
      <c r="AQ85" s="1">
        <f t="shared" si="61"/>
        <v>6123.9593178634586</v>
      </c>
      <c r="AS85">
        <f t="shared" si="68"/>
        <v>1.1260253854830464</v>
      </c>
      <c r="AT85" s="1">
        <f t="shared" si="71"/>
        <v>1.653</v>
      </c>
      <c r="AV85">
        <f t="shared" si="72"/>
        <v>1.1260253854830464</v>
      </c>
      <c r="AW85">
        <f t="shared" si="73"/>
        <v>1.653</v>
      </c>
    </row>
    <row r="86" spans="1:49" x14ac:dyDescent="0.35">
      <c r="A86" s="1">
        <v>3</v>
      </c>
      <c r="B86" s="1">
        <v>30</v>
      </c>
      <c r="C86" s="1">
        <v>1.7529999999999999</v>
      </c>
      <c r="D86" s="1">
        <f t="shared" si="62"/>
        <v>303.14999999999998</v>
      </c>
      <c r="E86">
        <v>110.98</v>
      </c>
      <c r="F86">
        <f t="shared" si="63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4"/>
        <v>54</v>
      </c>
      <c r="L86" s="1">
        <f t="shared" si="65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6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9"/>
        <v>-244217.13727967173</v>
      </c>
      <c r="AC86">
        <f t="shared" si="54"/>
        <v>0.24977868471199002</v>
      </c>
      <c r="AD86">
        <f t="shared" si="55"/>
        <v>6.2389391336451716E-2</v>
      </c>
      <c r="AE86">
        <f t="shared" si="56"/>
        <v>-15236.558548809391</v>
      </c>
      <c r="AJ86">
        <f t="shared" si="70"/>
        <v>315770.41665522306</v>
      </c>
      <c r="AK86">
        <f t="shared" si="57"/>
        <v>6.2389391336451716E-2</v>
      </c>
      <c r="AL86">
        <f t="shared" si="58"/>
        <v>0.75022131528800995</v>
      </c>
      <c r="AM86">
        <f t="shared" si="59"/>
        <v>14779.903144310412</v>
      </c>
      <c r="AO86">
        <f t="shared" si="60"/>
        <v>-240.25144063690095</v>
      </c>
      <c r="AP86" s="1">
        <f t="shared" si="67"/>
        <v>-283.98599999999999</v>
      </c>
      <c r="AQ86" s="1">
        <f t="shared" si="61"/>
        <v>1912.7116826844338</v>
      </c>
      <c r="AS86">
        <f t="shared" si="68"/>
        <v>1.483033584178401</v>
      </c>
      <c r="AT86" s="1">
        <f t="shared" si="71"/>
        <v>1.7529999999999999</v>
      </c>
      <c r="AV86">
        <f t="shared" si="72"/>
        <v>1.483033584178401</v>
      </c>
      <c r="AW86">
        <f t="shared" si="73"/>
        <v>1.7529999999999999</v>
      </c>
    </row>
    <row r="87" spans="1:49" x14ac:dyDescent="0.35">
      <c r="A87" s="1">
        <v>3.25</v>
      </c>
      <c r="B87" s="1">
        <v>30</v>
      </c>
      <c r="C87" s="1">
        <v>1.8540000000000001</v>
      </c>
      <c r="D87" s="1">
        <f t="shared" si="62"/>
        <v>303.14999999999998</v>
      </c>
      <c r="E87">
        <v>110.98</v>
      </c>
      <c r="F87">
        <f t="shared" si="63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4"/>
        <v>58.5</v>
      </c>
      <c r="L87" s="1">
        <f t="shared" si="65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6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9"/>
        <v>-239386.68305115824</v>
      </c>
      <c r="AC87">
        <f t="shared" si="54"/>
        <v>0.26507604625611364</v>
      </c>
      <c r="AD87">
        <f t="shared" si="55"/>
        <v>7.0265310298773295E-2</v>
      </c>
      <c r="AE87">
        <f t="shared" si="56"/>
        <v>-16820.579565983728</v>
      </c>
      <c r="AJ87">
        <f t="shared" si="70"/>
        <v>315770.41665522306</v>
      </c>
      <c r="AK87">
        <f t="shared" si="57"/>
        <v>7.0265310298773295E-2</v>
      </c>
      <c r="AL87">
        <f t="shared" si="58"/>
        <v>0.7349239537438863</v>
      </c>
      <c r="AM87">
        <f t="shared" si="59"/>
        <v>16306.276845450768</v>
      </c>
      <c r="AO87">
        <f t="shared" si="60"/>
        <v>-327.87438493101217</v>
      </c>
      <c r="AP87" s="1">
        <f t="shared" si="67"/>
        <v>-325.37700000000001</v>
      </c>
      <c r="AQ87" s="1">
        <f t="shared" si="61"/>
        <v>6.2369314936466296</v>
      </c>
      <c r="AS87">
        <f t="shared" si="68"/>
        <v>1.868230113567021</v>
      </c>
      <c r="AT87" s="1">
        <f t="shared" si="71"/>
        <v>1.8540000000000001</v>
      </c>
      <c r="AV87">
        <f t="shared" si="72"/>
        <v>1.868230113567021</v>
      </c>
      <c r="AW87">
        <f t="shared" si="73"/>
        <v>1.8540000000000001</v>
      </c>
    </row>
    <row r="88" spans="1:49" x14ac:dyDescent="0.35">
      <c r="A88" s="1">
        <v>3.5</v>
      </c>
      <c r="B88" s="1">
        <v>30</v>
      </c>
      <c r="C88" s="1">
        <v>1.956</v>
      </c>
      <c r="D88" s="1">
        <f t="shared" si="62"/>
        <v>303.14999999999998</v>
      </c>
      <c r="E88">
        <v>110.98</v>
      </c>
      <c r="F88">
        <f t="shared" si="63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4"/>
        <v>63</v>
      </c>
      <c r="L88" s="1">
        <f t="shared" si="65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6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9"/>
        <v>-234749.282779373</v>
      </c>
      <c r="AC88">
        <f t="shared" si="54"/>
        <v>0.27976203337582739</v>
      </c>
      <c r="AD88">
        <f t="shared" si="55"/>
        <v>7.8266795318577553E-2</v>
      </c>
      <c r="AE88">
        <f t="shared" si="56"/>
        <v>-18373.074066476067</v>
      </c>
      <c r="AJ88">
        <f t="shared" si="70"/>
        <v>315770.41665522306</v>
      </c>
      <c r="AK88">
        <f t="shared" si="57"/>
        <v>7.8266795318577553E-2</v>
      </c>
      <c r="AL88">
        <f t="shared" si="58"/>
        <v>0.72023796662417261</v>
      </c>
      <c r="AM88">
        <f t="shared" si="59"/>
        <v>17800.204956689424</v>
      </c>
      <c r="AO88">
        <f t="shared" si="60"/>
        <v>-430.82046215172522</v>
      </c>
      <c r="AP88" s="1">
        <f t="shared" si="67"/>
        <v>-369.68400000000003</v>
      </c>
      <c r="AQ88" s="1">
        <f t="shared" si="61"/>
        <v>3737.6670044293278</v>
      </c>
      <c r="AS88">
        <f t="shared" si="68"/>
        <v>2.2794733447181228</v>
      </c>
      <c r="AT88" s="1">
        <f t="shared" si="71"/>
        <v>1.956</v>
      </c>
      <c r="AV88">
        <f t="shared" si="72"/>
        <v>2.2794733447181228</v>
      </c>
      <c r="AW88">
        <f t="shared" si="73"/>
        <v>1.956</v>
      </c>
    </row>
    <row r="89" spans="1:49" x14ac:dyDescent="0.35">
      <c r="A89" s="1">
        <v>3.75</v>
      </c>
      <c r="B89" s="1">
        <v>30</v>
      </c>
      <c r="C89" s="1">
        <v>2.0579999999999998</v>
      </c>
      <c r="D89" s="1">
        <f t="shared" si="62"/>
        <v>303.14999999999998</v>
      </c>
      <c r="E89">
        <v>110.98</v>
      </c>
      <c r="F89">
        <f t="shared" si="63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4"/>
        <v>67.5</v>
      </c>
      <c r="L89" s="1">
        <f t="shared" si="65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6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9"/>
        <v>-230293.5898114742</v>
      </c>
      <c r="AC89">
        <f t="shared" si="54"/>
        <v>0.29387257930693594</v>
      </c>
      <c r="AD89">
        <f t="shared" si="55"/>
        <v>8.636109286851136E-2</v>
      </c>
      <c r="AE89">
        <f t="shared" si="56"/>
        <v>-19888.406096731585</v>
      </c>
      <c r="AJ89">
        <f t="shared" si="70"/>
        <v>315770.41665522306</v>
      </c>
      <c r="AK89">
        <f t="shared" si="57"/>
        <v>8.636109286851136E-2</v>
      </c>
      <c r="AL89">
        <f t="shared" si="58"/>
        <v>0.70612742069306411</v>
      </c>
      <c r="AM89">
        <f t="shared" si="59"/>
        <v>19256.291261948732</v>
      </c>
      <c r="AO89">
        <f t="shared" si="60"/>
        <v>-549.76227978389579</v>
      </c>
      <c r="AP89" s="1">
        <f t="shared" si="67"/>
        <v>-416.745</v>
      </c>
      <c r="AQ89" s="1">
        <f t="shared" si="61"/>
        <v>17693.596721107209</v>
      </c>
      <c r="AS89">
        <f t="shared" si="68"/>
        <v>2.7148754557229422</v>
      </c>
      <c r="AT89" s="1">
        <f t="shared" si="71"/>
        <v>2.0579999999999998</v>
      </c>
      <c r="AV89">
        <f t="shared" si="72"/>
        <v>2.7148754557229422</v>
      </c>
      <c r="AW89">
        <f t="shared" si="73"/>
        <v>2.0579999999999998</v>
      </c>
    </row>
    <row r="90" spans="1:49" x14ac:dyDescent="0.35">
      <c r="A90" s="1">
        <v>0.2</v>
      </c>
      <c r="B90" s="1">
        <v>40</v>
      </c>
      <c r="C90" s="1">
        <v>0.85419999999999996</v>
      </c>
      <c r="D90" s="1">
        <f t="shared" si="62"/>
        <v>313.14999999999998</v>
      </c>
      <c r="E90">
        <v>110.98</v>
      </c>
      <c r="F90">
        <f t="shared" si="63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4"/>
        <v>3.6</v>
      </c>
      <c r="L90" s="1">
        <f t="shared" si="65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6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9"/>
        <v>-317188.78246649762</v>
      </c>
      <c r="AC90">
        <f t="shared" si="54"/>
        <v>2.1714035273078747E-2</v>
      </c>
      <c r="AD90">
        <f t="shared" si="55"/>
        <v>4.71499327840508E-4</v>
      </c>
      <c r="AE90">
        <f t="shared" si="56"/>
        <v>-149.55429773150274</v>
      </c>
      <c r="AJ90">
        <f t="shared" si="70"/>
        <v>316659.71011758415</v>
      </c>
      <c r="AK90">
        <f t="shared" si="57"/>
        <v>4.71499327840508E-4</v>
      </c>
      <c r="AL90">
        <f t="shared" si="58"/>
        <v>0.97828596472692131</v>
      </c>
      <c r="AM90">
        <f t="shared" si="59"/>
        <v>146.06282990210394</v>
      </c>
      <c r="AO90">
        <f t="shared" si="60"/>
        <v>-2.0468740118581934</v>
      </c>
      <c r="AP90" s="1">
        <f t="shared" si="67"/>
        <v>-9.2253600000000002</v>
      </c>
      <c r="AQ90" s="1">
        <f t="shared" si="61"/>
        <v>51.530661081948253</v>
      </c>
      <c r="AS90">
        <f t="shared" si="68"/>
        <v>0.18952537146835122</v>
      </c>
      <c r="AT90" s="1">
        <f t="shared" si="71"/>
        <v>0.85419999999999996</v>
      </c>
      <c r="AV90">
        <f t="shared" si="72"/>
        <v>0.18952537146835122</v>
      </c>
      <c r="AW90">
        <f t="shared" si="73"/>
        <v>0.85419999999999996</v>
      </c>
    </row>
    <row r="91" spans="1:49" x14ac:dyDescent="0.35">
      <c r="A91" s="1">
        <v>0.3</v>
      </c>
      <c r="B91" s="1">
        <v>40</v>
      </c>
      <c r="C91" s="1">
        <v>0.86870000000000003</v>
      </c>
      <c r="D91" s="1">
        <f t="shared" si="62"/>
        <v>313.14999999999998</v>
      </c>
      <c r="E91">
        <v>110.98</v>
      </c>
      <c r="F91">
        <f t="shared" si="63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4"/>
        <v>5.3999999999999995</v>
      </c>
      <c r="L91" s="1">
        <f t="shared" si="65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6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9"/>
        <v>-313861.5783430555</v>
      </c>
      <c r="AC91">
        <f t="shared" si="54"/>
        <v>3.2221226485395243E-2</v>
      </c>
      <c r="AD91">
        <f t="shared" si="55"/>
        <v>1.0382074362231359E-3</v>
      </c>
      <c r="AE91">
        <f t="shared" si="56"/>
        <v>-325.85342458049058</v>
      </c>
      <c r="AJ91">
        <f t="shared" si="70"/>
        <v>316659.71011758415</v>
      </c>
      <c r="AK91">
        <f t="shared" si="57"/>
        <v>1.0382074362231359E-3</v>
      </c>
      <c r="AL91">
        <f t="shared" si="58"/>
        <v>0.96777877351460473</v>
      </c>
      <c r="AM91">
        <f t="shared" si="59"/>
        <v>318.16546481092354</v>
      </c>
      <c r="AO91">
        <f t="shared" si="60"/>
        <v>-0.10513431875352808</v>
      </c>
      <c r="AP91" s="1">
        <f t="shared" si="67"/>
        <v>-14.072939999999999</v>
      </c>
      <c r="AQ91" s="1">
        <f t="shared" si="61"/>
        <v>195.09959554906121</v>
      </c>
      <c r="AS91">
        <f t="shared" si="68"/>
        <v>6.4897727625634616E-3</v>
      </c>
      <c r="AT91" s="1">
        <f t="shared" si="71"/>
        <v>0.86870000000000003</v>
      </c>
      <c r="AV91">
        <f t="shared" si="72"/>
        <v>6.4897727625634616E-3</v>
      </c>
      <c r="AW91">
        <f t="shared" si="73"/>
        <v>0.86870000000000003</v>
      </c>
    </row>
    <row r="92" spans="1:49" x14ac:dyDescent="0.35">
      <c r="A92" s="1">
        <v>0.4</v>
      </c>
      <c r="B92" s="1">
        <v>40</v>
      </c>
      <c r="C92" s="1">
        <v>0.88690000000000002</v>
      </c>
      <c r="D92" s="1">
        <f t="shared" si="62"/>
        <v>313.14999999999998</v>
      </c>
      <c r="E92">
        <v>110.98</v>
      </c>
      <c r="F92">
        <f t="shared" si="63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4"/>
        <v>7.2</v>
      </c>
      <c r="L92" s="1">
        <f t="shared" si="65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6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9"/>
        <v>-310605.08581327152</v>
      </c>
      <c r="AC92">
        <f t="shared" ref="AC92:AC125" si="74">F92/(1000+F92)</f>
        <v>4.250511302269646E-2</v>
      </c>
      <c r="AD92">
        <f t="shared" si="55"/>
        <v>1.8066846330722002E-3</v>
      </c>
      <c r="AE92">
        <f t="shared" si="56"/>
        <v>-561.16543549290975</v>
      </c>
      <c r="AJ92">
        <f t="shared" si="70"/>
        <v>316659.71011758415</v>
      </c>
      <c r="AK92">
        <f t="shared" si="57"/>
        <v>1.8066846330722002E-3</v>
      </c>
      <c r="AL92">
        <f t="shared" si="58"/>
        <v>0.95749488697730356</v>
      </c>
      <c r="AM92">
        <f t="shared" si="59"/>
        <v>547.78687713285501</v>
      </c>
      <c r="AO92">
        <f t="shared" ref="AO92:AO125" si="75">(S92-W92)+Z92-AE92-AM92</f>
        <v>2.4344031512906668</v>
      </c>
      <c r="AP92" s="1">
        <f t="shared" si="67"/>
        <v>-19.157040000000002</v>
      </c>
      <c r="AQ92" s="1">
        <f t="shared" si="61"/>
        <v>466.19041735541674</v>
      </c>
      <c r="AS92">
        <f t="shared" si="68"/>
        <v>-0.11270384959679013</v>
      </c>
      <c r="AT92" s="1">
        <f t="shared" si="71"/>
        <v>0.88690000000000002</v>
      </c>
    </row>
    <row r="93" spans="1:49" x14ac:dyDescent="0.35">
      <c r="A93" s="1">
        <v>0.5</v>
      </c>
      <c r="B93" s="1">
        <v>40</v>
      </c>
      <c r="C93" s="1">
        <v>0.90739999999999998</v>
      </c>
      <c r="D93" s="1">
        <f t="shared" si="62"/>
        <v>313.14999999999998</v>
      </c>
      <c r="E93">
        <v>110.98</v>
      </c>
      <c r="F93">
        <f t="shared" si="63"/>
        <v>55.49</v>
      </c>
      <c r="G93" s="1">
        <v>1.7999999999999999E-2</v>
      </c>
      <c r="H93">
        <f t="shared" ref="H93:H125" si="76">1/D93</f>
        <v>3.1933578157432542E-3</v>
      </c>
      <c r="I93">
        <f t="shared" ref="I93:I125" si="77">LN(D93)</f>
        <v>5.7466823089714216</v>
      </c>
      <c r="K93">
        <f t="shared" si="64"/>
        <v>9</v>
      </c>
      <c r="L93" s="1">
        <f t="shared" si="65"/>
        <v>1.5</v>
      </c>
      <c r="M93" s="1">
        <f t="shared" ref="M93:M125" si="78">POWER(L93,0.5)</f>
        <v>1.2247448713915889</v>
      </c>
      <c r="N93" s="1">
        <v>0.2</v>
      </c>
      <c r="O93" s="1">
        <f t="shared" ref="O93:O125" si="79">1 + (N93*M93)</f>
        <v>1.2449489742783177</v>
      </c>
      <c r="P93" s="1">
        <f t="shared" ref="P93:P125" si="80">LN(O93)</f>
        <v>0.21909454456137531</v>
      </c>
      <c r="Q93" s="1">
        <f t="shared" ref="Q93:Q125" si="81">L93*P93</f>
        <v>0.32864181684206295</v>
      </c>
      <c r="R93" s="1">
        <f t="shared" si="66"/>
        <v>-27</v>
      </c>
      <c r="S93" s="1">
        <f t="shared" ref="S93:S125" si="82">Q93*R93</f>
        <v>-8.8733290547357004</v>
      </c>
      <c r="U93">
        <f t="shared" ref="U93:U125" si="83">POWER(L93, -0.5)</f>
        <v>0.81649658092772615</v>
      </c>
      <c r="V93">
        <f t="shared" ref="V93:V125" si="84">2*O93</f>
        <v>2.4898979485566355</v>
      </c>
      <c r="W93">
        <f t="shared" ref="W93:W125" si="85">(U93/V93)*(1+(2*K93))</f>
        <v>6.2305505519291478</v>
      </c>
      <c r="Y93">
        <f t="shared" ref="Y93:Y125" si="86">1-AC93</f>
        <v>0.94742726127201582</v>
      </c>
      <c r="Z93">
        <f t="shared" ref="Z93:Z125" si="87">LN(Y93)</f>
        <v>-5.4005114078506188E-2</v>
      </c>
      <c r="AB93">
        <f t="shared" si="69"/>
        <v>-307417.07437586278</v>
      </c>
      <c r="AC93">
        <f t="shared" si="74"/>
        <v>5.257273872798416E-2</v>
      </c>
      <c r="AD93">
        <f t="shared" ref="AD93:AD125" si="88">AC93*AC93</f>
        <v>2.7638928573608854E-3</v>
      </c>
      <c r="AE93">
        <f t="shared" ref="AE93:AE125" si="89">AB93*AD93</f>
        <v>-849.66785609822716</v>
      </c>
      <c r="AJ93">
        <f t="shared" si="70"/>
        <v>316659.71011758415</v>
      </c>
      <c r="AK93">
        <f t="shared" ref="AK93:AK125" si="90">AD93</f>
        <v>2.7638928573608854E-3</v>
      </c>
      <c r="AL93">
        <f t="shared" ref="AL93:AL125" si="91">1-AC93</f>
        <v>0.94742726127201582</v>
      </c>
      <c r="AM93">
        <f t="shared" ref="AM93:AM125" si="92">AJ93*AK93*AL93</f>
        <v>829.20113976253617</v>
      </c>
      <c r="AO93">
        <f t="shared" si="75"/>
        <v>5.3088316149476213</v>
      </c>
      <c r="AP93" s="1">
        <f t="shared" si="67"/>
        <v>-24.499799999999997</v>
      </c>
      <c r="AQ93" s="1">
        <f t="shared" si="61"/>
        <v>888.55451875565461</v>
      </c>
      <c r="AS93">
        <f t="shared" si="68"/>
        <v>-0.19662339314620819</v>
      </c>
      <c r="AT93" s="1">
        <f t="shared" si="71"/>
        <v>0.90739999999999998</v>
      </c>
    </row>
    <row r="94" spans="1:49" x14ac:dyDescent="0.35">
      <c r="A94" s="1">
        <v>0.6</v>
      </c>
      <c r="B94" s="1">
        <v>40</v>
      </c>
      <c r="C94" s="1">
        <v>0.92979999999999996</v>
      </c>
      <c r="D94" s="1">
        <f t="shared" si="62"/>
        <v>313.14999999999998</v>
      </c>
      <c r="E94">
        <v>110.98</v>
      </c>
      <c r="F94">
        <f t="shared" si="63"/>
        <v>66.587999999999994</v>
      </c>
      <c r="G94" s="1">
        <v>1.7999999999999999E-2</v>
      </c>
      <c r="H94">
        <f t="shared" si="76"/>
        <v>3.1933578157432542E-3</v>
      </c>
      <c r="I94">
        <f t="shared" si="77"/>
        <v>5.7466823089714216</v>
      </c>
      <c r="K94">
        <f t="shared" si="64"/>
        <v>10.799999999999999</v>
      </c>
      <c r="L94" s="1">
        <f t="shared" si="65"/>
        <v>1.7999999999999998</v>
      </c>
      <c r="M94" s="1">
        <f t="shared" si="78"/>
        <v>1.3416407864998738</v>
      </c>
      <c r="N94" s="1">
        <v>0.2</v>
      </c>
      <c r="O94" s="1">
        <f t="shared" si="79"/>
        <v>1.2683281572999747</v>
      </c>
      <c r="P94" s="1">
        <f t="shared" si="80"/>
        <v>0.23769962166478761</v>
      </c>
      <c r="Q94" s="1">
        <f t="shared" si="81"/>
        <v>0.42785931899661767</v>
      </c>
      <c r="R94" s="1">
        <f t="shared" si="66"/>
        <v>-32.4</v>
      </c>
      <c r="S94" s="1">
        <f t="shared" si="82"/>
        <v>-13.862641935490412</v>
      </c>
      <c r="U94">
        <f t="shared" si="83"/>
        <v>0.7453559924999299</v>
      </c>
      <c r="V94">
        <f t="shared" si="84"/>
        <v>2.5366563145999494</v>
      </c>
      <c r="W94">
        <f t="shared" si="85"/>
        <v>6.6406494776392329</v>
      </c>
      <c r="Y94">
        <f t="shared" si="86"/>
        <v>0.93756914572449723</v>
      </c>
      <c r="Z94">
        <f t="shared" si="87"/>
        <v>-6.4464768417906146E-2</v>
      </c>
      <c r="AB94">
        <f t="shared" si="69"/>
        <v>-304295.40636427992</v>
      </c>
      <c r="AC94">
        <f t="shared" si="74"/>
        <v>6.2430854275502816E-2</v>
      </c>
      <c r="AD94">
        <f t="shared" si="88"/>
        <v>3.8976115655690682E-3</v>
      </c>
      <c r="AE94">
        <f t="shared" si="89"/>
        <v>-1186.0252951949569</v>
      </c>
      <c r="AJ94">
        <f t="shared" si="70"/>
        <v>316659.71011758415</v>
      </c>
      <c r="AK94">
        <f t="shared" si="90"/>
        <v>3.8976115655690682E-3</v>
      </c>
      <c r="AL94">
        <f t="shared" si="91"/>
        <v>0.93756914572449723</v>
      </c>
      <c r="AM94">
        <f t="shared" si="92"/>
        <v>1157.1633550199745</v>
      </c>
      <c r="AO94">
        <f t="shared" si="75"/>
        <v>8.2941839934348991</v>
      </c>
      <c r="AP94" s="1">
        <f t="shared" si="67"/>
        <v>-30.125519999999995</v>
      </c>
      <c r="AQ94" s="1">
        <f t="shared" ref="AQ94:AQ125" si="93">(AP94-AO94)^2</f>
        <v>1476.0736549431572</v>
      </c>
      <c r="AS94">
        <f t="shared" si="68"/>
        <v>-0.25599333313070677</v>
      </c>
      <c r="AT94" s="1">
        <f t="shared" si="71"/>
        <v>0.92979999999999996</v>
      </c>
    </row>
    <row r="95" spans="1:49" x14ac:dyDescent="0.35">
      <c r="A95" s="1">
        <v>0.7</v>
      </c>
      <c r="B95" s="1">
        <v>40</v>
      </c>
      <c r="C95" s="1">
        <v>0.95369999999999999</v>
      </c>
      <c r="D95" s="1">
        <f t="shared" si="62"/>
        <v>313.14999999999998</v>
      </c>
      <c r="E95">
        <v>110.98</v>
      </c>
      <c r="F95">
        <f t="shared" si="63"/>
        <v>77.685999999999993</v>
      </c>
      <c r="G95" s="1">
        <v>1.7999999999999999E-2</v>
      </c>
      <c r="H95">
        <f t="shared" si="76"/>
        <v>3.1933578157432542E-3</v>
      </c>
      <c r="I95">
        <f t="shared" si="77"/>
        <v>5.7466823089714216</v>
      </c>
      <c r="K95">
        <f t="shared" si="64"/>
        <v>12.6</v>
      </c>
      <c r="L95" s="1">
        <f t="shared" si="65"/>
        <v>2.0999999999999996</v>
      </c>
      <c r="M95" s="1">
        <f t="shared" si="78"/>
        <v>1.4491376746189437</v>
      </c>
      <c r="N95" s="1">
        <v>0.2</v>
      </c>
      <c r="O95" s="1">
        <f t="shared" si="79"/>
        <v>1.2898275349237887</v>
      </c>
      <c r="P95" s="1">
        <f t="shared" si="80"/>
        <v>0.25450851557823218</v>
      </c>
      <c r="Q95" s="1">
        <f t="shared" si="81"/>
        <v>0.53446788271428747</v>
      </c>
      <c r="R95" s="1">
        <f t="shared" si="66"/>
        <v>-37.799999999999997</v>
      </c>
      <c r="S95" s="1">
        <f t="shared" si="82"/>
        <v>-20.202885966600064</v>
      </c>
      <c r="U95">
        <f t="shared" si="83"/>
        <v>0.69006555934235425</v>
      </c>
      <c r="V95">
        <f t="shared" si="84"/>
        <v>2.5796550698475773</v>
      </c>
      <c r="W95">
        <f t="shared" si="85"/>
        <v>7.0085795058786466</v>
      </c>
      <c r="Y95">
        <f t="shared" si="86"/>
        <v>0.9279140677340153</v>
      </c>
      <c r="Z95">
        <f t="shared" si="87"/>
        <v>-7.4816149908080359E-2</v>
      </c>
      <c r="AB95">
        <f t="shared" si="69"/>
        <v>-301238.03216665122</v>
      </c>
      <c r="AC95">
        <f t="shared" si="74"/>
        <v>7.2085932265984712E-2</v>
      </c>
      <c r="AD95">
        <f t="shared" si="88"/>
        <v>5.1963816306561357E-3</v>
      </c>
      <c r="AE95">
        <f t="shared" si="89"/>
        <v>-1565.3477768057885</v>
      </c>
      <c r="AJ95">
        <f t="shared" si="70"/>
        <v>316659.71011758415</v>
      </c>
      <c r="AK95">
        <f t="shared" si="90"/>
        <v>5.1963816306561357E-3</v>
      </c>
      <c r="AL95">
        <f t="shared" si="91"/>
        <v>0.9279140677340153</v>
      </c>
      <c r="AM95">
        <f t="shared" si="92"/>
        <v>1526.8684021356046</v>
      </c>
      <c r="AO95">
        <f t="shared" si="75"/>
        <v>11.19309304779722</v>
      </c>
      <c r="AP95" s="1">
        <f t="shared" si="67"/>
        <v>-36.049859999999995</v>
      </c>
      <c r="AQ95" s="1">
        <f t="shared" si="93"/>
        <v>2231.8966126763721</v>
      </c>
      <c r="AS95">
        <f t="shared" si="68"/>
        <v>-0.29611357269304817</v>
      </c>
      <c r="AT95" s="1">
        <f t="shared" si="71"/>
        <v>0.95369999999999999</v>
      </c>
    </row>
    <row r="96" spans="1:49" x14ac:dyDescent="0.35">
      <c r="A96" s="1">
        <v>0.8</v>
      </c>
      <c r="B96" s="1">
        <v>40</v>
      </c>
      <c r="C96" s="1">
        <v>0.97889999999999999</v>
      </c>
      <c r="D96" s="1">
        <f t="shared" si="62"/>
        <v>313.14999999999998</v>
      </c>
      <c r="E96">
        <v>110.98</v>
      </c>
      <c r="F96">
        <f t="shared" si="63"/>
        <v>88.784000000000006</v>
      </c>
      <c r="G96" s="1">
        <v>1.7999999999999999E-2</v>
      </c>
      <c r="H96">
        <f t="shared" si="76"/>
        <v>3.1933578157432542E-3</v>
      </c>
      <c r="I96">
        <f t="shared" si="77"/>
        <v>5.7466823089714216</v>
      </c>
      <c r="K96">
        <f t="shared" si="64"/>
        <v>14.4</v>
      </c>
      <c r="L96" s="1">
        <f t="shared" si="65"/>
        <v>2.4000000000000004</v>
      </c>
      <c r="M96" s="1">
        <f t="shared" si="78"/>
        <v>1.5491933384829668</v>
      </c>
      <c r="N96" s="1">
        <v>0.2</v>
      </c>
      <c r="O96" s="1">
        <f t="shared" si="79"/>
        <v>1.3098386676965934</v>
      </c>
      <c r="P96" s="1">
        <f t="shared" si="80"/>
        <v>0.26990397519884929</v>
      </c>
      <c r="Q96" s="1">
        <f t="shared" si="81"/>
        <v>0.64776954047723834</v>
      </c>
      <c r="R96" s="1">
        <f t="shared" si="66"/>
        <v>-43.2</v>
      </c>
      <c r="S96" s="1">
        <f t="shared" si="82"/>
        <v>-27.983644148616698</v>
      </c>
      <c r="U96">
        <f t="shared" si="83"/>
        <v>0.6454972243679028</v>
      </c>
      <c r="V96">
        <f t="shared" si="84"/>
        <v>2.6196773353931868</v>
      </c>
      <c r="W96">
        <f t="shared" si="85"/>
        <v>7.3428192954444151</v>
      </c>
      <c r="Y96">
        <f t="shared" si="86"/>
        <v>0.91845581860130199</v>
      </c>
      <c r="Z96">
        <f t="shared" si="87"/>
        <v>-8.5061477169996416E-2</v>
      </c>
      <c r="AB96">
        <f t="shared" si="69"/>
        <v>-298242.98573806637</v>
      </c>
      <c r="AC96">
        <f t="shared" si="74"/>
        <v>8.1544181398697999E-2</v>
      </c>
      <c r="AD96">
        <f t="shared" si="88"/>
        <v>6.6494535199837649E-3</v>
      </c>
      <c r="AE96">
        <f t="shared" si="89"/>
        <v>-1983.1528713264531</v>
      </c>
      <c r="AJ96">
        <f t="shared" si="70"/>
        <v>316659.71011758415</v>
      </c>
      <c r="AK96">
        <f t="shared" si="90"/>
        <v>6.6494535199837649E-3</v>
      </c>
      <c r="AL96">
        <f t="shared" si="91"/>
        <v>0.91845581860130199</v>
      </c>
      <c r="AM96">
        <f t="shared" si="92"/>
        <v>1933.9134521433161</v>
      </c>
      <c r="AO96">
        <f t="shared" si="75"/>
        <v>13.82789426190584</v>
      </c>
      <c r="AP96" s="1">
        <f t="shared" si="67"/>
        <v>-42.288480000000007</v>
      </c>
      <c r="AQ96" s="1">
        <f t="shared" si="93"/>
        <v>3149.047460302289</v>
      </c>
      <c r="AS96">
        <f t="shared" si="68"/>
        <v>-0.32009014495152405</v>
      </c>
      <c r="AT96" s="1">
        <f t="shared" si="71"/>
        <v>0.97889999999999999</v>
      </c>
    </row>
    <row r="97" spans="1:49" x14ac:dyDescent="0.35">
      <c r="A97" s="1">
        <v>0.9</v>
      </c>
      <c r="B97" s="1">
        <v>40</v>
      </c>
      <c r="C97" s="1">
        <v>1.0049999999999999</v>
      </c>
      <c r="D97" s="1">
        <f t="shared" si="62"/>
        <v>313.14999999999998</v>
      </c>
      <c r="E97">
        <v>110.98</v>
      </c>
      <c r="F97">
        <f t="shared" si="63"/>
        <v>99.882000000000005</v>
      </c>
      <c r="G97" s="1">
        <v>1.7999999999999999E-2</v>
      </c>
      <c r="H97">
        <f t="shared" si="76"/>
        <v>3.1933578157432542E-3</v>
      </c>
      <c r="I97">
        <f t="shared" si="77"/>
        <v>5.7466823089714216</v>
      </c>
      <c r="K97">
        <f t="shared" si="64"/>
        <v>16.2</v>
      </c>
      <c r="L97" s="1">
        <f t="shared" si="65"/>
        <v>2.7</v>
      </c>
      <c r="M97" s="1">
        <f t="shared" si="78"/>
        <v>1.6431676725154984</v>
      </c>
      <c r="N97" s="1">
        <v>0.2</v>
      </c>
      <c r="O97" s="1">
        <f t="shared" si="79"/>
        <v>1.3286335345030997</v>
      </c>
      <c r="P97" s="1">
        <f t="shared" si="80"/>
        <v>0.2841509964115006</v>
      </c>
      <c r="Q97" s="1">
        <f t="shared" si="81"/>
        <v>0.76720769031105163</v>
      </c>
      <c r="R97" s="1">
        <f t="shared" si="66"/>
        <v>-48.599999999999994</v>
      </c>
      <c r="S97" s="1">
        <f t="shared" si="82"/>
        <v>-37.286293749117107</v>
      </c>
      <c r="U97">
        <f t="shared" si="83"/>
        <v>0.60858061945018449</v>
      </c>
      <c r="V97">
        <f t="shared" si="84"/>
        <v>2.6572670690061995</v>
      </c>
      <c r="W97">
        <f t="shared" si="85"/>
        <v>7.6494353641458313</v>
      </c>
      <c r="Y97">
        <f t="shared" si="86"/>
        <v>0.90918844021449574</v>
      </c>
      <c r="Z97">
        <f t="shared" si="87"/>
        <v>-9.5202901322921613E-2</v>
      </c>
      <c r="AB97">
        <f t="shared" si="69"/>
        <v>-295308.38038455031</v>
      </c>
      <c r="AC97">
        <f t="shared" si="74"/>
        <v>9.0811559785504259E-2</v>
      </c>
      <c r="AD97">
        <f t="shared" si="88"/>
        <v>8.2467393906762148E-3</v>
      </c>
      <c r="AE97">
        <f t="shared" si="89"/>
        <v>-2435.3312529140662</v>
      </c>
      <c r="AJ97">
        <f t="shared" si="70"/>
        <v>316659.71011758415</v>
      </c>
      <c r="AK97">
        <f t="shared" si="90"/>
        <v>8.2467393906762148E-3</v>
      </c>
      <c r="AL97">
        <f t="shared" si="91"/>
        <v>0.90918844021449574</v>
      </c>
      <c r="AM97">
        <f t="shared" si="92"/>
        <v>2374.2638800042118</v>
      </c>
      <c r="AO97">
        <f t="shared" si="75"/>
        <v>16.036440895268697</v>
      </c>
      <c r="AP97" s="1">
        <f t="shared" si="67"/>
        <v>-48.842999999999996</v>
      </c>
      <c r="AQ97" s="1">
        <f t="shared" si="93"/>
        <v>4209.3418508826626</v>
      </c>
      <c r="AS97">
        <f t="shared" si="68"/>
        <v>-0.32996791965573458</v>
      </c>
      <c r="AT97" s="1">
        <f t="shared" si="71"/>
        <v>1.0049999999999999</v>
      </c>
    </row>
    <row r="98" spans="1:49" x14ac:dyDescent="0.35">
      <c r="A98" s="1">
        <v>1</v>
      </c>
      <c r="B98" s="1">
        <v>40</v>
      </c>
      <c r="C98" s="1">
        <v>1.0329999999999999</v>
      </c>
      <c r="D98" s="1">
        <f t="shared" si="62"/>
        <v>313.14999999999998</v>
      </c>
      <c r="E98">
        <v>110.98</v>
      </c>
      <c r="F98">
        <f t="shared" si="63"/>
        <v>110.98</v>
      </c>
      <c r="G98" s="1">
        <v>1.7999999999999999E-2</v>
      </c>
      <c r="H98">
        <f t="shared" si="76"/>
        <v>3.1933578157432542E-3</v>
      </c>
      <c r="I98">
        <f t="shared" si="77"/>
        <v>5.7466823089714216</v>
      </c>
      <c r="K98">
        <f t="shared" si="64"/>
        <v>18</v>
      </c>
      <c r="L98" s="1">
        <f t="shared" si="65"/>
        <v>3</v>
      </c>
      <c r="M98" s="1">
        <f t="shared" si="78"/>
        <v>1.7320508075688772</v>
      </c>
      <c r="N98" s="1">
        <v>0.2</v>
      </c>
      <c r="O98" s="1">
        <f t="shared" si="79"/>
        <v>1.3464101615137753</v>
      </c>
      <c r="P98" s="1">
        <f t="shared" si="80"/>
        <v>0.29744191103901518</v>
      </c>
      <c r="Q98" s="1">
        <f t="shared" si="81"/>
        <v>0.89232573311704555</v>
      </c>
      <c r="R98" s="1">
        <f t="shared" si="66"/>
        <v>-54</v>
      </c>
      <c r="S98" s="1">
        <f t="shared" si="82"/>
        <v>-48.185589588320461</v>
      </c>
      <c r="U98">
        <f t="shared" si="83"/>
        <v>0.57735026918962584</v>
      </c>
      <c r="V98">
        <f t="shared" si="84"/>
        <v>2.6928203230275507</v>
      </c>
      <c r="W98">
        <f t="shared" si="85"/>
        <v>7.932931795463726</v>
      </c>
      <c r="Y98">
        <f t="shared" si="86"/>
        <v>0.90010621253307888</v>
      </c>
      <c r="Z98">
        <f t="shared" si="87"/>
        <v>-0.10524250869527861</v>
      </c>
      <c r="AB98">
        <f t="shared" si="69"/>
        <v>-292432.40479973098</v>
      </c>
      <c r="AC98">
        <f t="shared" si="74"/>
        <v>9.9893787466921097E-2</v>
      </c>
      <c r="AD98">
        <f t="shared" si="88"/>
        <v>9.9787687744864028E-3</v>
      </c>
      <c r="AE98">
        <f t="shared" si="89"/>
        <v>-2918.1153496635234</v>
      </c>
      <c r="AJ98">
        <f t="shared" si="70"/>
        <v>316659.71011758415</v>
      </c>
      <c r="AK98">
        <f t="shared" si="90"/>
        <v>9.9787687744864028E-3</v>
      </c>
      <c r="AL98">
        <f t="shared" si="91"/>
        <v>0.90010621253307888</v>
      </c>
      <c r="AM98">
        <f t="shared" si="92"/>
        <v>2844.2222429380049</v>
      </c>
      <c r="AO98">
        <f t="shared" si="75"/>
        <v>17.669342833039082</v>
      </c>
      <c r="AP98" s="1">
        <f t="shared" si="67"/>
        <v>-55.781999999999996</v>
      </c>
      <c r="AQ98" s="1">
        <f t="shared" si="93"/>
        <v>5395.099763976641</v>
      </c>
      <c r="AS98">
        <f t="shared" si="68"/>
        <v>-0.32721005246368667</v>
      </c>
      <c r="AT98" s="1">
        <f t="shared" si="71"/>
        <v>1.0329999999999999</v>
      </c>
    </row>
    <row r="99" spans="1:49" x14ac:dyDescent="0.35">
      <c r="A99" s="1">
        <v>1.2</v>
      </c>
      <c r="B99" s="1">
        <v>40</v>
      </c>
      <c r="C99" s="1">
        <v>1.091</v>
      </c>
      <c r="D99" s="1">
        <f t="shared" si="62"/>
        <v>313.14999999999998</v>
      </c>
      <c r="E99">
        <v>110.98</v>
      </c>
      <c r="F99">
        <f t="shared" si="63"/>
        <v>133.17599999999999</v>
      </c>
      <c r="G99" s="1">
        <v>1.7999999999999999E-2</v>
      </c>
      <c r="H99">
        <f t="shared" si="76"/>
        <v>3.1933578157432542E-3</v>
      </c>
      <c r="I99">
        <f t="shared" si="77"/>
        <v>5.7466823089714216</v>
      </c>
      <c r="K99">
        <f t="shared" si="64"/>
        <v>21.599999999999998</v>
      </c>
      <c r="L99" s="1">
        <f t="shared" si="65"/>
        <v>3.5999999999999996</v>
      </c>
      <c r="M99" s="1">
        <f t="shared" si="78"/>
        <v>1.8973665961010275</v>
      </c>
      <c r="N99" s="1">
        <v>0.2</v>
      </c>
      <c r="O99" s="1">
        <f t="shared" si="79"/>
        <v>1.3794733192202056</v>
      </c>
      <c r="P99" s="1">
        <f t="shared" si="80"/>
        <v>0.3217017735821896</v>
      </c>
      <c r="Q99" s="1">
        <f t="shared" si="81"/>
        <v>1.1581263848958825</v>
      </c>
      <c r="R99" s="1">
        <f t="shared" si="66"/>
        <v>-64.8</v>
      </c>
      <c r="S99" s="1">
        <f t="shared" si="82"/>
        <v>-75.046589741253186</v>
      </c>
      <c r="U99">
        <f t="shared" si="83"/>
        <v>0.52704627669472992</v>
      </c>
      <c r="V99">
        <f t="shared" si="84"/>
        <v>2.7589466384404111</v>
      </c>
      <c r="W99">
        <f t="shared" si="85"/>
        <v>8.4436013025158054</v>
      </c>
      <c r="Y99">
        <f t="shared" si="86"/>
        <v>0.88247544953299395</v>
      </c>
      <c r="Z99">
        <f t="shared" si="87"/>
        <v>-0.12502430978771625</v>
      </c>
      <c r="AB99">
        <f t="shared" si="69"/>
        <v>-286849.45249897224</v>
      </c>
      <c r="AC99">
        <f t="shared" si="74"/>
        <v>0.11752455046700601</v>
      </c>
      <c r="AD99">
        <f t="shared" si="88"/>
        <v>1.3812019962471842E-2</v>
      </c>
      <c r="AE99">
        <f t="shared" si="89"/>
        <v>-3961.9703641399228</v>
      </c>
      <c r="AJ99">
        <f t="shared" si="70"/>
        <v>316659.71011758415</v>
      </c>
      <c r="AK99">
        <f t="shared" si="90"/>
        <v>1.3812019962471842E-2</v>
      </c>
      <c r="AL99">
        <f t="shared" si="91"/>
        <v>0.88247544953299395</v>
      </c>
      <c r="AM99">
        <f t="shared" si="92"/>
        <v>3859.6919079248228</v>
      </c>
      <c r="AO99">
        <f t="shared" si="75"/>
        <v>18.663240861543272</v>
      </c>
      <c r="AP99" s="1">
        <f t="shared" si="67"/>
        <v>-70.696799999999996</v>
      </c>
      <c r="AQ99" s="1">
        <f t="shared" si="93"/>
        <v>7985.2169027766822</v>
      </c>
      <c r="AS99">
        <f t="shared" si="68"/>
        <v>-0.28801297625838385</v>
      </c>
      <c r="AT99" s="1">
        <f t="shared" si="71"/>
        <v>1.091</v>
      </c>
    </row>
    <row r="100" spans="1:49" x14ac:dyDescent="0.35">
      <c r="A100" s="1">
        <v>1.4</v>
      </c>
      <c r="B100" s="1">
        <v>40</v>
      </c>
      <c r="C100" s="1">
        <v>1.1519999999999999</v>
      </c>
      <c r="D100" s="1">
        <f t="shared" si="62"/>
        <v>313.14999999999998</v>
      </c>
      <c r="E100">
        <v>110.98</v>
      </c>
      <c r="F100">
        <f t="shared" si="63"/>
        <v>155.37199999999999</v>
      </c>
      <c r="G100" s="1">
        <v>1.7999999999999999E-2</v>
      </c>
      <c r="H100">
        <f t="shared" si="76"/>
        <v>3.1933578157432542E-3</v>
      </c>
      <c r="I100">
        <f t="shared" si="77"/>
        <v>5.7466823089714216</v>
      </c>
      <c r="K100">
        <f t="shared" si="64"/>
        <v>25.2</v>
      </c>
      <c r="L100" s="1">
        <f t="shared" si="65"/>
        <v>4.1999999999999993</v>
      </c>
      <c r="M100" s="1">
        <f t="shared" si="78"/>
        <v>2.0493901531919194</v>
      </c>
      <c r="N100" s="1">
        <v>0.2</v>
      </c>
      <c r="O100" s="1">
        <f t="shared" si="79"/>
        <v>1.4098780306383838</v>
      </c>
      <c r="P100" s="1">
        <f t="shared" si="80"/>
        <v>0.34350319755512371</v>
      </c>
      <c r="Q100" s="1">
        <f t="shared" si="81"/>
        <v>1.4427134297315194</v>
      </c>
      <c r="R100" s="1">
        <f t="shared" si="66"/>
        <v>-75.599999999999994</v>
      </c>
      <c r="S100" s="1">
        <f t="shared" si="82"/>
        <v>-109.06913528770286</v>
      </c>
      <c r="U100">
        <f t="shared" si="83"/>
        <v>0.48795003647426666</v>
      </c>
      <c r="V100">
        <f t="shared" si="84"/>
        <v>2.8197560612767676</v>
      </c>
      <c r="W100">
        <f t="shared" si="85"/>
        <v>8.8946105016690531</v>
      </c>
      <c r="Y100">
        <f t="shared" si="86"/>
        <v>0.8655221002413076</v>
      </c>
      <c r="Z100">
        <f t="shared" si="87"/>
        <v>-0.14442237003987493</v>
      </c>
      <c r="AB100">
        <f t="shared" si="69"/>
        <v>-281481.00982674467</v>
      </c>
      <c r="AC100">
        <f t="shared" si="74"/>
        <v>0.13447789975869243</v>
      </c>
      <c r="AD100">
        <f t="shared" si="88"/>
        <v>1.8084305523508929E-2</v>
      </c>
      <c r="AE100">
        <f t="shared" si="89"/>
        <v>-5090.3885807726701</v>
      </c>
      <c r="AJ100">
        <f t="shared" si="70"/>
        <v>316659.71011758415</v>
      </c>
      <c r="AK100">
        <f t="shared" si="90"/>
        <v>1.8084305523508929E-2</v>
      </c>
      <c r="AL100">
        <f t="shared" si="91"/>
        <v>0.8655221002413076</v>
      </c>
      <c r="AM100">
        <f t="shared" si="92"/>
        <v>4956.4737112827415</v>
      </c>
      <c r="AO100">
        <f t="shared" si="75"/>
        <v>15.806701330517171</v>
      </c>
      <c r="AP100" s="1">
        <f t="shared" si="67"/>
        <v>-87.091199999999986</v>
      </c>
      <c r="AQ100" s="1">
        <f t="shared" si="93"/>
        <v>10587.978098224845</v>
      </c>
      <c r="AS100">
        <f t="shared" si="68"/>
        <v>-0.20908335093276684</v>
      </c>
      <c r="AT100" s="1">
        <f t="shared" si="71"/>
        <v>1.1519999999999999</v>
      </c>
    </row>
    <row r="101" spans="1:49" x14ac:dyDescent="0.35">
      <c r="A101" s="1">
        <v>1.6</v>
      </c>
      <c r="B101" s="1">
        <v>40</v>
      </c>
      <c r="C101" s="1">
        <v>1.216</v>
      </c>
      <c r="D101" s="1">
        <f t="shared" si="62"/>
        <v>313.14999999999998</v>
      </c>
      <c r="E101">
        <v>110.98</v>
      </c>
      <c r="F101">
        <f t="shared" si="63"/>
        <v>177.56800000000001</v>
      </c>
      <c r="G101" s="1">
        <v>1.7999999999999999E-2</v>
      </c>
      <c r="H101">
        <f t="shared" si="76"/>
        <v>3.1933578157432542E-3</v>
      </c>
      <c r="I101">
        <f t="shared" si="77"/>
        <v>5.7466823089714216</v>
      </c>
      <c r="K101">
        <f t="shared" si="64"/>
        <v>28.8</v>
      </c>
      <c r="L101" s="1">
        <f t="shared" si="65"/>
        <v>4.8000000000000007</v>
      </c>
      <c r="M101" s="1">
        <f t="shared" si="78"/>
        <v>2.1908902300206647</v>
      </c>
      <c r="N101" s="1">
        <v>0.2</v>
      </c>
      <c r="O101" s="1">
        <f t="shared" si="79"/>
        <v>1.4381780460041329</v>
      </c>
      <c r="P101" s="1">
        <f t="shared" si="80"/>
        <v>0.3633770666581439</v>
      </c>
      <c r="Q101" s="1">
        <f t="shared" si="81"/>
        <v>1.744209919959091</v>
      </c>
      <c r="R101" s="1">
        <f t="shared" si="66"/>
        <v>-86.4</v>
      </c>
      <c r="S101" s="1">
        <f t="shared" si="82"/>
        <v>-150.69973708446548</v>
      </c>
      <c r="U101">
        <f t="shared" si="83"/>
        <v>0.4564354645876384</v>
      </c>
      <c r="V101">
        <f t="shared" si="84"/>
        <v>2.8763560920082658</v>
      </c>
      <c r="W101">
        <f t="shared" si="85"/>
        <v>9.298959297546789</v>
      </c>
      <c r="Y101">
        <f t="shared" si="86"/>
        <v>0.84920785890920947</v>
      </c>
      <c r="Z101">
        <f t="shared" si="87"/>
        <v>-0.16345129471021383</v>
      </c>
      <c r="AB101">
        <f t="shared" si="69"/>
        <v>-276314.94689573417</v>
      </c>
      <c r="AC101">
        <f t="shared" si="74"/>
        <v>0.15079214109079053</v>
      </c>
      <c r="AD101">
        <f t="shared" si="88"/>
        <v>2.2738269814744878E-2</v>
      </c>
      <c r="AE101">
        <f t="shared" si="89"/>
        <v>-6282.9238163621058</v>
      </c>
      <c r="AJ101">
        <f t="shared" si="70"/>
        <v>316659.71011758415</v>
      </c>
      <c r="AK101">
        <f t="shared" si="90"/>
        <v>2.2738269814744878E-2</v>
      </c>
      <c r="AL101">
        <f t="shared" si="91"/>
        <v>0.84920785890920947</v>
      </c>
      <c r="AM101">
        <f t="shared" si="92"/>
        <v>6114.5461902094203</v>
      </c>
      <c r="AO101">
        <f t="shared" si="75"/>
        <v>8.2154784759632093</v>
      </c>
      <c r="AP101" s="1">
        <f t="shared" si="67"/>
        <v>-105.0624</v>
      </c>
      <c r="AQ101" s="1">
        <f t="shared" si="93"/>
        <v>12831.877752015089</v>
      </c>
      <c r="AS101">
        <f t="shared" si="68"/>
        <v>-9.5086556434759356E-2</v>
      </c>
      <c r="AT101" s="1">
        <f t="shared" si="71"/>
        <v>1.216</v>
      </c>
    </row>
    <row r="102" spans="1:49" x14ac:dyDescent="0.35">
      <c r="A102" s="1">
        <v>1.8</v>
      </c>
      <c r="B102" s="1">
        <v>40</v>
      </c>
      <c r="C102" s="1">
        <v>1.282</v>
      </c>
      <c r="D102" s="1">
        <f t="shared" si="62"/>
        <v>313.14999999999998</v>
      </c>
      <c r="E102">
        <v>110.98</v>
      </c>
      <c r="F102">
        <f t="shared" si="63"/>
        <v>199.76400000000001</v>
      </c>
      <c r="G102" s="1">
        <v>1.7999999999999999E-2</v>
      </c>
      <c r="H102">
        <f t="shared" si="76"/>
        <v>3.1933578157432542E-3</v>
      </c>
      <c r="I102">
        <f t="shared" si="77"/>
        <v>5.7466823089714216</v>
      </c>
      <c r="K102">
        <f t="shared" si="64"/>
        <v>32.4</v>
      </c>
      <c r="L102" s="1">
        <f t="shared" si="65"/>
        <v>5.4</v>
      </c>
      <c r="M102" s="1">
        <f t="shared" si="78"/>
        <v>2.3237900077244502</v>
      </c>
      <c r="N102" s="1">
        <v>0.2</v>
      </c>
      <c r="O102" s="1">
        <f t="shared" si="79"/>
        <v>1.46475800154489</v>
      </c>
      <c r="P102" s="1">
        <f t="shared" si="80"/>
        <v>0.38169004216543373</v>
      </c>
      <c r="Q102" s="1">
        <f t="shared" si="81"/>
        <v>2.0611262276933422</v>
      </c>
      <c r="R102" s="1">
        <f t="shared" si="66"/>
        <v>-97.199999999999989</v>
      </c>
      <c r="S102" s="1">
        <f t="shared" si="82"/>
        <v>-200.34146933179284</v>
      </c>
      <c r="U102">
        <f t="shared" si="83"/>
        <v>0.43033148291193518</v>
      </c>
      <c r="V102">
        <f t="shared" si="84"/>
        <v>2.92951600308978</v>
      </c>
      <c r="W102">
        <f t="shared" si="85"/>
        <v>9.6656961579115652</v>
      </c>
      <c r="Y102">
        <f t="shared" si="86"/>
        <v>0.83349725446004386</v>
      </c>
      <c r="Z102">
        <f t="shared" si="87"/>
        <v>-0.18212487078586309</v>
      </c>
      <c r="AB102">
        <f t="shared" si="69"/>
        <v>-271340.03144508938</v>
      </c>
      <c r="AC102">
        <f t="shared" si="74"/>
        <v>0.16650274553995617</v>
      </c>
      <c r="AD102">
        <f t="shared" si="88"/>
        <v>2.7723164272343396E-2</v>
      </c>
      <c r="AE102">
        <f t="shared" si="89"/>
        <v>-7522.4042654150353</v>
      </c>
      <c r="AJ102">
        <f t="shared" si="70"/>
        <v>316659.71011758415</v>
      </c>
      <c r="AK102">
        <f t="shared" si="90"/>
        <v>2.7723164272343396E-2</v>
      </c>
      <c r="AL102">
        <f t="shared" si="91"/>
        <v>0.83349725446004386</v>
      </c>
      <c r="AM102">
        <f t="shared" si="92"/>
        <v>7317.1133339743701</v>
      </c>
      <c r="AO102">
        <f t="shared" si="75"/>
        <v>-4.8983589198251138</v>
      </c>
      <c r="AP102" s="1">
        <f t="shared" si="67"/>
        <v>-124.61040000000003</v>
      </c>
      <c r="AQ102" s="1">
        <f t="shared" si="93"/>
        <v>14330.972779581485</v>
      </c>
      <c r="AS102">
        <f t="shared" si="68"/>
        <v>5.0394639092850968E-2</v>
      </c>
      <c r="AT102" s="1">
        <f t="shared" si="71"/>
        <v>1.282</v>
      </c>
      <c r="AV102">
        <f t="shared" si="72"/>
        <v>5.0394639092850968E-2</v>
      </c>
      <c r="AW102">
        <f t="shared" si="73"/>
        <v>1.282</v>
      </c>
    </row>
    <row r="103" spans="1:49" x14ac:dyDescent="0.35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6"/>
        <v>3.1933578157432542E-3</v>
      </c>
      <c r="I103">
        <f t="shared" si="77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8"/>
        <v>2.4494897427831779</v>
      </c>
      <c r="N103" s="1">
        <v>0.2</v>
      </c>
      <c r="O103" s="1">
        <f t="shared" si="79"/>
        <v>1.4898979485566355</v>
      </c>
      <c r="P103" s="1">
        <f t="shared" si="80"/>
        <v>0.39870762671017196</v>
      </c>
      <c r="Q103" s="1">
        <f t="shared" si="81"/>
        <v>2.3922457602610319</v>
      </c>
      <c r="R103" s="1">
        <f t="shared" ref="R103:R134" si="98" xml:space="preserve"> -$N$2 * K103</f>
        <v>-108</v>
      </c>
      <c r="S103" s="1">
        <f t="shared" si="82"/>
        <v>-258.36254210819146</v>
      </c>
      <c r="U103">
        <f t="shared" si="83"/>
        <v>0.40824829046386307</v>
      </c>
      <c r="V103">
        <f t="shared" si="84"/>
        <v>2.979795897113271</v>
      </c>
      <c r="W103">
        <f t="shared" si="85"/>
        <v>10.001398160435528</v>
      </c>
      <c r="Y103">
        <f t="shared" si="86"/>
        <v>0.81835739304068866</v>
      </c>
      <c r="Z103">
        <f t="shared" si="87"/>
        <v>-0.20045612698943741</v>
      </c>
      <c r="AB103">
        <f t="shared" si="69"/>
        <v>-266545.84731681598</v>
      </c>
      <c r="AC103">
        <f t="shared" si="74"/>
        <v>0.18164260695931128</v>
      </c>
      <c r="AD103">
        <f t="shared" si="88"/>
        <v>3.2994036662974839E-2</v>
      </c>
      <c r="AE103">
        <f t="shared" si="89"/>
        <v>-8794.42345873472</v>
      </c>
      <c r="AJ103">
        <f t="shared" si="70"/>
        <v>316659.71011758415</v>
      </c>
      <c r="AK103">
        <f t="shared" si="90"/>
        <v>3.2994036662974839E-2</v>
      </c>
      <c r="AL103">
        <f t="shared" si="91"/>
        <v>0.81835739304068866</v>
      </c>
      <c r="AM103">
        <f t="shared" si="92"/>
        <v>8550.1015461279858</v>
      </c>
      <c r="AO103">
        <f t="shared" si="75"/>
        <v>-24.242483788882964</v>
      </c>
      <c r="AP103" s="1">
        <f t="shared" ref="AP103:AP134" si="99">-AT103*A103*18*$N$2</f>
        <v>-145.90799999999999</v>
      </c>
      <c r="AQ103" s="1">
        <f t="shared" si="93"/>
        <v>14802.49783491758</v>
      </c>
      <c r="AS103">
        <f t="shared" ref="AS103:AS134" si="100">-AO103/(A103*18*$N$2)</f>
        <v>0.22446744248965708</v>
      </c>
      <c r="AT103" s="1">
        <f t="shared" si="71"/>
        <v>1.351</v>
      </c>
      <c r="AV103">
        <f t="shared" si="72"/>
        <v>0.22446744248965708</v>
      </c>
      <c r="AW103">
        <f t="shared" si="73"/>
        <v>1.351</v>
      </c>
    </row>
    <row r="104" spans="1:49" x14ac:dyDescent="0.35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6"/>
        <v>3.1933578157432542E-3</v>
      </c>
      <c r="I104">
        <f t="shared" si="77"/>
        <v>5.7466823089714216</v>
      </c>
      <c r="K104">
        <f t="shared" si="96"/>
        <v>40.5</v>
      </c>
      <c r="L104" s="1">
        <f t="shared" si="97"/>
        <v>6.75</v>
      </c>
      <c r="M104" s="1">
        <f t="shared" si="78"/>
        <v>2.598076211353316</v>
      </c>
      <c r="N104" s="1">
        <v>0.2</v>
      </c>
      <c r="O104" s="1">
        <f t="shared" si="79"/>
        <v>1.5196152422706632</v>
      </c>
      <c r="P104" s="1">
        <f t="shared" si="80"/>
        <v>0.41845717273026761</v>
      </c>
      <c r="Q104" s="1">
        <f t="shared" si="81"/>
        <v>2.8245859159293065</v>
      </c>
      <c r="R104" s="1">
        <f t="shared" si="98"/>
        <v>-121.5</v>
      </c>
      <c r="S104" s="1">
        <f t="shared" si="82"/>
        <v>-343.18718878541074</v>
      </c>
      <c r="U104">
        <f t="shared" si="83"/>
        <v>0.38490017945975052</v>
      </c>
      <c r="V104">
        <f t="shared" si="84"/>
        <v>3.0392304845413265</v>
      </c>
      <c r="W104">
        <f t="shared" si="85"/>
        <v>10.384804599794208</v>
      </c>
      <c r="Y104">
        <f t="shared" si="86"/>
        <v>0.80018884456731787</v>
      </c>
      <c r="Z104">
        <f t="shared" si="87"/>
        <v>-0.22290752346182757</v>
      </c>
      <c r="AB104">
        <f t="shared" si="69"/>
        <v>-260792.60002398107</v>
      </c>
      <c r="AC104">
        <f t="shared" si="74"/>
        <v>0.19981115543268213</v>
      </c>
      <c r="AD104">
        <f t="shared" si="88"/>
        <v>3.9924497835343457E-2</v>
      </c>
      <c r="AE104">
        <f t="shared" si="89"/>
        <v>-10412.013595131024</v>
      </c>
      <c r="AJ104">
        <f t="shared" si="70"/>
        <v>316659.71011758415</v>
      </c>
      <c r="AK104">
        <f t="shared" si="90"/>
        <v>3.9924497835343457E-2</v>
      </c>
      <c r="AL104">
        <f t="shared" si="91"/>
        <v>0.80018884456731787</v>
      </c>
      <c r="AM104">
        <f t="shared" si="92"/>
        <v>10116.371392552623</v>
      </c>
      <c r="AO104">
        <f t="shared" si="75"/>
        <v>-58.152698330264684</v>
      </c>
      <c r="AP104" s="1">
        <f t="shared" si="99"/>
        <v>-175.08150000000001</v>
      </c>
      <c r="AQ104" s="1">
        <f t="shared" si="93"/>
        <v>13672.344659920298</v>
      </c>
      <c r="AS104">
        <f t="shared" si="100"/>
        <v>0.47862303152481223</v>
      </c>
      <c r="AT104" s="1">
        <f t="shared" si="71"/>
        <v>1.4410000000000001</v>
      </c>
      <c r="AV104">
        <f t="shared" si="72"/>
        <v>0.47862303152481223</v>
      </c>
      <c r="AW104">
        <f t="shared" si="73"/>
        <v>1.4410000000000001</v>
      </c>
    </row>
    <row r="105" spans="1:49" x14ac:dyDescent="0.35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6"/>
        <v>3.1933578157432542E-3</v>
      </c>
      <c r="I105">
        <f t="shared" si="77"/>
        <v>5.7466823089714216</v>
      </c>
      <c r="K105">
        <f t="shared" si="96"/>
        <v>45</v>
      </c>
      <c r="L105" s="1">
        <f t="shared" si="97"/>
        <v>7.5</v>
      </c>
      <c r="M105" s="1">
        <f t="shared" si="78"/>
        <v>2.7386127875258306</v>
      </c>
      <c r="N105" s="1">
        <v>0.2</v>
      </c>
      <c r="O105" s="1">
        <f t="shared" si="79"/>
        <v>1.5477225575051663</v>
      </c>
      <c r="P105" s="1">
        <f t="shared" si="80"/>
        <v>0.43678453268671041</v>
      </c>
      <c r="Q105" s="1">
        <f t="shared" si="81"/>
        <v>3.2758839951503282</v>
      </c>
      <c r="R105" s="1">
        <f t="shared" si="98"/>
        <v>-135</v>
      </c>
      <c r="S105" s="1">
        <f t="shared" si="82"/>
        <v>-442.24433934529429</v>
      </c>
      <c r="U105">
        <f t="shared" si="83"/>
        <v>0.36514837167011072</v>
      </c>
      <c r="V105">
        <f t="shared" si="84"/>
        <v>3.0954451150103326</v>
      </c>
      <c r="W105">
        <f t="shared" si="85"/>
        <v>10.734644158557197</v>
      </c>
      <c r="Y105">
        <f t="shared" si="86"/>
        <v>0.7828095033073702</v>
      </c>
      <c r="Z105">
        <f t="shared" si="87"/>
        <v>-0.24486590338652542</v>
      </c>
      <c r="AB105">
        <f t="shared" si="69"/>
        <v>-255289.26285857148</v>
      </c>
      <c r="AC105">
        <f t="shared" si="74"/>
        <v>0.21719049669262983</v>
      </c>
      <c r="AD105">
        <f t="shared" si="88"/>
        <v>4.7171711853591244E-2</v>
      </c>
      <c r="AE105">
        <f t="shared" si="89"/>
        <v>-12042.431546880247</v>
      </c>
      <c r="AJ105">
        <f t="shared" si="70"/>
        <v>316659.71011758415</v>
      </c>
      <c r="AK105">
        <f t="shared" si="90"/>
        <v>4.7171711853591244E-2</v>
      </c>
      <c r="AL105">
        <f t="shared" si="91"/>
        <v>0.7828095033073702</v>
      </c>
      <c r="AM105">
        <f t="shared" si="92"/>
        <v>11693.123489223384</v>
      </c>
      <c r="AO105">
        <f t="shared" si="75"/>
        <v>-103.91579175037623</v>
      </c>
      <c r="AP105" s="1">
        <f t="shared" si="99"/>
        <v>-206.82</v>
      </c>
      <c r="AQ105" s="1">
        <f t="shared" si="93"/>
        <v>10589.276075481936</v>
      </c>
      <c r="AS105">
        <f t="shared" si="100"/>
        <v>0.7697466055583424</v>
      </c>
      <c r="AT105" s="1">
        <f t="shared" si="71"/>
        <v>1.532</v>
      </c>
      <c r="AV105">
        <f t="shared" si="72"/>
        <v>0.7697466055583424</v>
      </c>
      <c r="AW105">
        <f t="shared" si="73"/>
        <v>1.532</v>
      </c>
    </row>
    <row r="106" spans="1:49" x14ac:dyDescent="0.35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6"/>
        <v>3.1933578157432542E-3</v>
      </c>
      <c r="I106">
        <f t="shared" si="77"/>
        <v>5.7466823089714216</v>
      </c>
      <c r="K106">
        <f t="shared" si="96"/>
        <v>49.5</v>
      </c>
      <c r="L106" s="1">
        <f t="shared" si="97"/>
        <v>8.25</v>
      </c>
      <c r="M106" s="1">
        <f t="shared" si="78"/>
        <v>2.8722813232690143</v>
      </c>
      <c r="N106" s="1">
        <v>0.2</v>
      </c>
      <c r="O106" s="1">
        <f t="shared" si="79"/>
        <v>1.574456264653803</v>
      </c>
      <c r="P106" s="1">
        <f t="shared" si="80"/>
        <v>0.45390998388118231</v>
      </c>
      <c r="Q106" s="1">
        <f t="shared" si="81"/>
        <v>3.744757367019754</v>
      </c>
      <c r="R106" s="1">
        <f t="shared" si="98"/>
        <v>-148.5</v>
      </c>
      <c r="S106" s="1">
        <f t="shared" si="82"/>
        <v>-556.09646900243342</v>
      </c>
      <c r="U106">
        <f t="shared" si="83"/>
        <v>0.3481553119113957</v>
      </c>
      <c r="V106">
        <f t="shared" si="84"/>
        <v>3.1489125293076059</v>
      </c>
      <c r="W106">
        <f t="shared" si="85"/>
        <v>11.056366560551917</v>
      </c>
      <c r="Y106">
        <f t="shared" si="86"/>
        <v>0.76616903987526763</v>
      </c>
      <c r="Z106">
        <f t="shared" si="87"/>
        <v>-0.26635245489916687</v>
      </c>
      <c r="AB106">
        <f t="shared" si="69"/>
        <v>-250019.89853193966</v>
      </c>
      <c r="AC106">
        <f t="shared" si="74"/>
        <v>0.23383096012473231</v>
      </c>
      <c r="AD106">
        <f t="shared" si="88"/>
        <v>5.4676917912854152E-2</v>
      </c>
      <c r="AE106">
        <f t="shared" si="89"/>
        <v>-13670.317468610989</v>
      </c>
      <c r="AJ106">
        <f t="shared" si="70"/>
        <v>316659.71011758415</v>
      </c>
      <c r="AK106">
        <f t="shared" si="90"/>
        <v>5.4676917912854152E-2</v>
      </c>
      <c r="AL106">
        <f t="shared" si="91"/>
        <v>0.76616903987526763</v>
      </c>
      <c r="AM106">
        <f t="shared" si="92"/>
        <v>13265.433116436499</v>
      </c>
      <c r="AO106">
        <f t="shared" si="75"/>
        <v>-162.53483584339483</v>
      </c>
      <c r="AP106" s="1">
        <f t="shared" si="99"/>
        <v>-241.60949999999997</v>
      </c>
      <c r="AQ106" s="1">
        <f t="shared" si="93"/>
        <v>6252.8025114798929</v>
      </c>
      <c r="AS106">
        <f t="shared" si="100"/>
        <v>1.0945106790800998</v>
      </c>
      <c r="AT106" s="1">
        <f t="shared" si="71"/>
        <v>1.627</v>
      </c>
      <c r="AV106">
        <f t="shared" si="72"/>
        <v>1.0945106790800998</v>
      </c>
      <c r="AW106">
        <f t="shared" si="73"/>
        <v>1.627</v>
      </c>
    </row>
    <row r="107" spans="1:49" x14ac:dyDescent="0.35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6"/>
        <v>3.1933578157432542E-3</v>
      </c>
      <c r="I107">
        <f t="shared" si="77"/>
        <v>5.7466823089714216</v>
      </c>
      <c r="K107">
        <f t="shared" si="96"/>
        <v>54</v>
      </c>
      <c r="L107" s="1">
        <f t="shared" si="97"/>
        <v>9</v>
      </c>
      <c r="M107" s="1">
        <f t="shared" si="78"/>
        <v>3</v>
      </c>
      <c r="N107" s="1">
        <v>0.2</v>
      </c>
      <c r="O107" s="1">
        <f t="shared" si="79"/>
        <v>1.6</v>
      </c>
      <c r="P107" s="1">
        <f t="shared" si="80"/>
        <v>0.47000362924573563</v>
      </c>
      <c r="Q107" s="1">
        <f t="shared" si="81"/>
        <v>4.2300326632116203</v>
      </c>
      <c r="R107" s="1">
        <f t="shared" si="98"/>
        <v>-162</v>
      </c>
      <c r="S107" s="1">
        <f t="shared" si="82"/>
        <v>-685.26529144028245</v>
      </c>
      <c r="U107">
        <f t="shared" si="83"/>
        <v>0.33333333333333331</v>
      </c>
      <c r="V107">
        <f t="shared" si="84"/>
        <v>3.2</v>
      </c>
      <c r="W107">
        <f t="shared" si="85"/>
        <v>11.354166666666666</v>
      </c>
      <c r="Y107">
        <f t="shared" si="86"/>
        <v>0.75022131528800995</v>
      </c>
      <c r="Z107">
        <f t="shared" si="87"/>
        <v>-0.2873870289307216</v>
      </c>
      <c r="AB107">
        <f t="shared" si="69"/>
        <v>-244969.89668710355</v>
      </c>
      <c r="AC107">
        <f t="shared" si="74"/>
        <v>0.24977868471199002</v>
      </c>
      <c r="AD107">
        <f t="shared" si="88"/>
        <v>6.2389391336451716E-2</v>
      </c>
      <c r="AE107">
        <f t="shared" si="89"/>
        <v>-15283.522750061851</v>
      </c>
      <c r="AJ107">
        <f t="shared" si="70"/>
        <v>316659.71011758415</v>
      </c>
      <c r="AK107">
        <f t="shared" si="90"/>
        <v>6.2389391336451716E-2</v>
      </c>
      <c r="AL107">
        <f t="shared" si="91"/>
        <v>0.75022131528800995</v>
      </c>
      <c r="AM107">
        <f t="shared" si="92"/>
        <v>14821.527281808119</v>
      </c>
      <c r="AO107">
        <f t="shared" si="75"/>
        <v>-234.91137688214803</v>
      </c>
      <c r="AP107" s="1">
        <f t="shared" si="99"/>
        <v>-278.964</v>
      </c>
      <c r="AQ107" s="1">
        <f t="shared" si="93"/>
        <v>1940.6336035635054</v>
      </c>
      <c r="AS107">
        <f t="shared" si="100"/>
        <v>1.4500702276675805</v>
      </c>
      <c r="AT107" s="1">
        <f t="shared" si="71"/>
        <v>1.722</v>
      </c>
      <c r="AV107">
        <f t="shared" si="72"/>
        <v>1.4500702276675805</v>
      </c>
      <c r="AW107">
        <f t="shared" si="73"/>
        <v>1.722</v>
      </c>
    </row>
    <row r="108" spans="1:49" x14ac:dyDescent="0.35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6"/>
        <v>3.1933578157432542E-3</v>
      </c>
      <c r="I108">
        <f t="shared" si="77"/>
        <v>5.7466823089714216</v>
      </c>
      <c r="K108">
        <f t="shared" si="96"/>
        <v>58.5</v>
      </c>
      <c r="L108" s="1">
        <f t="shared" si="97"/>
        <v>9.75</v>
      </c>
      <c r="M108" s="1">
        <f t="shared" si="78"/>
        <v>3.1224989991991992</v>
      </c>
      <c r="N108" s="1">
        <v>0.2</v>
      </c>
      <c r="O108" s="1">
        <f t="shared" si="79"/>
        <v>1.6244997998398398</v>
      </c>
      <c r="P108" s="1">
        <f t="shared" si="80"/>
        <v>0.48519995291361534</v>
      </c>
      <c r="Q108" s="1">
        <f t="shared" si="81"/>
        <v>4.7306995409077492</v>
      </c>
      <c r="R108" s="1">
        <f t="shared" si="98"/>
        <v>-175.5</v>
      </c>
      <c r="S108" s="1">
        <f t="shared" si="82"/>
        <v>-830.23776942930999</v>
      </c>
      <c r="U108">
        <f t="shared" si="83"/>
        <v>0.32025630761017426</v>
      </c>
      <c r="V108">
        <f t="shared" si="84"/>
        <v>3.2489995996796797</v>
      </c>
      <c r="W108">
        <f t="shared" si="85"/>
        <v>11.631347785246362</v>
      </c>
      <c r="Y108">
        <f t="shared" si="86"/>
        <v>0.7349239537438863</v>
      </c>
      <c r="Z108">
        <f t="shared" si="87"/>
        <v>-0.3079882494161319</v>
      </c>
      <c r="AB108">
        <f t="shared" si="69"/>
        <v>-240125.83861497749</v>
      </c>
      <c r="AC108">
        <f t="shared" si="74"/>
        <v>0.26507604625611364</v>
      </c>
      <c r="AD108">
        <f t="shared" si="88"/>
        <v>7.0265310298773295E-2</v>
      </c>
      <c r="AE108">
        <f t="shared" si="89"/>
        <v>-16872.51656103455</v>
      </c>
      <c r="AJ108">
        <f t="shared" si="70"/>
        <v>316659.71011758415</v>
      </c>
      <c r="AK108">
        <f t="shared" si="90"/>
        <v>7.0265310298773295E-2</v>
      </c>
      <c r="AL108">
        <f t="shared" si="91"/>
        <v>0.7349239537438863</v>
      </c>
      <c r="AM108">
        <f t="shared" si="92"/>
        <v>16352.199657181236</v>
      </c>
      <c r="AO108">
        <f t="shared" si="75"/>
        <v>-321.8602016106579</v>
      </c>
      <c r="AP108" s="1">
        <f t="shared" si="99"/>
        <v>-319.23449999999997</v>
      </c>
      <c r="AQ108" s="1">
        <f t="shared" si="93"/>
        <v>6.8943089482116333</v>
      </c>
      <c r="AS108">
        <f t="shared" si="100"/>
        <v>1.8339612627387913</v>
      </c>
      <c r="AT108" s="1">
        <f t="shared" si="71"/>
        <v>1.819</v>
      </c>
      <c r="AV108">
        <f t="shared" si="72"/>
        <v>1.8339612627387913</v>
      </c>
      <c r="AW108">
        <f t="shared" si="73"/>
        <v>1.819</v>
      </c>
    </row>
    <row r="109" spans="1:49" x14ac:dyDescent="0.35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6"/>
        <v>3.1933578157432542E-3</v>
      </c>
      <c r="I109">
        <f t="shared" si="77"/>
        <v>5.7466823089714216</v>
      </c>
      <c r="K109">
        <f t="shared" si="96"/>
        <v>63</v>
      </c>
      <c r="L109" s="1">
        <f t="shared" si="97"/>
        <v>10.5</v>
      </c>
      <c r="M109" s="1">
        <f t="shared" si="78"/>
        <v>3.2403703492039302</v>
      </c>
      <c r="N109" s="1">
        <v>0.2</v>
      </c>
      <c r="O109" s="1">
        <f t="shared" si="79"/>
        <v>1.6480740698407861</v>
      </c>
      <c r="P109" s="1">
        <f t="shared" si="80"/>
        <v>0.49960737576900971</v>
      </c>
      <c r="Q109" s="1">
        <f t="shared" si="81"/>
        <v>5.2458774455746022</v>
      </c>
      <c r="R109" s="1">
        <f t="shared" si="98"/>
        <v>-189</v>
      </c>
      <c r="S109" s="1">
        <f t="shared" si="82"/>
        <v>-991.47083721359979</v>
      </c>
      <c r="U109">
        <f t="shared" si="83"/>
        <v>0.30860669992418382</v>
      </c>
      <c r="V109">
        <f t="shared" si="84"/>
        <v>3.2961481396815722</v>
      </c>
      <c r="W109">
        <f t="shared" si="85"/>
        <v>11.890561112389092</v>
      </c>
      <c r="Y109">
        <f t="shared" si="86"/>
        <v>0.72023796662417261</v>
      </c>
      <c r="Z109">
        <f t="shared" si="87"/>
        <v>-0.32817361237793047</v>
      </c>
      <c r="AB109">
        <f t="shared" si="69"/>
        <v>-235475.37819085835</v>
      </c>
      <c r="AC109">
        <f t="shared" si="74"/>
        <v>0.27976203337582739</v>
      </c>
      <c r="AD109">
        <f t="shared" si="88"/>
        <v>7.8266795318577553E-2</v>
      </c>
      <c r="AE109">
        <f t="shared" si="89"/>
        <v>-18429.903227428553</v>
      </c>
      <c r="AJ109">
        <f t="shared" si="70"/>
        <v>316659.71011758415</v>
      </c>
      <c r="AK109">
        <f t="shared" si="90"/>
        <v>7.8266795318577553E-2</v>
      </c>
      <c r="AL109">
        <f t="shared" si="91"/>
        <v>0.72023796662417261</v>
      </c>
      <c r="AM109">
        <f t="shared" si="92"/>
        <v>17850.335067243621</v>
      </c>
      <c r="AO109">
        <f t="shared" si="75"/>
        <v>-424.1214117534364</v>
      </c>
      <c r="AP109" s="1">
        <f t="shared" si="99"/>
        <v>-362.12400000000002</v>
      </c>
      <c r="AQ109" s="1">
        <f t="shared" si="93"/>
        <v>3843.6790641251314</v>
      </c>
      <c r="AS109">
        <f t="shared" si="100"/>
        <v>2.2440286336160655</v>
      </c>
      <c r="AT109" s="1">
        <f t="shared" si="71"/>
        <v>1.9159999999999999</v>
      </c>
      <c r="AV109">
        <f t="shared" si="72"/>
        <v>2.2440286336160655</v>
      </c>
      <c r="AW109">
        <f t="shared" si="73"/>
        <v>1.9159999999999999</v>
      </c>
    </row>
    <row r="110" spans="1:49" x14ac:dyDescent="0.35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6"/>
        <v>3.1933578157432542E-3</v>
      </c>
      <c r="I110">
        <f t="shared" si="77"/>
        <v>5.7466823089714216</v>
      </c>
      <c r="K110">
        <f t="shared" si="96"/>
        <v>67.5</v>
      </c>
      <c r="L110" s="1">
        <f t="shared" si="97"/>
        <v>11.25</v>
      </c>
      <c r="M110" s="1">
        <f t="shared" si="78"/>
        <v>3.3541019662496847</v>
      </c>
      <c r="N110" s="1">
        <v>0.2</v>
      </c>
      <c r="O110" s="1">
        <f t="shared" si="79"/>
        <v>1.670820393249937</v>
      </c>
      <c r="P110" s="1">
        <f t="shared" si="80"/>
        <v>0.51331475924627068</v>
      </c>
      <c r="Q110" s="1">
        <f t="shared" si="81"/>
        <v>5.7747910415205448</v>
      </c>
      <c r="R110" s="1">
        <f t="shared" si="98"/>
        <v>-202.5</v>
      </c>
      <c r="S110" s="1">
        <f t="shared" si="82"/>
        <v>-1169.3951859079102</v>
      </c>
      <c r="U110">
        <f t="shared" si="83"/>
        <v>0.29814239699997197</v>
      </c>
      <c r="V110">
        <f t="shared" si="84"/>
        <v>3.3416407864998741</v>
      </c>
      <c r="W110">
        <f t="shared" si="85"/>
        <v>12.133969083632897</v>
      </c>
      <c r="Y110">
        <f t="shared" si="86"/>
        <v>0.70612742069306411</v>
      </c>
      <c r="Z110">
        <f t="shared" si="87"/>
        <v>-0.34795957520583476</v>
      </c>
      <c r="AB110">
        <f t="shared" si="69"/>
        <v>-231007.13680671266</v>
      </c>
      <c r="AC110">
        <f t="shared" si="74"/>
        <v>0.29387257930693594</v>
      </c>
      <c r="AD110">
        <f t="shared" si="88"/>
        <v>8.636109286851136E-2</v>
      </c>
      <c r="AE110">
        <f t="shared" si="89"/>
        <v>-19950.028795053422</v>
      </c>
      <c r="AJ110">
        <f t="shared" si="70"/>
        <v>316659.71011758415</v>
      </c>
      <c r="AK110">
        <f t="shared" si="90"/>
        <v>8.636109286851136E-2</v>
      </c>
      <c r="AL110">
        <f t="shared" si="91"/>
        <v>0.70612742069306411</v>
      </c>
      <c r="AM110">
        <f t="shared" si="92"/>
        <v>19310.522098738202</v>
      </c>
      <c r="AO110">
        <f t="shared" si="75"/>
        <v>-542.37041825152846</v>
      </c>
      <c r="AP110" s="1">
        <f t="shared" si="99"/>
        <v>-407.63249999999999</v>
      </c>
      <c r="AQ110" s="1">
        <f t="shared" si="93"/>
        <v>18154.306614755569</v>
      </c>
      <c r="AS110">
        <f t="shared" si="100"/>
        <v>2.6783724358100169</v>
      </c>
      <c r="AT110" s="1">
        <f t="shared" si="71"/>
        <v>2.0129999999999999</v>
      </c>
      <c r="AV110">
        <f t="shared" si="72"/>
        <v>2.6783724358100169</v>
      </c>
      <c r="AW110">
        <f t="shared" si="73"/>
        <v>2.0129999999999999</v>
      </c>
    </row>
    <row r="111" spans="1:49" x14ac:dyDescent="0.35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6"/>
        <v>3.0945381401825778E-3</v>
      </c>
      <c r="I111">
        <f t="shared" si="77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8"/>
        <v>0.7745966692414834</v>
      </c>
      <c r="N111" s="1">
        <v>0.2</v>
      </c>
      <c r="O111" s="1">
        <f t="shared" si="79"/>
        <v>1.1549193338482966</v>
      </c>
      <c r="P111" s="1">
        <f t="shared" si="80"/>
        <v>0.14403050071078732</v>
      </c>
      <c r="Q111" s="1">
        <f t="shared" si="81"/>
        <v>8.6418300426472403E-2</v>
      </c>
      <c r="R111" s="1">
        <f t="shared" si="98"/>
        <v>-10.8</v>
      </c>
      <c r="S111" s="1">
        <f t="shared" si="82"/>
        <v>-0.93331764460590205</v>
      </c>
      <c r="U111">
        <f t="shared" si="83"/>
        <v>1.2909944487358056</v>
      </c>
      <c r="V111">
        <f t="shared" si="84"/>
        <v>2.3098386676965932</v>
      </c>
      <c r="W111">
        <f t="shared" si="85"/>
        <v>4.5830709424352492</v>
      </c>
      <c r="Y111">
        <f t="shared" si="86"/>
        <v>0.97828596472692131</v>
      </c>
      <c r="Z111">
        <f t="shared" si="87"/>
        <v>-2.1953254215839504E-2</v>
      </c>
      <c r="AB111">
        <f t="shared" si="69"/>
        <v>-318115.17642341682</v>
      </c>
      <c r="AC111">
        <f t="shared" si="74"/>
        <v>2.1714035273078747E-2</v>
      </c>
      <c r="AD111">
        <f t="shared" si="88"/>
        <v>4.71499327840508E-4</v>
      </c>
      <c r="AE111">
        <f t="shared" si="89"/>
        <v>-149.99109185950564</v>
      </c>
      <c r="AJ111">
        <f t="shared" si="70"/>
        <v>317513.88998248166</v>
      </c>
      <c r="AK111">
        <f t="shared" si="90"/>
        <v>4.71499327840508E-4</v>
      </c>
      <c r="AL111">
        <f t="shared" si="91"/>
        <v>0.97828596472692131</v>
      </c>
      <c r="AM111">
        <f t="shared" si="92"/>
        <v>146.45682991008096</v>
      </c>
      <c r="AO111">
        <f t="shared" si="75"/>
        <v>-2.0040798918323048</v>
      </c>
      <c r="AP111" s="1">
        <f t="shared" si="99"/>
        <v>-9.1778399999999998</v>
      </c>
      <c r="AQ111" s="1">
        <f t="shared" si="93"/>
        <v>51.462834089538177</v>
      </c>
      <c r="AS111">
        <f t="shared" si="100"/>
        <v>0.18556295294743563</v>
      </c>
      <c r="AT111" s="1">
        <f t="shared" si="71"/>
        <v>0.8498</v>
      </c>
      <c r="AV111">
        <f t="shared" si="72"/>
        <v>0.18556295294743563</v>
      </c>
      <c r="AW111">
        <f t="shared" si="73"/>
        <v>0.8498</v>
      </c>
    </row>
    <row r="112" spans="1:49" x14ac:dyDescent="0.35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6"/>
        <v>3.0945381401825778E-3</v>
      </c>
      <c r="I112">
        <f t="shared" si="77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8"/>
        <v>0.94868329805051377</v>
      </c>
      <c r="N112" s="1">
        <v>0.2</v>
      </c>
      <c r="O112" s="1">
        <f t="shared" si="79"/>
        <v>1.1897366596101029</v>
      </c>
      <c r="P112" s="1">
        <f t="shared" si="80"/>
        <v>0.17373198818891761</v>
      </c>
      <c r="Q112" s="1">
        <f t="shared" si="81"/>
        <v>0.15635878937002584</v>
      </c>
      <c r="R112" s="1">
        <f t="shared" si="98"/>
        <v>-16.2</v>
      </c>
      <c r="S112" s="1">
        <f t="shared" si="82"/>
        <v>-2.5330123877944186</v>
      </c>
      <c r="U112">
        <f t="shared" si="83"/>
        <v>1.0540925533894598</v>
      </c>
      <c r="V112">
        <f t="shared" si="84"/>
        <v>2.3794733192202058</v>
      </c>
      <c r="W112">
        <f t="shared" si="85"/>
        <v>5.2273299429437881</v>
      </c>
      <c r="Y112">
        <f t="shared" si="86"/>
        <v>0.96777877351460473</v>
      </c>
      <c r="Z112">
        <f t="shared" si="87"/>
        <v>-3.2751757582389782E-2</v>
      </c>
      <c r="AB112">
        <f t="shared" si="69"/>
        <v>-314778.99726880447</v>
      </c>
      <c r="AC112">
        <f t="shared" si="74"/>
        <v>3.2221226485395243E-2</v>
      </c>
      <c r="AD112">
        <f t="shared" si="88"/>
        <v>1.0382074362231359E-3</v>
      </c>
      <c r="AE112">
        <f t="shared" si="89"/>
        <v>-326.805895731335</v>
      </c>
      <c r="AJ112">
        <f t="shared" si="70"/>
        <v>317513.88998248166</v>
      </c>
      <c r="AK112">
        <f t="shared" si="90"/>
        <v>1.0382074362231359E-3</v>
      </c>
      <c r="AL112">
        <f t="shared" si="91"/>
        <v>0.96777877351460473</v>
      </c>
      <c r="AM112">
        <f t="shared" si="92"/>
        <v>319.02370640296675</v>
      </c>
      <c r="AO112">
        <f t="shared" si="75"/>
        <v>-1.0904759952325094E-2</v>
      </c>
      <c r="AP112" s="1">
        <f t="shared" si="99"/>
        <v>-13.991940000000001</v>
      </c>
      <c r="AQ112" s="1">
        <f t="shared" si="93"/>
        <v>195.46934638345499</v>
      </c>
      <c r="AS112">
        <f t="shared" si="100"/>
        <v>6.731333303904379E-4</v>
      </c>
      <c r="AT112" s="1">
        <f t="shared" si="71"/>
        <v>0.86370000000000002</v>
      </c>
      <c r="AV112">
        <f t="shared" si="72"/>
        <v>6.731333303904379E-4</v>
      </c>
      <c r="AW112">
        <f t="shared" si="73"/>
        <v>0.86370000000000002</v>
      </c>
    </row>
    <row r="113" spans="1:49" x14ac:dyDescent="0.35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6"/>
        <v>3.0945381401825778E-3</v>
      </c>
      <c r="I113">
        <f t="shared" si="77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8"/>
        <v>1.0954451150103324</v>
      </c>
      <c r="N113" s="1">
        <v>0.2</v>
      </c>
      <c r="O113" s="1">
        <f t="shared" si="79"/>
        <v>1.2190890230020666</v>
      </c>
      <c r="P113" s="1">
        <f t="shared" si="80"/>
        <v>0.19810387736670676</v>
      </c>
      <c r="Q113" s="1">
        <f t="shared" si="81"/>
        <v>0.23772465284004815</v>
      </c>
      <c r="R113" s="1">
        <f t="shared" si="98"/>
        <v>-21.6</v>
      </c>
      <c r="S113" s="1">
        <f t="shared" si="82"/>
        <v>-5.1348525013450406</v>
      </c>
      <c r="U113">
        <f t="shared" si="83"/>
        <v>0.91287092917527679</v>
      </c>
      <c r="V113">
        <f t="shared" si="84"/>
        <v>2.4381780460041331</v>
      </c>
      <c r="W113">
        <f t="shared" si="85"/>
        <v>5.7658678095059148</v>
      </c>
      <c r="Y113">
        <f t="shared" si="86"/>
        <v>0.95749488697730356</v>
      </c>
      <c r="Z113">
        <f t="shared" si="87"/>
        <v>-4.3434897913078224E-2</v>
      </c>
      <c r="AB113">
        <f t="shared" si="69"/>
        <v>-311513.72045020753</v>
      </c>
      <c r="AC113">
        <f t="shared" si="74"/>
        <v>4.250511302269646E-2</v>
      </c>
      <c r="AD113">
        <f t="shared" si="88"/>
        <v>1.8066846330722002E-3</v>
      </c>
      <c r="AE113">
        <f t="shared" si="89"/>
        <v>-562.80705172853914</v>
      </c>
      <c r="AJ113">
        <f t="shared" si="70"/>
        <v>317513.88998248166</v>
      </c>
      <c r="AK113">
        <f t="shared" si="90"/>
        <v>1.8066846330722002E-3</v>
      </c>
      <c r="AL113">
        <f t="shared" si="91"/>
        <v>0.95749488697730356</v>
      </c>
      <c r="AM113">
        <f t="shared" si="92"/>
        <v>549.26451544853546</v>
      </c>
      <c r="AO113">
        <f t="shared" si="75"/>
        <v>2.5983810712396007</v>
      </c>
      <c r="AP113" s="1">
        <f t="shared" si="99"/>
        <v>-19.038239999999998</v>
      </c>
      <c r="AQ113" s="1">
        <f t="shared" si="93"/>
        <v>468.14337138040941</v>
      </c>
      <c r="AS113">
        <f t="shared" si="100"/>
        <v>-0.12029541996479633</v>
      </c>
      <c r="AT113" s="1">
        <f t="shared" si="71"/>
        <v>0.88139999999999996</v>
      </c>
    </row>
    <row r="114" spans="1:49" x14ac:dyDescent="0.35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6"/>
        <v>3.0945381401825778E-3</v>
      </c>
      <c r="I114">
        <f t="shared" si="77"/>
        <v>5.7781166117089047</v>
      </c>
      <c r="K114">
        <f t="shared" si="96"/>
        <v>9</v>
      </c>
      <c r="L114" s="1">
        <f t="shared" si="97"/>
        <v>1.5</v>
      </c>
      <c r="M114" s="1">
        <f t="shared" si="78"/>
        <v>1.2247448713915889</v>
      </c>
      <c r="N114" s="1">
        <v>0.2</v>
      </c>
      <c r="O114" s="1">
        <f t="shared" si="79"/>
        <v>1.2449489742783177</v>
      </c>
      <c r="P114" s="1">
        <f t="shared" si="80"/>
        <v>0.21909454456137531</v>
      </c>
      <c r="Q114" s="1">
        <f t="shared" si="81"/>
        <v>0.32864181684206295</v>
      </c>
      <c r="R114" s="1">
        <f t="shared" si="98"/>
        <v>-27</v>
      </c>
      <c r="S114" s="1">
        <f t="shared" si="82"/>
        <v>-8.8733290547357004</v>
      </c>
      <c r="U114">
        <f t="shared" si="83"/>
        <v>0.81649658092772615</v>
      </c>
      <c r="V114">
        <f t="shared" si="84"/>
        <v>2.4898979485566355</v>
      </c>
      <c r="W114">
        <f t="shared" si="85"/>
        <v>6.2305505519291478</v>
      </c>
      <c r="Y114">
        <f t="shared" si="86"/>
        <v>0.94742726127201582</v>
      </c>
      <c r="Z114">
        <f t="shared" si="87"/>
        <v>-5.4005114078506188E-2</v>
      </c>
      <c r="AB114">
        <f t="shared" si="69"/>
        <v>-308317.10944963398</v>
      </c>
      <c r="AC114">
        <f t="shared" si="74"/>
        <v>5.257273872798416E-2</v>
      </c>
      <c r="AD114">
        <f t="shared" si="88"/>
        <v>2.7638928573608854E-3</v>
      </c>
      <c r="AE114">
        <f t="shared" si="89"/>
        <v>-852.15545660999771</v>
      </c>
      <c r="AJ114">
        <f t="shared" si="70"/>
        <v>317513.88998248166</v>
      </c>
      <c r="AK114">
        <f t="shared" si="90"/>
        <v>2.7638928573608854E-3</v>
      </c>
      <c r="AL114">
        <f t="shared" si="91"/>
        <v>0.94742726127201582</v>
      </c>
      <c r="AM114">
        <f t="shared" si="92"/>
        <v>831.4378844285128</v>
      </c>
      <c r="AO114">
        <f t="shared" si="75"/>
        <v>5.559687460741543</v>
      </c>
      <c r="AP114" s="1">
        <f t="shared" si="99"/>
        <v>-24.335099999999997</v>
      </c>
      <c r="AQ114" s="1">
        <f t="shared" si="93"/>
        <v>893.69831732290959</v>
      </c>
      <c r="AS114">
        <f t="shared" si="100"/>
        <v>-0.20591435039783493</v>
      </c>
      <c r="AT114" s="1">
        <f t="shared" si="71"/>
        <v>0.90129999999999999</v>
      </c>
    </row>
    <row r="115" spans="1:49" x14ac:dyDescent="0.35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6"/>
        <v>3.0945381401825778E-3</v>
      </c>
      <c r="I115">
        <f t="shared" si="77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8"/>
        <v>1.3416407864998738</v>
      </c>
      <c r="N115" s="1">
        <v>0.2</v>
      </c>
      <c r="O115" s="1">
        <f t="shared" si="79"/>
        <v>1.2683281572999747</v>
      </c>
      <c r="P115" s="1">
        <f t="shared" si="80"/>
        <v>0.23769962166478761</v>
      </c>
      <c r="Q115" s="1">
        <f t="shared" si="81"/>
        <v>0.42785931899661767</v>
      </c>
      <c r="R115" s="1">
        <f t="shared" si="98"/>
        <v>-32.4</v>
      </c>
      <c r="S115" s="1">
        <f t="shared" si="82"/>
        <v>-13.862641935490412</v>
      </c>
      <c r="U115">
        <f t="shared" si="83"/>
        <v>0.7453559924999299</v>
      </c>
      <c r="V115">
        <f t="shared" si="84"/>
        <v>2.5366563145999494</v>
      </c>
      <c r="W115">
        <f t="shared" si="85"/>
        <v>6.6406494776392329</v>
      </c>
      <c r="Y115">
        <f t="shared" si="86"/>
        <v>0.93756914572449723</v>
      </c>
      <c r="Z115">
        <f t="shared" si="87"/>
        <v>-6.4464768417906146E-2</v>
      </c>
      <c r="AB115">
        <f t="shared" si="69"/>
        <v>-305187.02083424455</v>
      </c>
      <c r="AC115">
        <f t="shared" si="74"/>
        <v>6.2430854275502816E-2</v>
      </c>
      <c r="AD115">
        <f t="shared" si="88"/>
        <v>3.8976115655690682E-3</v>
      </c>
      <c r="AE115">
        <f t="shared" si="89"/>
        <v>-1189.5004620651198</v>
      </c>
      <c r="AJ115">
        <f t="shared" si="70"/>
        <v>317513.88998248166</v>
      </c>
      <c r="AK115">
        <f t="shared" si="90"/>
        <v>3.8976115655690682E-3</v>
      </c>
      <c r="AL115">
        <f t="shared" si="91"/>
        <v>0.93756914572449723</v>
      </c>
      <c r="AM115">
        <f t="shared" si="92"/>
        <v>1160.2847677121299</v>
      </c>
      <c r="AO115">
        <f t="shared" si="75"/>
        <v>8.6479381714423198</v>
      </c>
      <c r="AP115" s="1">
        <f t="shared" si="99"/>
        <v>-29.908440000000002</v>
      </c>
      <c r="AQ115" s="1">
        <f t="shared" si="93"/>
        <v>1486.5942976992737</v>
      </c>
      <c r="AS115">
        <f t="shared" si="100"/>
        <v>-0.26691167195809629</v>
      </c>
      <c r="AT115" s="1">
        <f t="shared" si="71"/>
        <v>0.92310000000000003</v>
      </c>
    </row>
    <row r="116" spans="1:49" x14ac:dyDescent="0.35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6"/>
        <v>3.0945381401825778E-3</v>
      </c>
      <c r="I116">
        <f t="shared" si="77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8"/>
        <v>1.4491376746189437</v>
      </c>
      <c r="N116" s="1">
        <v>0.2</v>
      </c>
      <c r="O116" s="1">
        <f t="shared" si="79"/>
        <v>1.2898275349237887</v>
      </c>
      <c r="P116" s="1">
        <f t="shared" si="80"/>
        <v>0.25450851557823218</v>
      </c>
      <c r="Q116" s="1">
        <f t="shared" si="81"/>
        <v>0.53446788271428747</v>
      </c>
      <c r="R116" s="1">
        <f t="shared" si="98"/>
        <v>-37.799999999999997</v>
      </c>
      <c r="S116" s="1">
        <f t="shared" si="82"/>
        <v>-20.202885966600064</v>
      </c>
      <c r="U116">
        <f t="shared" si="83"/>
        <v>0.69006555934235425</v>
      </c>
      <c r="V116">
        <f t="shared" si="84"/>
        <v>2.5796550698475773</v>
      </c>
      <c r="W116">
        <f t="shared" si="85"/>
        <v>7.0085795058786466</v>
      </c>
      <c r="Y116">
        <f t="shared" si="86"/>
        <v>0.9279140677340153</v>
      </c>
      <c r="Z116">
        <f t="shared" si="87"/>
        <v>-7.4816149908080359E-2</v>
      </c>
      <c r="AB116">
        <f t="shared" si="69"/>
        <v>-302121.3994634024</v>
      </c>
      <c r="AC116">
        <f t="shared" si="74"/>
        <v>7.2085932265984712E-2</v>
      </c>
      <c r="AD116">
        <f t="shared" si="88"/>
        <v>5.1963816306561357E-3</v>
      </c>
      <c r="AE116">
        <f t="shared" si="89"/>
        <v>-1569.9380903997487</v>
      </c>
      <c r="AJ116">
        <f t="shared" si="70"/>
        <v>317513.88998248166</v>
      </c>
      <c r="AK116">
        <f t="shared" si="90"/>
        <v>5.1963816306561357E-3</v>
      </c>
      <c r="AL116">
        <f t="shared" si="91"/>
        <v>0.9279140677340153</v>
      </c>
      <c r="AM116">
        <f t="shared" si="92"/>
        <v>1530.987082863785</v>
      </c>
      <c r="AO116">
        <f t="shared" si="75"/>
        <v>11.664725913577058</v>
      </c>
      <c r="AP116" s="1">
        <f t="shared" si="99"/>
        <v>-35.773920000000004</v>
      </c>
      <c r="AQ116" s="1">
        <f t="shared" si="93"/>
        <v>2250.4251261137415</v>
      </c>
      <c r="AS116">
        <f t="shared" si="100"/>
        <v>-0.30859063263431374</v>
      </c>
      <c r="AT116" s="1">
        <f t="shared" si="71"/>
        <v>0.94640000000000002</v>
      </c>
    </row>
    <row r="117" spans="1:49" x14ac:dyDescent="0.35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6"/>
        <v>3.0945381401825778E-3</v>
      </c>
      <c r="I117">
        <f t="shared" si="77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8"/>
        <v>1.5491933384829668</v>
      </c>
      <c r="N117" s="1">
        <v>0.2</v>
      </c>
      <c r="O117" s="1">
        <f t="shared" si="79"/>
        <v>1.3098386676965934</v>
      </c>
      <c r="P117" s="1">
        <f t="shared" si="80"/>
        <v>0.26990397519884929</v>
      </c>
      <c r="Q117" s="1">
        <f t="shared" si="81"/>
        <v>0.64776954047723834</v>
      </c>
      <c r="R117" s="1">
        <f t="shared" si="98"/>
        <v>-43.2</v>
      </c>
      <c r="S117" s="1">
        <f t="shared" si="82"/>
        <v>-27.983644148616698</v>
      </c>
      <c r="U117">
        <f t="shared" si="83"/>
        <v>0.6454972243679028</v>
      </c>
      <c r="V117">
        <f t="shared" si="84"/>
        <v>2.6196773353931868</v>
      </c>
      <c r="W117">
        <f t="shared" si="85"/>
        <v>7.3428192954444151</v>
      </c>
      <c r="Y117">
        <f t="shared" si="86"/>
        <v>0.91845581860130199</v>
      </c>
      <c r="Z117">
        <f t="shared" si="87"/>
        <v>-8.5061477169996416E-2</v>
      </c>
      <c r="AB117">
        <f t="shared" si="69"/>
        <v>-299118.27398885117</v>
      </c>
      <c r="AC117">
        <f t="shared" si="74"/>
        <v>8.1544181398697999E-2</v>
      </c>
      <c r="AD117">
        <f t="shared" si="88"/>
        <v>6.6494535199837649E-3</v>
      </c>
      <c r="AE117">
        <f t="shared" si="89"/>
        <v>-1988.9730598666347</v>
      </c>
      <c r="AJ117">
        <f t="shared" si="70"/>
        <v>317513.88998248166</v>
      </c>
      <c r="AK117">
        <f t="shared" si="90"/>
        <v>6.6494535199837649E-3</v>
      </c>
      <c r="AL117">
        <f t="shared" si="91"/>
        <v>0.91845581860130199</v>
      </c>
      <c r="AM117">
        <f t="shared" si="92"/>
        <v>1939.1301244211436</v>
      </c>
      <c r="AO117">
        <f t="shared" si="75"/>
        <v>14.431410524259945</v>
      </c>
      <c r="AP117" s="1">
        <f t="shared" si="99"/>
        <v>-41.947200000000002</v>
      </c>
      <c r="AQ117" s="1">
        <f t="shared" si="93"/>
        <v>3178.5477246461946</v>
      </c>
      <c r="AS117">
        <f t="shared" si="100"/>
        <v>-0.33406042880231351</v>
      </c>
      <c r="AT117" s="1">
        <f t="shared" si="71"/>
        <v>0.97099999999999997</v>
      </c>
    </row>
    <row r="118" spans="1:49" x14ac:dyDescent="0.35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6"/>
        <v>3.0945381401825778E-3</v>
      </c>
      <c r="I118">
        <f t="shared" si="77"/>
        <v>5.7781166117089047</v>
      </c>
      <c r="K118">
        <f t="shared" si="96"/>
        <v>16.2</v>
      </c>
      <c r="L118" s="1">
        <f t="shared" si="97"/>
        <v>2.7</v>
      </c>
      <c r="M118" s="1">
        <f t="shared" si="78"/>
        <v>1.6431676725154984</v>
      </c>
      <c r="N118" s="1">
        <v>0.2</v>
      </c>
      <c r="O118" s="1">
        <f t="shared" si="79"/>
        <v>1.3286335345030997</v>
      </c>
      <c r="P118" s="1">
        <f t="shared" si="80"/>
        <v>0.2841509964115006</v>
      </c>
      <c r="Q118" s="1">
        <f t="shared" si="81"/>
        <v>0.76720769031105163</v>
      </c>
      <c r="R118" s="1">
        <f t="shared" si="98"/>
        <v>-48.599999999999994</v>
      </c>
      <c r="S118" s="1">
        <f t="shared" si="82"/>
        <v>-37.286293749117107</v>
      </c>
      <c r="U118">
        <f t="shared" si="83"/>
        <v>0.60858061945018449</v>
      </c>
      <c r="V118">
        <f t="shared" si="84"/>
        <v>2.6572670690061995</v>
      </c>
      <c r="W118">
        <f t="shared" si="85"/>
        <v>7.6494353641458313</v>
      </c>
      <c r="Y118">
        <f t="shared" si="86"/>
        <v>0.90918844021449574</v>
      </c>
      <c r="Z118">
        <f t="shared" si="87"/>
        <v>-9.5202901322921613E-2</v>
      </c>
      <c r="AB118">
        <f t="shared" si="69"/>
        <v>-296175.75262731675</v>
      </c>
      <c r="AC118">
        <f t="shared" si="74"/>
        <v>9.0811559785504259E-2</v>
      </c>
      <c r="AD118">
        <f t="shared" si="88"/>
        <v>8.2467393906762148E-3</v>
      </c>
      <c r="AE118">
        <f t="shared" si="89"/>
        <v>-2442.4842457548675</v>
      </c>
      <c r="AJ118">
        <f t="shared" si="70"/>
        <v>317513.88998248166</v>
      </c>
      <c r="AK118">
        <f t="shared" si="90"/>
        <v>8.2467393906762148E-3</v>
      </c>
      <c r="AL118">
        <f t="shared" si="91"/>
        <v>0.90918844021449574</v>
      </c>
      <c r="AM118">
        <f t="shared" si="92"/>
        <v>2380.6683840678961</v>
      </c>
      <c r="AO118">
        <f t="shared" si="75"/>
        <v>16.784929672385715</v>
      </c>
      <c r="AP118" s="1">
        <f t="shared" si="99"/>
        <v>-48.444479999999999</v>
      </c>
      <c r="AQ118" s="1">
        <f t="shared" si="93"/>
        <v>4254.8758862079267</v>
      </c>
      <c r="AS118">
        <f t="shared" si="100"/>
        <v>-0.34536892330011765</v>
      </c>
      <c r="AT118" s="1">
        <f t="shared" si="71"/>
        <v>0.99680000000000002</v>
      </c>
    </row>
    <row r="119" spans="1:49" x14ac:dyDescent="0.35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6"/>
        <v>3.0945381401825778E-3</v>
      </c>
      <c r="I119">
        <f t="shared" si="77"/>
        <v>5.7781166117089047</v>
      </c>
      <c r="K119">
        <f t="shared" si="96"/>
        <v>18</v>
      </c>
      <c r="L119" s="1">
        <f t="shared" si="97"/>
        <v>3</v>
      </c>
      <c r="M119" s="1">
        <f t="shared" si="78"/>
        <v>1.7320508075688772</v>
      </c>
      <c r="N119" s="1">
        <v>0.2</v>
      </c>
      <c r="O119" s="1">
        <f t="shared" si="79"/>
        <v>1.3464101615137753</v>
      </c>
      <c r="P119" s="1">
        <f t="shared" si="80"/>
        <v>0.29744191103901518</v>
      </c>
      <c r="Q119" s="1">
        <f t="shared" si="81"/>
        <v>0.89232573311704555</v>
      </c>
      <c r="R119" s="1">
        <f t="shared" si="98"/>
        <v>-54</v>
      </c>
      <c r="S119" s="1">
        <f t="shared" si="82"/>
        <v>-48.185589588320461</v>
      </c>
      <c r="U119">
        <f t="shared" si="83"/>
        <v>0.57735026918962584</v>
      </c>
      <c r="V119">
        <f t="shared" si="84"/>
        <v>2.6928203230275507</v>
      </c>
      <c r="W119">
        <f t="shared" si="85"/>
        <v>7.932931795463726</v>
      </c>
      <c r="Y119">
        <f t="shared" si="86"/>
        <v>0.90010621253307888</v>
      </c>
      <c r="Z119">
        <f t="shared" si="87"/>
        <v>-0.10524250869527861</v>
      </c>
      <c r="AB119">
        <f t="shared" si="69"/>
        <v>-293292.01918648352</v>
      </c>
      <c r="AC119">
        <f t="shared" si="74"/>
        <v>9.9893787466921097E-2</v>
      </c>
      <c r="AD119">
        <f t="shared" si="88"/>
        <v>9.9787687744864028E-3</v>
      </c>
      <c r="AE119">
        <f t="shared" si="89"/>
        <v>-2926.6932428641485</v>
      </c>
      <c r="AJ119">
        <f t="shared" si="70"/>
        <v>317513.88998248166</v>
      </c>
      <c r="AK119">
        <f t="shared" si="90"/>
        <v>9.9787687744864028E-3</v>
      </c>
      <c r="AL119">
        <f t="shared" si="91"/>
        <v>0.90010621253307888</v>
      </c>
      <c r="AM119">
        <f t="shared" si="92"/>
        <v>2851.8944452851529</v>
      </c>
      <c r="AO119">
        <f t="shared" si="75"/>
        <v>18.575033686516235</v>
      </c>
      <c r="AP119" s="1">
        <f t="shared" si="99"/>
        <v>-55.296000000000006</v>
      </c>
      <c r="AQ119" s="1">
        <f t="shared" si="93"/>
        <v>5456.9296179144176</v>
      </c>
      <c r="AS119">
        <f t="shared" si="100"/>
        <v>-0.34398210530585621</v>
      </c>
      <c r="AT119" s="1">
        <f t="shared" si="71"/>
        <v>1.024</v>
      </c>
    </row>
    <row r="120" spans="1:49" x14ac:dyDescent="0.35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6"/>
        <v>3.0945381401825778E-3</v>
      </c>
      <c r="I120">
        <f t="shared" si="77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8"/>
        <v>1.8973665961010275</v>
      </c>
      <c r="N120" s="1">
        <v>0.2</v>
      </c>
      <c r="O120" s="1">
        <f t="shared" si="79"/>
        <v>1.3794733192202056</v>
      </c>
      <c r="P120" s="1">
        <f t="shared" si="80"/>
        <v>0.3217017735821896</v>
      </c>
      <c r="Q120" s="1">
        <f t="shared" si="81"/>
        <v>1.1581263848958825</v>
      </c>
      <c r="R120" s="1">
        <f t="shared" si="98"/>
        <v>-64.8</v>
      </c>
      <c r="S120" s="1">
        <f t="shared" si="82"/>
        <v>-75.046589741253186</v>
      </c>
      <c r="U120">
        <f t="shared" si="83"/>
        <v>0.52704627669472992</v>
      </c>
      <c r="V120">
        <f t="shared" si="84"/>
        <v>2.7589466384404111</v>
      </c>
      <c r="W120">
        <f t="shared" si="85"/>
        <v>8.4436013025158054</v>
      </c>
      <c r="Y120">
        <f t="shared" si="86"/>
        <v>0.88247544953299395</v>
      </c>
      <c r="Z120">
        <f t="shared" si="87"/>
        <v>-0.12502430978771625</v>
      </c>
      <c r="AB120">
        <f t="shared" si="69"/>
        <v>-287694.00704296737</v>
      </c>
      <c r="AC120">
        <f t="shared" si="74"/>
        <v>0.11752455046700601</v>
      </c>
      <c r="AD120">
        <f t="shared" si="88"/>
        <v>1.3812019962471842E-2</v>
      </c>
      <c r="AE120">
        <f t="shared" si="89"/>
        <v>-3973.63536836098</v>
      </c>
      <c r="AJ120">
        <f t="shared" si="70"/>
        <v>317513.88998248166</v>
      </c>
      <c r="AK120">
        <f t="shared" si="90"/>
        <v>1.3812019962471842E-2</v>
      </c>
      <c r="AL120">
        <f t="shared" si="91"/>
        <v>0.88247544953299395</v>
      </c>
      <c r="AM120">
        <f t="shared" si="92"/>
        <v>3870.1033085770659</v>
      </c>
      <c r="AO120">
        <f t="shared" si="75"/>
        <v>19.916844430357287</v>
      </c>
      <c r="AP120" s="1">
        <f t="shared" si="99"/>
        <v>-69.983999999999995</v>
      </c>
      <c r="AQ120" s="1">
        <f t="shared" si="93"/>
        <v>8082.1618292913017</v>
      </c>
      <c r="AS120">
        <f t="shared" si="100"/>
        <v>-0.30735871034501988</v>
      </c>
      <c r="AT120" s="1">
        <f t="shared" si="71"/>
        <v>1.08</v>
      </c>
    </row>
    <row r="121" spans="1:49" x14ac:dyDescent="0.35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6"/>
        <v>3.0945381401825778E-3</v>
      </c>
      <c r="I121">
        <f t="shared" si="77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8"/>
        <v>2.0493901531919194</v>
      </c>
      <c r="N121" s="1">
        <v>0.2</v>
      </c>
      <c r="O121" s="1">
        <f t="shared" si="79"/>
        <v>1.4098780306383838</v>
      </c>
      <c r="P121" s="1">
        <f t="shared" si="80"/>
        <v>0.34350319755512371</v>
      </c>
      <c r="Q121" s="1">
        <f t="shared" si="81"/>
        <v>1.4427134297315194</v>
      </c>
      <c r="R121" s="1">
        <f t="shared" si="98"/>
        <v>-75.599999999999994</v>
      </c>
      <c r="S121" s="1">
        <f t="shared" si="82"/>
        <v>-109.06913528770286</v>
      </c>
      <c r="U121">
        <f t="shared" si="83"/>
        <v>0.48795003647426666</v>
      </c>
      <c r="V121">
        <f t="shared" si="84"/>
        <v>2.8197560612767676</v>
      </c>
      <c r="W121">
        <f t="shared" si="85"/>
        <v>8.8946105016690531</v>
      </c>
      <c r="Y121">
        <f t="shared" si="86"/>
        <v>0.8655221002413076</v>
      </c>
      <c r="Z121">
        <f t="shared" si="87"/>
        <v>-0.14442237003987493</v>
      </c>
      <c r="AB121">
        <f t="shared" si="69"/>
        <v>-282311.08316113224</v>
      </c>
      <c r="AC121">
        <f t="shared" si="74"/>
        <v>0.13447789975869243</v>
      </c>
      <c r="AD121">
        <f t="shared" si="88"/>
        <v>1.8084305523508929E-2</v>
      </c>
      <c r="AE121">
        <f t="shared" si="89"/>
        <v>-5105.3998805586525</v>
      </c>
      <c r="AJ121">
        <f t="shared" si="70"/>
        <v>317513.88998248166</v>
      </c>
      <c r="AK121">
        <f t="shared" si="90"/>
        <v>1.8084305523508929E-2</v>
      </c>
      <c r="AL121">
        <f t="shared" si="91"/>
        <v>0.8655221002413076</v>
      </c>
      <c r="AM121">
        <f t="shared" si="92"/>
        <v>4969.8436472417534</v>
      </c>
      <c r="AO121">
        <f t="shared" si="75"/>
        <v>17.44806515748769</v>
      </c>
      <c r="AP121" s="1">
        <f t="shared" si="99"/>
        <v>-86.108400000000003</v>
      </c>
      <c r="AQ121" s="1">
        <f t="shared" si="93"/>
        <v>10723.941475913962</v>
      </c>
      <c r="AS121">
        <f t="shared" si="100"/>
        <v>-0.23079451266518111</v>
      </c>
      <c r="AT121" s="1">
        <f t="shared" si="71"/>
        <v>1.139</v>
      </c>
    </row>
    <row r="122" spans="1:49" x14ac:dyDescent="0.35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6"/>
        <v>3.0945381401825778E-3</v>
      </c>
      <c r="I122">
        <f t="shared" si="77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8"/>
        <v>2.1908902300206647</v>
      </c>
      <c r="N122" s="1">
        <v>0.2</v>
      </c>
      <c r="O122" s="1">
        <f t="shared" si="79"/>
        <v>1.4381780460041329</v>
      </c>
      <c r="P122" s="1">
        <f t="shared" si="80"/>
        <v>0.3633770666581439</v>
      </c>
      <c r="Q122" s="1">
        <f t="shared" si="81"/>
        <v>1.744209919959091</v>
      </c>
      <c r="R122" s="1">
        <f t="shared" si="98"/>
        <v>-86.4</v>
      </c>
      <c r="S122" s="1">
        <f t="shared" si="82"/>
        <v>-150.69973708446548</v>
      </c>
      <c r="U122">
        <f t="shared" si="83"/>
        <v>0.4564354645876384</v>
      </c>
      <c r="V122">
        <f t="shared" si="84"/>
        <v>2.8763560920082658</v>
      </c>
      <c r="W122">
        <f t="shared" si="85"/>
        <v>9.298959297546789</v>
      </c>
      <c r="Y122">
        <f t="shared" si="86"/>
        <v>0.84920785890920947</v>
      </c>
      <c r="Z122">
        <f t="shared" si="87"/>
        <v>-0.16345129471021383</v>
      </c>
      <c r="AB122">
        <f t="shared" si="69"/>
        <v>-277131.08493366477</v>
      </c>
      <c r="AC122">
        <f t="shared" si="74"/>
        <v>0.15079214109079053</v>
      </c>
      <c r="AD122">
        <f t="shared" si="88"/>
        <v>2.2738269814744878E-2</v>
      </c>
      <c r="AE122">
        <f t="shared" si="89"/>
        <v>-6301.4813832746486</v>
      </c>
      <c r="AJ122">
        <f t="shared" si="70"/>
        <v>317513.88998248166</v>
      </c>
      <c r="AK122">
        <f t="shared" si="90"/>
        <v>2.2738269814744878E-2</v>
      </c>
      <c r="AL122">
        <f t="shared" si="91"/>
        <v>0.84920785890920947</v>
      </c>
      <c r="AM122">
        <f t="shared" si="92"/>
        <v>6131.0399911944696</v>
      </c>
      <c r="AO122">
        <f t="shared" si="75"/>
        <v>10.279244403456687</v>
      </c>
      <c r="AP122" s="1">
        <f t="shared" si="99"/>
        <v>-103.76640000000002</v>
      </c>
      <c r="AQ122" s="1">
        <f t="shared" si="93"/>
        <v>13006.409007399696</v>
      </c>
      <c r="AS122">
        <f t="shared" si="100"/>
        <v>-0.11897273615111906</v>
      </c>
      <c r="AT122" s="1">
        <f t="shared" si="71"/>
        <v>1.2010000000000001</v>
      </c>
    </row>
    <row r="123" spans="1:49" x14ac:dyDescent="0.35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6"/>
        <v>3.0945381401825778E-3</v>
      </c>
      <c r="I123">
        <f t="shared" si="77"/>
        <v>5.7781166117089047</v>
      </c>
      <c r="K123">
        <f t="shared" si="96"/>
        <v>32.4</v>
      </c>
      <c r="L123" s="1">
        <f t="shared" si="97"/>
        <v>5.4</v>
      </c>
      <c r="M123" s="1">
        <f t="shared" si="78"/>
        <v>2.3237900077244502</v>
      </c>
      <c r="N123" s="1">
        <v>0.2</v>
      </c>
      <c r="O123" s="1">
        <f t="shared" si="79"/>
        <v>1.46475800154489</v>
      </c>
      <c r="P123" s="1">
        <f t="shared" si="80"/>
        <v>0.38169004216543373</v>
      </c>
      <c r="Q123" s="1">
        <f t="shared" si="81"/>
        <v>2.0611262276933422</v>
      </c>
      <c r="R123" s="1">
        <f t="shared" si="98"/>
        <v>-97.199999999999989</v>
      </c>
      <c r="S123" s="1">
        <f t="shared" si="82"/>
        <v>-200.34146933179284</v>
      </c>
      <c r="U123">
        <f t="shared" si="83"/>
        <v>0.43033148291193518</v>
      </c>
      <c r="V123">
        <f t="shared" si="84"/>
        <v>2.92951600308978</v>
      </c>
      <c r="W123">
        <f t="shared" si="85"/>
        <v>9.6656961579115652</v>
      </c>
      <c r="Y123">
        <f t="shared" si="86"/>
        <v>0.83349725446004386</v>
      </c>
      <c r="Z123">
        <f t="shared" si="87"/>
        <v>-0.18212487078586309</v>
      </c>
      <c r="AB123">
        <f t="shared" si="69"/>
        <v>-272142.74980103411</v>
      </c>
      <c r="AC123">
        <f t="shared" si="74"/>
        <v>0.16650274553995617</v>
      </c>
      <c r="AD123">
        <f t="shared" si="88"/>
        <v>2.7723164272343396E-2</v>
      </c>
      <c r="AE123">
        <f t="shared" si="89"/>
        <v>-7544.6581582613162</v>
      </c>
      <c r="AJ123">
        <f t="shared" si="70"/>
        <v>317513.88998248166</v>
      </c>
      <c r="AK123">
        <f t="shared" si="90"/>
        <v>2.7723164272343396E-2</v>
      </c>
      <c r="AL123">
        <f t="shared" si="91"/>
        <v>0.83349725446004386</v>
      </c>
      <c r="AM123">
        <f t="shared" si="92"/>
        <v>7336.8510229804424</v>
      </c>
      <c r="AO123">
        <f t="shared" si="75"/>
        <v>-2.3821550796164956</v>
      </c>
      <c r="AP123" s="1">
        <f t="shared" si="99"/>
        <v>-123.0552</v>
      </c>
      <c r="AQ123" s="1">
        <f t="shared" si="93"/>
        <v>14561.983770356896</v>
      </c>
      <c r="AS123">
        <f t="shared" si="100"/>
        <v>2.4507768308811687E-2</v>
      </c>
      <c r="AT123" s="1">
        <f t="shared" si="71"/>
        <v>1.266</v>
      </c>
      <c r="AV123">
        <f t="shared" si="72"/>
        <v>2.4507768308811687E-2</v>
      </c>
      <c r="AW123">
        <f t="shared" si="73"/>
        <v>1.266</v>
      </c>
    </row>
    <row r="124" spans="1:49" x14ac:dyDescent="0.35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6"/>
        <v>3.0945381401825778E-3</v>
      </c>
      <c r="I124">
        <f t="shared" si="77"/>
        <v>5.7781166117089047</v>
      </c>
      <c r="K124">
        <f t="shared" si="96"/>
        <v>36</v>
      </c>
      <c r="L124" s="1">
        <f t="shared" si="97"/>
        <v>6</v>
      </c>
      <c r="M124" s="1">
        <f t="shared" si="78"/>
        <v>2.4494897427831779</v>
      </c>
      <c r="N124" s="1">
        <v>0.2</v>
      </c>
      <c r="O124" s="1">
        <f t="shared" si="79"/>
        <v>1.4898979485566355</v>
      </c>
      <c r="P124" s="1">
        <f t="shared" si="80"/>
        <v>0.39870762671017196</v>
      </c>
      <c r="Q124" s="1">
        <f t="shared" si="81"/>
        <v>2.3922457602610319</v>
      </c>
      <c r="R124" s="1">
        <f t="shared" si="98"/>
        <v>-108</v>
      </c>
      <c r="S124" s="1">
        <f t="shared" si="82"/>
        <v>-258.36254210819146</v>
      </c>
      <c r="U124">
        <f t="shared" si="83"/>
        <v>0.40824829046386307</v>
      </c>
      <c r="V124">
        <f t="shared" si="84"/>
        <v>2.979795897113271</v>
      </c>
      <c r="W124">
        <f t="shared" si="85"/>
        <v>10.001398160435528</v>
      </c>
      <c r="Y124">
        <f t="shared" si="86"/>
        <v>0.81835739304068866</v>
      </c>
      <c r="Z124">
        <f t="shared" si="87"/>
        <v>-0.20045612698943741</v>
      </c>
      <c r="AB124">
        <f t="shared" si="69"/>
        <v>-267335.63350797899</v>
      </c>
      <c r="AC124">
        <f t="shared" si="74"/>
        <v>0.18164260695931128</v>
      </c>
      <c r="AD124">
        <f t="shared" si="88"/>
        <v>3.2994036662974839E-2</v>
      </c>
      <c r="AE124">
        <f t="shared" si="89"/>
        <v>-8820.481693281863</v>
      </c>
      <c r="AJ124">
        <f t="shared" si="70"/>
        <v>317513.88998248166</v>
      </c>
      <c r="AK124">
        <f t="shared" si="90"/>
        <v>3.2994036662974839E-2</v>
      </c>
      <c r="AL124">
        <f t="shared" si="91"/>
        <v>0.81835739304068866</v>
      </c>
      <c r="AM124">
        <f t="shared" si="92"/>
        <v>8573.1651830548944</v>
      </c>
      <c r="AO124">
        <f t="shared" si="75"/>
        <v>-21.24788616864862</v>
      </c>
      <c r="AP124" s="1">
        <f t="shared" si="99"/>
        <v>-143.964</v>
      </c>
      <c r="AQ124" s="1">
        <f t="shared" si="93"/>
        <v>15059.244593869189</v>
      </c>
      <c r="AS124">
        <f t="shared" si="100"/>
        <v>0.19673968674674647</v>
      </c>
      <c r="AT124" s="1">
        <f t="shared" si="71"/>
        <v>1.333</v>
      </c>
      <c r="AV124">
        <f t="shared" si="72"/>
        <v>0.19673968674674647</v>
      </c>
      <c r="AW124">
        <f t="shared" si="73"/>
        <v>1.333</v>
      </c>
    </row>
    <row r="125" spans="1:49" x14ac:dyDescent="0.35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6"/>
        <v>3.0945381401825778E-3</v>
      </c>
      <c r="I125">
        <f t="shared" si="77"/>
        <v>5.7781166117089047</v>
      </c>
      <c r="K125">
        <f t="shared" si="96"/>
        <v>40.5</v>
      </c>
      <c r="L125" s="1">
        <f t="shared" si="97"/>
        <v>6.75</v>
      </c>
      <c r="M125" s="1">
        <f t="shared" si="78"/>
        <v>2.598076211353316</v>
      </c>
      <c r="N125" s="1">
        <v>0.2</v>
      </c>
      <c r="O125" s="1">
        <f t="shared" si="79"/>
        <v>1.5196152422706632</v>
      </c>
      <c r="P125" s="1">
        <f t="shared" si="80"/>
        <v>0.41845717273026761</v>
      </c>
      <c r="Q125" s="1">
        <f t="shared" si="81"/>
        <v>2.8245859159293065</v>
      </c>
      <c r="R125" s="1">
        <f t="shared" si="98"/>
        <v>-121.5</v>
      </c>
      <c r="S125" s="1">
        <f t="shared" si="82"/>
        <v>-343.18718878541074</v>
      </c>
      <c r="U125">
        <f t="shared" si="83"/>
        <v>0.38490017945975052</v>
      </c>
      <c r="V125">
        <f t="shared" si="84"/>
        <v>3.0392304845413265</v>
      </c>
      <c r="W125">
        <f t="shared" si="85"/>
        <v>10.384804599794208</v>
      </c>
      <c r="Y125">
        <f t="shared" si="86"/>
        <v>0.80018884456731787</v>
      </c>
      <c r="Z125">
        <f t="shared" si="87"/>
        <v>-0.22290752346182757</v>
      </c>
      <c r="AB125">
        <f t="shared" si="69"/>
        <v>-261566.86700686373</v>
      </c>
      <c r="AC125">
        <f t="shared" si="74"/>
        <v>0.19981115543268213</v>
      </c>
      <c r="AD125">
        <f t="shared" si="88"/>
        <v>3.9924497835343457E-2</v>
      </c>
      <c r="AE125">
        <f t="shared" si="89"/>
        <v>-10442.925815613102</v>
      </c>
      <c r="AJ125">
        <f t="shared" si="70"/>
        <v>317513.88998248166</v>
      </c>
      <c r="AK125">
        <f t="shared" si="90"/>
        <v>3.9924497835343457E-2</v>
      </c>
      <c r="AL125">
        <f t="shared" si="91"/>
        <v>0.80018884456731787</v>
      </c>
      <c r="AM125">
        <f t="shared" si="92"/>
        <v>10143.659994396334</v>
      </c>
      <c r="AO125">
        <f t="shared" si="75"/>
        <v>-54.529079691898005</v>
      </c>
      <c r="AP125" s="1">
        <f t="shared" si="99"/>
        <v>-172.4085</v>
      </c>
      <c r="AQ125" s="1">
        <f t="shared" si="93"/>
        <v>13895.557732174169</v>
      </c>
      <c r="AS125">
        <f t="shared" si="100"/>
        <v>0.44879900980986015</v>
      </c>
      <c r="AT125" s="1">
        <f t="shared" si="71"/>
        <v>1.419</v>
      </c>
      <c r="AV125">
        <f t="shared" si="72"/>
        <v>0.44879900980986015</v>
      </c>
      <c r="AW125">
        <f t="shared" si="73"/>
        <v>1.419</v>
      </c>
    </row>
    <row r="126" spans="1:49" x14ac:dyDescent="0.35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1">1/D126</f>
        <v>3.0945381401825778E-3</v>
      </c>
      <c r="I126">
        <f t="shared" ref="I126:I163" si="102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3">POWER(L126,0.5)</f>
        <v>2.7386127875258306</v>
      </c>
      <c r="N126" s="1">
        <v>0.2</v>
      </c>
      <c r="O126" s="1">
        <f t="shared" ref="O126:O163" si="104">1 + (N126*M126)</f>
        <v>1.5477225575051663</v>
      </c>
      <c r="P126" s="1">
        <f t="shared" ref="P126:P163" si="105">LN(O126)</f>
        <v>0.43678453268671041</v>
      </c>
      <c r="Q126" s="1">
        <f t="shared" ref="Q126:Q163" si="106">L126*P126</f>
        <v>3.2758839951503282</v>
      </c>
      <c r="R126" s="1">
        <f t="shared" si="98"/>
        <v>-135</v>
      </c>
      <c r="S126" s="1">
        <f t="shared" ref="S126:S163" si="107">Q126*R126</f>
        <v>-442.24433934529429</v>
      </c>
      <c r="U126">
        <f t="shared" ref="U126:U163" si="108">POWER(L126, -0.5)</f>
        <v>0.36514837167011072</v>
      </c>
      <c r="V126">
        <f t="shared" ref="V126:V163" si="109">2*O126</f>
        <v>3.0954451150103326</v>
      </c>
      <c r="W126">
        <f t="shared" ref="W126:W163" si="110">(U126/V126)*(1+(2*K126))</f>
        <v>10.734644158557197</v>
      </c>
      <c r="Y126">
        <f t="shared" ref="Y126:Y163" si="111">1-AC126</f>
        <v>0.7828095033073702</v>
      </c>
      <c r="Z126">
        <f t="shared" ref="Z126:Z163" si="112">LN(Y126)</f>
        <v>-0.24486590338652542</v>
      </c>
      <c r="AB126">
        <f t="shared" si="69"/>
        <v>-256048.68475808468</v>
      </c>
      <c r="AC126">
        <f t="shared" ref="AC126:AC162" si="113">F126/(1000+F126)</f>
        <v>0.21719049669262983</v>
      </c>
      <c r="AD126">
        <f t="shared" ref="AD126:AD163" si="114">AC126*AC126</f>
        <v>4.7171711853591244E-2</v>
      </c>
      <c r="AE126">
        <f t="shared" ref="AE126:AE163" si="115">AB126*AD126</f>
        <v>-12078.25477789939</v>
      </c>
      <c r="AJ126">
        <f t="shared" si="70"/>
        <v>317513.88998248166</v>
      </c>
      <c r="AK126">
        <f t="shared" ref="AK126:AK163" si="116">AD126</f>
        <v>4.7171711853591244E-2</v>
      </c>
      <c r="AL126">
        <f t="shared" ref="AL126:AL163" si="117">1-AC126</f>
        <v>0.7828095033073702</v>
      </c>
      <c r="AM126">
        <f t="shared" ref="AM126:AM163" si="118">AJ126*AK126*AL126</f>
        <v>11724.665331532738</v>
      </c>
      <c r="AO126">
        <f t="shared" ref="AO126:AO162" si="119">(S126-W126)+Z126-AE126-AM126</f>
        <v>-99.634403040585312</v>
      </c>
      <c r="AP126" s="1">
        <f t="shared" si="99"/>
        <v>-203.44499999999999</v>
      </c>
      <c r="AQ126" s="1">
        <f t="shared" ref="AQ126:AQ164" si="120">(AP126-AO126)^2</f>
        <v>10776.640041070037</v>
      </c>
      <c r="AS126">
        <f t="shared" si="100"/>
        <v>0.73803261511544671</v>
      </c>
      <c r="AT126" s="1">
        <f t="shared" si="71"/>
        <v>1.5069999999999999</v>
      </c>
      <c r="AV126">
        <f t="shared" si="72"/>
        <v>0.73803261511544671</v>
      </c>
      <c r="AW126">
        <f t="shared" si="73"/>
        <v>1.5069999999999999</v>
      </c>
    </row>
    <row r="127" spans="1:49" x14ac:dyDescent="0.35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1"/>
        <v>3.0945381401825778E-3</v>
      </c>
      <c r="I127">
        <f t="shared" si="102"/>
        <v>5.7781166117089047</v>
      </c>
      <c r="K127">
        <f t="shared" si="96"/>
        <v>49.5</v>
      </c>
      <c r="L127" s="1">
        <f t="shared" si="97"/>
        <v>8.25</v>
      </c>
      <c r="M127" s="1">
        <f t="shared" si="103"/>
        <v>2.8722813232690143</v>
      </c>
      <c r="N127" s="1">
        <v>0.2</v>
      </c>
      <c r="O127" s="1">
        <f t="shared" si="104"/>
        <v>1.574456264653803</v>
      </c>
      <c r="P127" s="1">
        <f t="shared" si="105"/>
        <v>0.45390998388118231</v>
      </c>
      <c r="Q127" s="1">
        <f t="shared" si="106"/>
        <v>3.744757367019754</v>
      </c>
      <c r="R127" s="1">
        <f t="shared" si="98"/>
        <v>-148.5</v>
      </c>
      <c r="S127" s="1">
        <f t="shared" si="107"/>
        <v>-556.09646900243342</v>
      </c>
      <c r="U127">
        <f t="shared" si="108"/>
        <v>0.3481553119113957</v>
      </c>
      <c r="V127">
        <f t="shared" si="109"/>
        <v>3.1489125293076059</v>
      </c>
      <c r="W127">
        <f t="shared" si="110"/>
        <v>11.056366560551917</v>
      </c>
      <c r="Y127">
        <f t="shared" si="111"/>
        <v>0.76616903987526763</v>
      </c>
      <c r="Z127">
        <f t="shared" si="112"/>
        <v>-0.26635245489916687</v>
      </c>
      <c r="AB127">
        <f t="shared" si="69"/>
        <v>-250765.1064826466</v>
      </c>
      <c r="AC127">
        <f t="shared" si="113"/>
        <v>0.23383096012473231</v>
      </c>
      <c r="AD127">
        <f t="shared" si="114"/>
        <v>5.4676917912854152E-2</v>
      </c>
      <c r="AE127">
        <f t="shared" si="115"/>
        <v>-13711.063142559799</v>
      </c>
      <c r="AJ127">
        <f t="shared" si="70"/>
        <v>317513.88998248166</v>
      </c>
      <c r="AK127">
        <f t="shared" si="116"/>
        <v>5.4676917912854152E-2</v>
      </c>
      <c r="AL127">
        <f t="shared" si="117"/>
        <v>0.76616903987526763</v>
      </c>
      <c r="AM127">
        <f t="shared" si="118"/>
        <v>13301.216215786266</v>
      </c>
      <c r="AO127">
        <f t="shared" si="119"/>
        <v>-157.57226124435147</v>
      </c>
      <c r="AP127" s="1">
        <f t="shared" si="99"/>
        <v>-237.303</v>
      </c>
      <c r="AQ127" s="1">
        <f t="shared" si="120"/>
        <v>6356.9907025214743</v>
      </c>
      <c r="AS127">
        <f t="shared" si="100"/>
        <v>1.0610926683121311</v>
      </c>
      <c r="AT127" s="1">
        <f t="shared" si="71"/>
        <v>1.5980000000000001</v>
      </c>
      <c r="AV127">
        <f t="shared" si="72"/>
        <v>1.0610926683121311</v>
      </c>
      <c r="AW127">
        <f t="shared" si="73"/>
        <v>1.5980000000000001</v>
      </c>
    </row>
    <row r="128" spans="1:49" x14ac:dyDescent="0.35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1"/>
        <v>3.0945381401825778E-3</v>
      </c>
      <c r="I128">
        <f t="shared" si="102"/>
        <v>5.7781166117089047</v>
      </c>
      <c r="K128">
        <f t="shared" si="96"/>
        <v>54</v>
      </c>
      <c r="L128" s="1">
        <f t="shared" si="97"/>
        <v>9</v>
      </c>
      <c r="M128" s="1">
        <f t="shared" si="103"/>
        <v>3</v>
      </c>
      <c r="N128" s="1">
        <v>0.2</v>
      </c>
      <c r="O128" s="1">
        <f t="shared" si="104"/>
        <v>1.6</v>
      </c>
      <c r="P128" s="1">
        <f t="shared" si="105"/>
        <v>0.47000362924573563</v>
      </c>
      <c r="Q128" s="1">
        <f t="shared" si="106"/>
        <v>4.2300326632116203</v>
      </c>
      <c r="R128" s="1">
        <f t="shared" si="98"/>
        <v>-162</v>
      </c>
      <c r="S128" s="1">
        <f t="shared" si="107"/>
        <v>-685.26529144028245</v>
      </c>
      <c r="U128">
        <f t="shared" si="108"/>
        <v>0.33333333333333331</v>
      </c>
      <c r="V128">
        <f t="shared" si="109"/>
        <v>3.2</v>
      </c>
      <c r="W128">
        <f t="shared" si="110"/>
        <v>11.354166666666666</v>
      </c>
      <c r="Y128">
        <f t="shared" si="111"/>
        <v>0.75022131528800995</v>
      </c>
      <c r="Z128">
        <f t="shared" si="112"/>
        <v>-0.2873870289307216</v>
      </c>
      <c r="AB128">
        <f t="shared" si="69"/>
        <v>-245701.48241257714</v>
      </c>
      <c r="AC128">
        <f t="shared" si="113"/>
        <v>0.24977868471199002</v>
      </c>
      <c r="AD128">
        <f t="shared" si="114"/>
        <v>6.2389391336451716E-2</v>
      </c>
      <c r="AE128">
        <f t="shared" si="115"/>
        <v>-15329.165938184584</v>
      </c>
      <c r="AJ128">
        <f t="shared" si="70"/>
        <v>317513.88998248166</v>
      </c>
      <c r="AK128">
        <f t="shared" si="116"/>
        <v>6.2389391336451716E-2</v>
      </c>
      <c r="AL128">
        <f t="shared" si="117"/>
        <v>0.75022131528800995</v>
      </c>
      <c r="AM128">
        <f t="shared" si="118"/>
        <v>14861.507897486852</v>
      </c>
      <c r="AO128">
        <f t="shared" si="119"/>
        <v>-229.248804438148</v>
      </c>
      <c r="AP128" s="1">
        <f t="shared" si="99"/>
        <v>-273.78000000000003</v>
      </c>
      <c r="AQ128" s="1">
        <f t="shared" si="120"/>
        <v>1983.02737816791</v>
      </c>
      <c r="AS128">
        <f t="shared" si="100"/>
        <v>1.4151160767786914</v>
      </c>
      <c r="AT128" s="1">
        <f t="shared" si="71"/>
        <v>1.69</v>
      </c>
      <c r="AV128">
        <f t="shared" si="72"/>
        <v>1.4151160767786914</v>
      </c>
      <c r="AW128">
        <f t="shared" si="73"/>
        <v>1.69</v>
      </c>
    </row>
    <row r="129" spans="1:49" x14ac:dyDescent="0.35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1"/>
        <v>3.0945381401825778E-3</v>
      </c>
      <c r="I129">
        <f t="shared" si="102"/>
        <v>5.7781166117089047</v>
      </c>
      <c r="K129">
        <f t="shared" si="96"/>
        <v>58.5</v>
      </c>
      <c r="L129" s="1">
        <f t="shared" si="97"/>
        <v>9.75</v>
      </c>
      <c r="M129" s="1">
        <f t="shared" si="103"/>
        <v>3.1224989991991992</v>
      </c>
      <c r="N129" s="1">
        <v>0.2</v>
      </c>
      <c r="O129" s="1">
        <f t="shared" si="104"/>
        <v>1.6244997998398398</v>
      </c>
      <c r="P129" s="1">
        <f t="shared" si="105"/>
        <v>0.48519995291361534</v>
      </c>
      <c r="Q129" s="1">
        <f t="shared" si="106"/>
        <v>4.7306995409077492</v>
      </c>
      <c r="R129" s="1">
        <f t="shared" si="98"/>
        <v>-175.5</v>
      </c>
      <c r="S129" s="1">
        <f t="shared" si="107"/>
        <v>-830.23776942930999</v>
      </c>
      <c r="U129">
        <f t="shared" si="108"/>
        <v>0.32025630761017426</v>
      </c>
      <c r="V129">
        <f t="shared" si="109"/>
        <v>3.2489995996796797</v>
      </c>
      <c r="W129">
        <f t="shared" si="110"/>
        <v>11.631347785246362</v>
      </c>
      <c r="Y129">
        <f t="shared" si="111"/>
        <v>0.7349239537438863</v>
      </c>
      <c r="Z129">
        <f t="shared" si="112"/>
        <v>-0.3079882494161319</v>
      </c>
      <c r="AB129">
        <f t="shared" si="69"/>
        <v>-240844.35764223401</v>
      </c>
      <c r="AC129">
        <f t="shared" si="113"/>
        <v>0.26507604625611364</v>
      </c>
      <c r="AD129">
        <f t="shared" si="114"/>
        <v>7.0265310298773295E-2</v>
      </c>
      <c r="AE129">
        <f t="shared" si="115"/>
        <v>-16923.003523440304</v>
      </c>
      <c r="AJ129">
        <f t="shared" si="70"/>
        <v>317513.88998248166</v>
      </c>
      <c r="AK129">
        <f t="shared" si="116"/>
        <v>7.0265310298773295E-2</v>
      </c>
      <c r="AL129">
        <f t="shared" si="117"/>
        <v>0.7349239537438863</v>
      </c>
      <c r="AM129">
        <f t="shared" si="118"/>
        <v>16396.309214689394</v>
      </c>
      <c r="AO129">
        <f t="shared" si="119"/>
        <v>-315.48279671306227</v>
      </c>
      <c r="AP129" s="1">
        <f t="shared" si="99"/>
        <v>-312.74099999999999</v>
      </c>
      <c r="AQ129" s="1">
        <f t="shared" si="120"/>
        <v>7.5174492157591528</v>
      </c>
      <c r="AS129">
        <f t="shared" si="100"/>
        <v>1.7976227732938022</v>
      </c>
      <c r="AT129" s="1">
        <f t="shared" si="71"/>
        <v>1.782</v>
      </c>
      <c r="AV129">
        <f t="shared" si="72"/>
        <v>1.7976227732938022</v>
      </c>
      <c r="AW129">
        <f t="shared" si="73"/>
        <v>1.782</v>
      </c>
    </row>
    <row r="130" spans="1:49" x14ac:dyDescent="0.35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1"/>
        <v>3.0945381401825778E-3</v>
      </c>
      <c r="I130">
        <f t="shared" si="102"/>
        <v>5.7781166117089047</v>
      </c>
      <c r="K130">
        <f t="shared" si="96"/>
        <v>63</v>
      </c>
      <c r="L130" s="1">
        <f t="shared" si="97"/>
        <v>10.5</v>
      </c>
      <c r="M130" s="1">
        <f t="shared" si="103"/>
        <v>3.2403703492039302</v>
      </c>
      <c r="N130" s="1">
        <v>0.2</v>
      </c>
      <c r="O130" s="1">
        <f t="shared" si="104"/>
        <v>1.6480740698407861</v>
      </c>
      <c r="P130" s="1">
        <f t="shared" si="105"/>
        <v>0.49960737576900971</v>
      </c>
      <c r="Q130" s="1">
        <f t="shared" si="106"/>
        <v>5.2458774455746022</v>
      </c>
      <c r="R130" s="1">
        <f t="shared" si="98"/>
        <v>-189</v>
      </c>
      <c r="S130" s="1">
        <f t="shared" si="107"/>
        <v>-991.47083721359979</v>
      </c>
      <c r="U130">
        <f t="shared" si="108"/>
        <v>0.30860669992418382</v>
      </c>
      <c r="V130">
        <f t="shared" si="109"/>
        <v>3.2961481396815722</v>
      </c>
      <c r="W130">
        <f t="shared" si="110"/>
        <v>11.890561112389092</v>
      </c>
      <c r="Y130">
        <f t="shared" si="111"/>
        <v>0.72023796662417261</v>
      </c>
      <c r="Z130">
        <f t="shared" si="112"/>
        <v>-0.32817361237793047</v>
      </c>
      <c r="AB130">
        <f t="shared" si="69"/>
        <v>-236181.35274362107</v>
      </c>
      <c r="AC130">
        <f t="shared" si="113"/>
        <v>0.27976203337582739</v>
      </c>
      <c r="AD130">
        <f t="shared" si="114"/>
        <v>7.8266795318577553E-2</v>
      </c>
      <c r="AE130">
        <f t="shared" si="115"/>
        <v>-18485.157593249754</v>
      </c>
      <c r="AJ130">
        <f t="shared" si="70"/>
        <v>317513.88998248166</v>
      </c>
      <c r="AK130">
        <f t="shared" si="116"/>
        <v>7.8266795318577553E-2</v>
      </c>
      <c r="AL130">
        <f t="shared" si="117"/>
        <v>0.72023796662417261</v>
      </c>
      <c r="AM130">
        <f t="shared" si="118"/>
        <v>17898.485799114282</v>
      </c>
      <c r="AO130">
        <f t="shared" si="119"/>
        <v>-417.01777780289558</v>
      </c>
      <c r="AP130" s="1">
        <f t="shared" si="99"/>
        <v>-354.375</v>
      </c>
      <c r="AQ130" s="1">
        <f t="shared" si="120"/>
        <v>3924.117610862947</v>
      </c>
      <c r="AS130">
        <f t="shared" si="100"/>
        <v>2.2064432687983895</v>
      </c>
      <c r="AT130" s="1">
        <f t="shared" si="71"/>
        <v>1.875</v>
      </c>
      <c r="AV130">
        <f t="shared" si="72"/>
        <v>2.2064432687983895</v>
      </c>
      <c r="AW130">
        <f t="shared" si="73"/>
        <v>1.875</v>
      </c>
    </row>
    <row r="131" spans="1:49" x14ac:dyDescent="0.35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1"/>
        <v>3.0945381401825778E-3</v>
      </c>
      <c r="I131">
        <f t="shared" si="102"/>
        <v>5.7781166117089047</v>
      </c>
      <c r="K131">
        <f t="shared" si="96"/>
        <v>67.5</v>
      </c>
      <c r="L131" s="1">
        <f t="shared" si="97"/>
        <v>11.25</v>
      </c>
      <c r="M131" s="1">
        <f t="shared" si="103"/>
        <v>3.3541019662496847</v>
      </c>
      <c r="N131" s="1">
        <v>0.2</v>
      </c>
      <c r="O131" s="1">
        <f t="shared" si="104"/>
        <v>1.670820393249937</v>
      </c>
      <c r="P131" s="1">
        <f t="shared" si="105"/>
        <v>0.51331475924627068</v>
      </c>
      <c r="Q131" s="1">
        <f t="shared" si="106"/>
        <v>5.7747910415205448</v>
      </c>
      <c r="R131" s="1">
        <f t="shared" si="98"/>
        <v>-202.5</v>
      </c>
      <c r="S131" s="1">
        <f t="shared" si="107"/>
        <v>-1169.3951859079102</v>
      </c>
      <c r="U131">
        <f t="shared" si="108"/>
        <v>0.29814239699997197</v>
      </c>
      <c r="V131">
        <f t="shared" si="109"/>
        <v>3.3416407864998741</v>
      </c>
      <c r="W131">
        <f t="shared" si="110"/>
        <v>12.133969083632897</v>
      </c>
      <c r="Y131">
        <f t="shared" si="111"/>
        <v>0.70612742069306411</v>
      </c>
      <c r="Z131">
        <f t="shared" si="112"/>
        <v>-0.34795957520583476</v>
      </c>
      <c r="AB131">
        <f t="shared" si="69"/>
        <v>-231701.0584152583</v>
      </c>
      <c r="AC131">
        <f t="shared" si="113"/>
        <v>0.29387257930693594</v>
      </c>
      <c r="AD131">
        <f t="shared" si="114"/>
        <v>8.636109286851136E-2</v>
      </c>
      <c r="AE131">
        <f t="shared" si="115"/>
        <v>-20009.956623532496</v>
      </c>
      <c r="AJ131">
        <f t="shared" si="70"/>
        <v>317513.88998248166</v>
      </c>
      <c r="AK131">
        <f t="shared" si="116"/>
        <v>8.636109286851136E-2</v>
      </c>
      <c r="AL131">
        <f t="shared" si="117"/>
        <v>0.70612742069306411</v>
      </c>
      <c r="AM131">
        <f t="shared" si="118"/>
        <v>19362.611640383002</v>
      </c>
      <c r="AO131">
        <f t="shared" si="119"/>
        <v>-534.53213141725428</v>
      </c>
      <c r="AP131" s="1">
        <f t="shared" si="99"/>
        <v>-398.3175</v>
      </c>
      <c r="AQ131" s="1">
        <f t="shared" si="120"/>
        <v>18554.425812138437</v>
      </c>
      <c r="AS131">
        <f t="shared" si="100"/>
        <v>2.6396648465049593</v>
      </c>
      <c r="AT131" s="1">
        <f t="shared" si="71"/>
        <v>1.9670000000000001</v>
      </c>
      <c r="AV131">
        <f t="shared" si="72"/>
        <v>2.6396648465049593</v>
      </c>
      <c r="AW131">
        <f t="shared" si="73"/>
        <v>1.9670000000000001</v>
      </c>
    </row>
    <row r="132" spans="1:49" x14ac:dyDescent="0.35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1"/>
        <v>3.0016509079993999E-3</v>
      </c>
      <c r="I132">
        <f t="shared" si="102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3"/>
        <v>0.7745966692414834</v>
      </c>
      <c r="N132" s="1">
        <v>0.2</v>
      </c>
      <c r="O132" s="1">
        <f t="shared" si="104"/>
        <v>1.1549193338482966</v>
      </c>
      <c r="P132" s="1">
        <f t="shared" si="105"/>
        <v>0.14403050071078732</v>
      </c>
      <c r="Q132" s="1">
        <f t="shared" si="106"/>
        <v>8.6418300426472403E-2</v>
      </c>
      <c r="R132" s="1">
        <f t="shared" si="98"/>
        <v>-10.8</v>
      </c>
      <c r="S132" s="1">
        <f t="shared" si="107"/>
        <v>-0.93331764460590205</v>
      </c>
      <c r="U132">
        <f t="shared" si="108"/>
        <v>1.2909944487358056</v>
      </c>
      <c r="V132">
        <f t="shared" si="109"/>
        <v>2.3098386676965932</v>
      </c>
      <c r="W132">
        <f t="shared" si="110"/>
        <v>4.5830709424352492</v>
      </c>
      <c r="Y132">
        <f t="shared" si="111"/>
        <v>0.97828596472692131</v>
      </c>
      <c r="Z132">
        <f t="shared" si="112"/>
        <v>-2.1953254215839504E-2</v>
      </c>
      <c r="AB132">
        <f t="shared" si="69"/>
        <v>-319014.11676975392</v>
      </c>
      <c r="AC132">
        <f t="shared" si="113"/>
        <v>2.1714035273078747E-2</v>
      </c>
      <c r="AD132">
        <f t="shared" si="114"/>
        <v>4.71499327840508E-4</v>
      </c>
      <c r="AE132">
        <f t="shared" si="115"/>
        <v>-150.41494162857231</v>
      </c>
      <c r="AJ132">
        <f t="shared" si="70"/>
        <v>318335.51992613432</v>
      </c>
      <c r="AK132">
        <f t="shared" si="116"/>
        <v>4.71499327840508E-4</v>
      </c>
      <c r="AL132">
        <f t="shared" si="117"/>
        <v>0.97828596472692131</v>
      </c>
      <c r="AM132">
        <f t="shared" si="118"/>
        <v>146.83581590314478</v>
      </c>
      <c r="AO132">
        <f t="shared" si="119"/>
        <v>-1.959216115829463</v>
      </c>
      <c r="AP132" s="1">
        <f t="shared" si="99"/>
        <v>-9.1238399999999995</v>
      </c>
      <c r="AQ132" s="1">
        <f t="shared" si="120"/>
        <v>51.331835401626904</v>
      </c>
      <c r="AS132">
        <f t="shared" si="100"/>
        <v>0.18140889961383916</v>
      </c>
      <c r="AT132" s="1">
        <f t="shared" si="71"/>
        <v>0.8448</v>
      </c>
      <c r="AV132">
        <f t="shared" si="72"/>
        <v>0.18140889961383916</v>
      </c>
      <c r="AW132">
        <f t="shared" si="73"/>
        <v>0.8448</v>
      </c>
    </row>
    <row r="133" spans="1:49" x14ac:dyDescent="0.35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1"/>
        <v>3.0016509079993999E-3</v>
      </c>
      <c r="I133">
        <f t="shared" si="102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3"/>
        <v>0.94868329805051377</v>
      </c>
      <c r="N133" s="1">
        <v>0.2</v>
      </c>
      <c r="O133" s="1">
        <f t="shared" si="104"/>
        <v>1.1897366596101029</v>
      </c>
      <c r="P133" s="1">
        <f t="shared" si="105"/>
        <v>0.17373198818891761</v>
      </c>
      <c r="Q133" s="1">
        <f t="shared" si="106"/>
        <v>0.15635878937002584</v>
      </c>
      <c r="R133" s="1">
        <f t="shared" si="98"/>
        <v>-16.2</v>
      </c>
      <c r="S133" s="1">
        <f t="shared" si="107"/>
        <v>-2.5330123877944186</v>
      </c>
      <c r="U133">
        <f t="shared" si="108"/>
        <v>1.0540925533894598</v>
      </c>
      <c r="V133">
        <f t="shared" si="109"/>
        <v>2.3794733192202058</v>
      </c>
      <c r="W133">
        <f t="shared" si="110"/>
        <v>5.2273299429437881</v>
      </c>
      <c r="Y133">
        <f t="shared" si="111"/>
        <v>0.96777877351460473</v>
      </c>
      <c r="Z133">
        <f t="shared" si="112"/>
        <v>-3.2751757582389782E-2</v>
      </c>
      <c r="AB133">
        <f t="shared" si="69"/>
        <v>-315669.30459221784</v>
      </c>
      <c r="AC133">
        <f t="shared" si="113"/>
        <v>3.2221226485395243E-2</v>
      </c>
      <c r="AD133">
        <f t="shared" si="114"/>
        <v>1.0382074362231359E-3</v>
      </c>
      <c r="AE133">
        <f t="shared" si="115"/>
        <v>-327.73021941502668</v>
      </c>
      <c r="AJ133">
        <f t="shared" si="70"/>
        <v>318335.51992613432</v>
      </c>
      <c r="AK133">
        <f t="shared" si="116"/>
        <v>1.0382074362231359E-3</v>
      </c>
      <c r="AL133">
        <f t="shared" si="117"/>
        <v>0.96777877351460473</v>
      </c>
      <c r="AM133">
        <f t="shared" si="118"/>
        <v>319.84924329500694</v>
      </c>
      <c r="AO133">
        <f t="shared" si="119"/>
        <v>8.7882031699166419E-2</v>
      </c>
      <c r="AP133" s="1">
        <f t="shared" si="99"/>
        <v>-13.901219999999999</v>
      </c>
      <c r="AQ133" s="1">
        <f t="shared" si="120"/>
        <v>195.6949756532897</v>
      </c>
      <c r="AS133">
        <f t="shared" si="100"/>
        <v>-5.4248167715534833E-3</v>
      </c>
      <c r="AT133" s="1">
        <f t="shared" si="71"/>
        <v>0.85809999999999997</v>
      </c>
    </row>
    <row r="134" spans="1:49" x14ac:dyDescent="0.35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1"/>
        <v>3.0016509079993999E-3</v>
      </c>
      <c r="I134">
        <f t="shared" si="102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3"/>
        <v>1.0954451150103324</v>
      </c>
      <c r="N134" s="1">
        <v>0.2</v>
      </c>
      <c r="O134" s="1">
        <f t="shared" si="104"/>
        <v>1.2190890230020666</v>
      </c>
      <c r="P134" s="1">
        <f t="shared" si="105"/>
        <v>0.19810387736670676</v>
      </c>
      <c r="Q134" s="1">
        <f t="shared" si="106"/>
        <v>0.23772465284004815</v>
      </c>
      <c r="R134" s="1">
        <f t="shared" si="98"/>
        <v>-21.6</v>
      </c>
      <c r="S134" s="1">
        <f t="shared" si="107"/>
        <v>-5.1348525013450406</v>
      </c>
      <c r="U134">
        <f t="shared" si="108"/>
        <v>0.91287092917527679</v>
      </c>
      <c r="V134">
        <f t="shared" si="109"/>
        <v>2.4381780460041331</v>
      </c>
      <c r="W134">
        <f t="shared" si="110"/>
        <v>5.7658678095059148</v>
      </c>
      <c r="Y134">
        <f t="shared" si="111"/>
        <v>0.95749488697730356</v>
      </c>
      <c r="Z134">
        <f t="shared" si="112"/>
        <v>-4.3434897913078224E-2</v>
      </c>
      <c r="AB134">
        <f t="shared" si="69"/>
        <v>-312395.57822450466</v>
      </c>
      <c r="AC134">
        <f t="shared" si="113"/>
        <v>4.250511302269646E-2</v>
      </c>
      <c r="AD134">
        <f t="shared" si="114"/>
        <v>1.8066846330722002E-3</v>
      </c>
      <c r="AE134">
        <f t="shared" si="115"/>
        <v>-564.40029061791699</v>
      </c>
      <c r="AJ134">
        <f t="shared" si="70"/>
        <v>318335.51992613432</v>
      </c>
      <c r="AK134">
        <f t="shared" si="116"/>
        <v>1.8066846330722002E-3</v>
      </c>
      <c r="AL134">
        <f t="shared" si="117"/>
        <v>0.95749488697730356</v>
      </c>
      <c r="AM134">
        <f t="shared" si="118"/>
        <v>550.68584593868593</v>
      </c>
      <c r="AO134">
        <f t="shared" si="119"/>
        <v>2.7702894704669916</v>
      </c>
      <c r="AP134" s="1">
        <f t="shared" si="99"/>
        <v>-18.900000000000002</v>
      </c>
      <c r="AQ134" s="1">
        <f t="shared" si="120"/>
        <v>469.60144573383263</v>
      </c>
      <c r="AS134">
        <f t="shared" si="100"/>
        <v>-0.12825414215124961</v>
      </c>
      <c r="AT134" s="1">
        <f t="shared" si="71"/>
        <v>0.875</v>
      </c>
    </row>
    <row r="135" spans="1:49" x14ac:dyDescent="0.35">
      <c r="A135" s="1">
        <v>0.5</v>
      </c>
      <c r="B135" s="1">
        <v>60</v>
      </c>
      <c r="C135" s="1">
        <v>0.89439999999999997</v>
      </c>
      <c r="D135" s="1">
        <f t="shared" ref="D135:D166" si="121">273.15+B135</f>
        <v>333.15</v>
      </c>
      <c r="E135">
        <v>110.98</v>
      </c>
      <c r="F135">
        <f t="shared" ref="F135:F166" si="122">E135*A135</f>
        <v>55.49</v>
      </c>
      <c r="G135" s="1">
        <v>1.7999999999999999E-2</v>
      </c>
      <c r="H135">
        <f t="shared" si="101"/>
        <v>3.0016509079993999E-3</v>
      </c>
      <c r="I135">
        <f t="shared" si="102"/>
        <v>5.8085928390085462</v>
      </c>
      <c r="K135">
        <f t="shared" ref="K135:K166" si="123">18*A135</f>
        <v>9</v>
      </c>
      <c r="L135" s="1">
        <f t="shared" ref="L135:L166" si="124">A135*3</f>
        <v>1.5</v>
      </c>
      <c r="M135" s="1">
        <f t="shared" si="103"/>
        <v>1.2247448713915889</v>
      </c>
      <c r="N135" s="1">
        <v>0.2</v>
      </c>
      <c r="O135" s="1">
        <f t="shared" si="104"/>
        <v>1.2449489742783177</v>
      </c>
      <c r="P135" s="1">
        <f t="shared" si="105"/>
        <v>0.21909454456137531</v>
      </c>
      <c r="Q135" s="1">
        <f t="shared" si="106"/>
        <v>0.32864181684206295</v>
      </c>
      <c r="R135" s="1">
        <f t="shared" ref="R135:R166" si="125" xml:space="preserve"> -$N$2 * K135</f>
        <v>-27</v>
      </c>
      <c r="S135" s="1">
        <f t="shared" si="107"/>
        <v>-8.8733290547357004</v>
      </c>
      <c r="U135">
        <f t="shared" si="108"/>
        <v>0.81649658092772615</v>
      </c>
      <c r="V135">
        <f t="shared" si="109"/>
        <v>2.4898979485566355</v>
      </c>
      <c r="W135">
        <f t="shared" si="110"/>
        <v>6.2305505519291478</v>
      </c>
      <c r="Y135">
        <f t="shared" si="111"/>
        <v>0.94742726127201582</v>
      </c>
      <c r="Z135">
        <f t="shared" si="112"/>
        <v>-5.4005114078506188E-2</v>
      </c>
      <c r="AB135">
        <f t="shared" si="69"/>
        <v>-309190.69536119018</v>
      </c>
      <c r="AC135">
        <f t="shared" si="113"/>
        <v>5.257273872798416E-2</v>
      </c>
      <c r="AD135">
        <f t="shared" si="114"/>
        <v>2.7638928573608854E-3</v>
      </c>
      <c r="AE135">
        <f t="shared" si="115"/>
        <v>-854.56995447123904</v>
      </c>
      <c r="AJ135">
        <f t="shared" si="70"/>
        <v>318335.51992613432</v>
      </c>
      <c r="AK135">
        <f t="shared" si="116"/>
        <v>2.7638928573608854E-3</v>
      </c>
      <c r="AL135">
        <f t="shared" si="117"/>
        <v>0.94742726127201582</v>
      </c>
      <c r="AM135">
        <f t="shared" si="118"/>
        <v>833.5893942795351</v>
      </c>
      <c r="AO135">
        <f t="shared" si="119"/>
        <v>5.8226754709605757</v>
      </c>
      <c r="AP135" s="1">
        <f t="shared" ref="AP135:AP166" si="126">-AT135*A135*18*$N$2</f>
        <v>-24.148800000000001</v>
      </c>
      <c r="AQ135" s="1">
        <f t="shared" si="120"/>
        <v>898.28934190639154</v>
      </c>
      <c r="AS135">
        <f t="shared" ref="AS135:AS166" si="127">-AO135/(A135*18*$N$2)</f>
        <v>-0.21565464707261392</v>
      </c>
      <c r="AT135" s="1">
        <f t="shared" si="71"/>
        <v>0.89439999999999997</v>
      </c>
    </row>
    <row r="136" spans="1:49" x14ac:dyDescent="0.35">
      <c r="A136" s="1">
        <v>0.6</v>
      </c>
      <c r="B136" s="1">
        <v>60</v>
      </c>
      <c r="C136" s="1">
        <v>0.91549999999999998</v>
      </c>
      <c r="D136" s="1">
        <f t="shared" si="121"/>
        <v>333.15</v>
      </c>
      <c r="E136">
        <v>110.98</v>
      </c>
      <c r="F136">
        <f t="shared" si="122"/>
        <v>66.587999999999994</v>
      </c>
      <c r="G136" s="1">
        <v>1.7999999999999999E-2</v>
      </c>
      <c r="H136">
        <f t="shared" si="101"/>
        <v>3.0016509079993999E-3</v>
      </c>
      <c r="I136">
        <f t="shared" si="102"/>
        <v>5.8085928390085462</v>
      </c>
      <c r="K136">
        <f t="shared" si="123"/>
        <v>10.799999999999999</v>
      </c>
      <c r="L136" s="1">
        <f t="shared" si="124"/>
        <v>1.7999999999999998</v>
      </c>
      <c r="M136" s="1">
        <f t="shared" si="103"/>
        <v>1.3416407864998738</v>
      </c>
      <c r="N136" s="1">
        <v>0.2</v>
      </c>
      <c r="O136" s="1">
        <f t="shared" si="104"/>
        <v>1.2683281572999747</v>
      </c>
      <c r="P136" s="1">
        <f t="shared" si="105"/>
        <v>0.23769962166478761</v>
      </c>
      <c r="Q136" s="1">
        <f t="shared" si="106"/>
        <v>0.42785931899661767</v>
      </c>
      <c r="R136" s="1">
        <f t="shared" si="125"/>
        <v>-32.4</v>
      </c>
      <c r="S136" s="1">
        <f t="shared" si="107"/>
        <v>-13.862641935490412</v>
      </c>
      <c r="U136">
        <f t="shared" si="108"/>
        <v>0.7453559924999299</v>
      </c>
      <c r="V136">
        <f t="shared" si="109"/>
        <v>2.5366563145999494</v>
      </c>
      <c r="W136">
        <f t="shared" si="110"/>
        <v>6.6406494776392329</v>
      </c>
      <c r="Y136">
        <f t="shared" si="111"/>
        <v>0.93756914572449723</v>
      </c>
      <c r="Z136">
        <f t="shared" si="112"/>
        <v>-6.4464768417906146E-2</v>
      </c>
      <c r="AB136">
        <f t="shared" ref="AB136:AB173" si="128">($AH$9+($AH$10*H136)+($AH$11*I136)) + (($AH$12+($AH$13*H136)+($AH$14*I136))*AC136)</f>
        <v>-306052.50702287891</v>
      </c>
      <c r="AC136">
        <f t="shared" si="113"/>
        <v>6.2430854275502816E-2</v>
      </c>
      <c r="AD136">
        <f t="shared" si="114"/>
        <v>3.8976115655690682E-3</v>
      </c>
      <c r="AE136">
        <f t="shared" si="115"/>
        <v>-1192.8737910437812</v>
      </c>
      <c r="AJ136">
        <f t="shared" ref="AJ136:AJ173" si="129">($AH$12+($AH$13*H136)+($AH$14*I136))</f>
        <v>318335.51992613432</v>
      </c>
      <c r="AK136">
        <f t="shared" si="116"/>
        <v>3.8976115655690682E-3</v>
      </c>
      <c r="AL136">
        <f t="shared" si="117"/>
        <v>0.93756914572449723</v>
      </c>
      <c r="AM136">
        <f t="shared" si="118"/>
        <v>1163.2872338668199</v>
      </c>
      <c r="AO136">
        <f t="shared" si="119"/>
        <v>9.0188009954138124</v>
      </c>
      <c r="AP136" s="1">
        <f t="shared" si="126"/>
        <v>-29.662199999999999</v>
      </c>
      <c r="AQ136" s="1">
        <f t="shared" si="120"/>
        <v>1496.2198380072043</v>
      </c>
      <c r="AS136">
        <f t="shared" si="127"/>
        <v>-0.27835805541400654</v>
      </c>
      <c r="AT136" s="1">
        <f t="shared" ref="AT136:AT173" si="130">C136</f>
        <v>0.91549999999999998</v>
      </c>
    </row>
    <row r="137" spans="1:49" x14ac:dyDescent="0.35">
      <c r="A137" s="1">
        <v>0.7</v>
      </c>
      <c r="B137" s="1">
        <v>60</v>
      </c>
      <c r="C137" s="1">
        <v>0.93810000000000004</v>
      </c>
      <c r="D137" s="1">
        <f t="shared" si="121"/>
        <v>333.15</v>
      </c>
      <c r="E137">
        <v>110.98</v>
      </c>
      <c r="F137">
        <f t="shared" si="122"/>
        <v>77.685999999999993</v>
      </c>
      <c r="G137" s="1">
        <v>1.7999999999999999E-2</v>
      </c>
      <c r="H137">
        <f t="shared" si="101"/>
        <v>3.0016509079993999E-3</v>
      </c>
      <c r="I137">
        <f t="shared" si="102"/>
        <v>5.8085928390085462</v>
      </c>
      <c r="K137">
        <f t="shared" si="123"/>
        <v>12.6</v>
      </c>
      <c r="L137" s="1">
        <f t="shared" si="124"/>
        <v>2.0999999999999996</v>
      </c>
      <c r="M137" s="1">
        <f t="shared" si="103"/>
        <v>1.4491376746189437</v>
      </c>
      <c r="N137" s="1">
        <v>0.2</v>
      </c>
      <c r="O137" s="1">
        <f t="shared" si="104"/>
        <v>1.2898275349237887</v>
      </c>
      <c r="P137" s="1">
        <f t="shared" si="105"/>
        <v>0.25450851557823218</v>
      </c>
      <c r="Q137" s="1">
        <f t="shared" si="106"/>
        <v>0.53446788271428747</v>
      </c>
      <c r="R137" s="1">
        <f t="shared" si="125"/>
        <v>-37.799999999999997</v>
      </c>
      <c r="S137" s="1">
        <f t="shared" si="107"/>
        <v>-20.202885966600064</v>
      </c>
      <c r="U137">
        <f t="shared" si="108"/>
        <v>0.69006555934235425</v>
      </c>
      <c r="V137">
        <f t="shared" si="109"/>
        <v>2.5796550698475773</v>
      </c>
      <c r="W137">
        <f t="shared" si="110"/>
        <v>7.0085795058786466</v>
      </c>
      <c r="Y137">
        <f t="shared" si="111"/>
        <v>0.9279140677340153</v>
      </c>
      <c r="Z137">
        <f t="shared" si="112"/>
        <v>-7.4816149908080359E-2</v>
      </c>
      <c r="AB137">
        <f t="shared" si="128"/>
        <v>-302978.95275085152</v>
      </c>
      <c r="AC137">
        <f t="shared" si="113"/>
        <v>7.2085932265984712E-2</v>
      </c>
      <c r="AD137">
        <f t="shared" si="114"/>
        <v>5.1963816306561357E-3</v>
      </c>
      <c r="AE137">
        <f t="shared" si="115"/>
        <v>-1574.3942645499581</v>
      </c>
      <c r="AJ137">
        <f t="shared" si="129"/>
        <v>318335.51992613432</v>
      </c>
      <c r="AK137">
        <f t="shared" si="116"/>
        <v>5.1963816306561357E-3</v>
      </c>
      <c r="AL137">
        <f t="shared" si="117"/>
        <v>0.9279140677340153</v>
      </c>
      <c r="AM137">
        <f t="shared" si="118"/>
        <v>1534.9488145243927</v>
      </c>
      <c r="AO137">
        <f t="shared" si="119"/>
        <v>12.159168403178683</v>
      </c>
      <c r="AP137" s="1">
        <f t="shared" si="126"/>
        <v>-35.460180000000001</v>
      </c>
      <c r="AQ137" s="1">
        <f t="shared" si="120"/>
        <v>2267.6023423433162</v>
      </c>
      <c r="AS137">
        <f t="shared" si="127"/>
        <v>-0.32167112177721385</v>
      </c>
      <c r="AT137" s="1">
        <f t="shared" si="130"/>
        <v>0.93810000000000004</v>
      </c>
    </row>
    <row r="138" spans="1:49" x14ac:dyDescent="0.35">
      <c r="A138" s="1">
        <v>0.8</v>
      </c>
      <c r="B138" s="1">
        <v>60</v>
      </c>
      <c r="C138" s="1">
        <v>0.96209999999999996</v>
      </c>
      <c r="D138" s="1">
        <f t="shared" si="121"/>
        <v>333.15</v>
      </c>
      <c r="E138">
        <v>110.98</v>
      </c>
      <c r="F138">
        <f t="shared" si="122"/>
        <v>88.784000000000006</v>
      </c>
      <c r="G138" s="1">
        <v>1.7999999999999999E-2</v>
      </c>
      <c r="H138">
        <f t="shared" si="101"/>
        <v>3.0016509079993999E-3</v>
      </c>
      <c r="I138">
        <f t="shared" si="102"/>
        <v>5.8085928390085462</v>
      </c>
      <c r="K138">
        <f t="shared" si="123"/>
        <v>14.4</v>
      </c>
      <c r="L138" s="1">
        <f t="shared" si="124"/>
        <v>2.4000000000000004</v>
      </c>
      <c r="M138" s="1">
        <f t="shared" si="103"/>
        <v>1.5491933384829668</v>
      </c>
      <c r="N138" s="1">
        <v>0.2</v>
      </c>
      <c r="O138" s="1">
        <f t="shared" si="104"/>
        <v>1.3098386676965934</v>
      </c>
      <c r="P138" s="1">
        <f t="shared" si="105"/>
        <v>0.26990397519884929</v>
      </c>
      <c r="Q138" s="1">
        <f t="shared" si="106"/>
        <v>0.64776954047723834</v>
      </c>
      <c r="R138" s="1">
        <f t="shared" si="125"/>
        <v>-43.2</v>
      </c>
      <c r="S138" s="1">
        <f t="shared" si="107"/>
        <v>-27.983644148616698</v>
      </c>
      <c r="U138">
        <f t="shared" si="108"/>
        <v>0.6454972243679028</v>
      </c>
      <c r="V138">
        <f t="shared" si="109"/>
        <v>2.6196773353931868</v>
      </c>
      <c r="W138">
        <f t="shared" si="110"/>
        <v>7.3428192954444151</v>
      </c>
      <c r="Y138">
        <f t="shared" si="111"/>
        <v>0.91845581860130199</v>
      </c>
      <c r="Z138">
        <f t="shared" si="112"/>
        <v>-8.5061477169996416E-2</v>
      </c>
      <c r="AB138">
        <f t="shared" si="128"/>
        <v>-299968.05609559832</v>
      </c>
      <c r="AC138">
        <f t="shared" si="113"/>
        <v>8.1544181398697999E-2</v>
      </c>
      <c r="AD138">
        <f t="shared" si="114"/>
        <v>6.6494535199837649E-3</v>
      </c>
      <c r="AE138">
        <f t="shared" si="115"/>
        <v>-1994.6236464875637</v>
      </c>
      <c r="AJ138">
        <f t="shared" si="129"/>
        <v>318335.51992613432</v>
      </c>
      <c r="AK138">
        <f t="shared" si="116"/>
        <v>6.6494535199837649E-3</v>
      </c>
      <c r="AL138">
        <f t="shared" si="117"/>
        <v>0.91845581860130199</v>
      </c>
      <c r="AM138">
        <f t="shared" si="118"/>
        <v>1944.1480068670148</v>
      </c>
      <c r="AO138">
        <f t="shared" si="119"/>
        <v>15.06411469931777</v>
      </c>
      <c r="AP138" s="1">
        <f t="shared" si="126"/>
        <v>-41.562719999999999</v>
      </c>
      <c r="AQ138" s="1">
        <f t="shared" si="120"/>
        <v>3206.5984080638591</v>
      </c>
      <c r="AS138">
        <f t="shared" si="127"/>
        <v>-0.34870635878050393</v>
      </c>
      <c r="AT138" s="1">
        <f t="shared" si="130"/>
        <v>0.96209999999999996</v>
      </c>
    </row>
    <row r="139" spans="1:49" x14ac:dyDescent="0.35">
      <c r="A139" s="1">
        <v>0.9</v>
      </c>
      <c r="B139" s="1">
        <v>60</v>
      </c>
      <c r="C139" s="1">
        <v>0.98709999999999998</v>
      </c>
      <c r="D139" s="1">
        <f t="shared" si="121"/>
        <v>333.15</v>
      </c>
      <c r="E139">
        <v>110.98</v>
      </c>
      <c r="F139">
        <f t="shared" si="122"/>
        <v>99.882000000000005</v>
      </c>
      <c r="G139" s="1">
        <v>1.7999999999999999E-2</v>
      </c>
      <c r="H139">
        <f t="shared" si="101"/>
        <v>3.0016509079993999E-3</v>
      </c>
      <c r="I139">
        <f t="shared" si="102"/>
        <v>5.8085928390085462</v>
      </c>
      <c r="K139">
        <f t="shared" si="123"/>
        <v>16.2</v>
      </c>
      <c r="L139" s="1">
        <f t="shared" si="124"/>
        <v>2.7</v>
      </c>
      <c r="M139" s="1">
        <f t="shared" si="103"/>
        <v>1.6431676725154984</v>
      </c>
      <c r="N139" s="1">
        <v>0.2</v>
      </c>
      <c r="O139" s="1">
        <f t="shared" si="104"/>
        <v>1.3286335345030997</v>
      </c>
      <c r="P139" s="1">
        <f t="shared" si="105"/>
        <v>0.2841509964115006</v>
      </c>
      <c r="Q139" s="1">
        <f t="shared" si="106"/>
        <v>0.76720769031105163</v>
      </c>
      <c r="R139" s="1">
        <f t="shared" si="125"/>
        <v>-48.599999999999994</v>
      </c>
      <c r="S139" s="1">
        <f t="shared" si="107"/>
        <v>-37.286293749117107</v>
      </c>
      <c r="U139">
        <f t="shared" si="108"/>
        <v>0.60858061945018449</v>
      </c>
      <c r="V139">
        <f t="shared" si="109"/>
        <v>2.6572670690061995</v>
      </c>
      <c r="W139">
        <f t="shared" si="110"/>
        <v>7.6494353641458313</v>
      </c>
      <c r="Y139">
        <f t="shared" si="111"/>
        <v>0.90918844021449574</v>
      </c>
      <c r="Z139">
        <f t="shared" si="112"/>
        <v>-9.5202901322921613E-2</v>
      </c>
      <c r="AB139">
        <f t="shared" si="128"/>
        <v>-297017.92037848209</v>
      </c>
      <c r="AC139">
        <f t="shared" si="113"/>
        <v>9.0811559785504259E-2</v>
      </c>
      <c r="AD139">
        <f t="shared" si="114"/>
        <v>8.2467393906762148E-3</v>
      </c>
      <c r="AE139">
        <f t="shared" si="115"/>
        <v>-2449.4293837219598</v>
      </c>
      <c r="AJ139">
        <f t="shared" si="129"/>
        <v>318335.51992613432</v>
      </c>
      <c r="AK139">
        <f t="shared" si="116"/>
        <v>8.2467393906762148E-3</v>
      </c>
      <c r="AL139">
        <f t="shared" si="117"/>
        <v>0.90918844021449574</v>
      </c>
      <c r="AM139">
        <f t="shared" si="118"/>
        <v>2386.8288340260547</v>
      </c>
      <c r="AO139">
        <f t="shared" si="119"/>
        <v>17.569617681319414</v>
      </c>
      <c r="AP139" s="1">
        <f t="shared" si="126"/>
        <v>-47.973060000000004</v>
      </c>
      <c r="AQ139" s="1">
        <f t="shared" si="120"/>
        <v>4295.8425976373264</v>
      </c>
      <c r="AS139">
        <f t="shared" si="127"/>
        <v>-0.36151476710533781</v>
      </c>
      <c r="AT139" s="1">
        <f t="shared" si="130"/>
        <v>0.98709999999999998</v>
      </c>
    </row>
    <row r="140" spans="1:49" x14ac:dyDescent="0.35">
      <c r="A140" s="1">
        <v>1</v>
      </c>
      <c r="B140" s="1">
        <v>60</v>
      </c>
      <c r="C140" s="1">
        <v>1.0129999999999999</v>
      </c>
      <c r="D140" s="1">
        <f t="shared" si="121"/>
        <v>333.15</v>
      </c>
      <c r="E140">
        <v>110.98</v>
      </c>
      <c r="F140">
        <f t="shared" si="122"/>
        <v>110.98</v>
      </c>
      <c r="G140" s="1">
        <v>1.7999999999999999E-2</v>
      </c>
      <c r="H140">
        <f t="shared" si="101"/>
        <v>3.0016509079993999E-3</v>
      </c>
      <c r="I140">
        <f t="shared" si="102"/>
        <v>5.8085928390085462</v>
      </c>
      <c r="K140">
        <f t="shared" si="123"/>
        <v>18</v>
      </c>
      <c r="L140" s="1">
        <f t="shared" si="124"/>
        <v>3</v>
      </c>
      <c r="M140" s="1">
        <f t="shared" si="103"/>
        <v>1.7320508075688772</v>
      </c>
      <c r="N140" s="1">
        <v>0.2</v>
      </c>
      <c r="O140" s="1">
        <f t="shared" si="104"/>
        <v>1.3464101615137753</v>
      </c>
      <c r="P140" s="1">
        <f t="shared" si="105"/>
        <v>0.29744191103901518</v>
      </c>
      <c r="Q140" s="1">
        <f t="shared" si="106"/>
        <v>0.89232573311704555</v>
      </c>
      <c r="R140" s="1">
        <f t="shared" si="125"/>
        <v>-54</v>
      </c>
      <c r="S140" s="1">
        <f t="shared" si="107"/>
        <v>-48.185589588320461</v>
      </c>
      <c r="U140">
        <f t="shared" si="108"/>
        <v>0.57735026918962584</v>
      </c>
      <c r="V140">
        <f t="shared" si="109"/>
        <v>2.6928203230275507</v>
      </c>
      <c r="W140">
        <f t="shared" si="110"/>
        <v>7.932931795463726</v>
      </c>
      <c r="Y140">
        <f t="shared" si="111"/>
        <v>0.90010621253307888</v>
      </c>
      <c r="Z140">
        <f t="shared" si="112"/>
        <v>-0.10524250869527861</v>
      </c>
      <c r="AB140">
        <f t="shared" si="128"/>
        <v>-294126.72470743075</v>
      </c>
      <c r="AC140">
        <f t="shared" si="113"/>
        <v>9.9893787466921097E-2</v>
      </c>
      <c r="AD140">
        <f t="shared" si="114"/>
        <v>9.9787687744864028E-3</v>
      </c>
      <c r="AE140">
        <f t="shared" si="115"/>
        <v>-2935.0225762524683</v>
      </c>
      <c r="AJ140">
        <f t="shared" si="129"/>
        <v>318335.51992613432</v>
      </c>
      <c r="AK140">
        <f t="shared" si="116"/>
        <v>9.9787687744864028E-3</v>
      </c>
      <c r="AL140">
        <f t="shared" si="117"/>
        <v>0.90010621253307888</v>
      </c>
      <c r="AM140">
        <f t="shared" si="118"/>
        <v>2859.2742858096485</v>
      </c>
      <c r="AO140">
        <f t="shared" si="119"/>
        <v>19.524526550340397</v>
      </c>
      <c r="AP140" s="1">
        <f t="shared" si="126"/>
        <v>-54.701999999999998</v>
      </c>
      <c r="AQ140" s="1">
        <f t="shared" si="120"/>
        <v>5509.5772437283877</v>
      </c>
      <c r="AS140">
        <f t="shared" si="127"/>
        <v>-0.36156530648778512</v>
      </c>
      <c r="AT140" s="1">
        <f t="shared" si="130"/>
        <v>1.0129999999999999</v>
      </c>
    </row>
    <row r="141" spans="1:49" x14ac:dyDescent="0.35">
      <c r="A141" s="1">
        <v>1.2</v>
      </c>
      <c r="B141" s="1">
        <v>60</v>
      </c>
      <c r="C141" s="1">
        <v>1.0680000000000001</v>
      </c>
      <c r="D141" s="1">
        <f t="shared" si="121"/>
        <v>333.15</v>
      </c>
      <c r="E141">
        <v>110.98</v>
      </c>
      <c r="F141">
        <f t="shared" si="122"/>
        <v>133.17599999999999</v>
      </c>
      <c r="G141" s="1">
        <v>1.7999999999999999E-2</v>
      </c>
      <c r="H141">
        <f t="shared" si="101"/>
        <v>3.0016509079993999E-3</v>
      </c>
      <c r="I141">
        <f t="shared" si="102"/>
        <v>5.8085928390085462</v>
      </c>
      <c r="K141">
        <f t="shared" si="123"/>
        <v>21.599999999999998</v>
      </c>
      <c r="L141" s="1">
        <f t="shared" si="124"/>
        <v>3.5999999999999996</v>
      </c>
      <c r="M141" s="1">
        <f t="shared" si="103"/>
        <v>1.8973665961010275</v>
      </c>
      <c r="N141" s="1">
        <v>0.2</v>
      </c>
      <c r="O141" s="1">
        <f t="shared" si="104"/>
        <v>1.3794733192202056</v>
      </c>
      <c r="P141" s="1">
        <f t="shared" si="105"/>
        <v>0.3217017735821896</v>
      </c>
      <c r="Q141" s="1">
        <f t="shared" si="106"/>
        <v>1.1581263848958825</v>
      </c>
      <c r="R141" s="1">
        <f t="shared" si="125"/>
        <v>-64.8</v>
      </c>
      <c r="S141" s="1">
        <f t="shared" si="107"/>
        <v>-75.046589741253186</v>
      </c>
      <c r="U141">
        <f t="shared" si="108"/>
        <v>0.52704627669472992</v>
      </c>
      <c r="V141">
        <f t="shared" si="109"/>
        <v>2.7589466384404111</v>
      </c>
      <c r="W141">
        <f t="shared" si="110"/>
        <v>8.4436013025158054</v>
      </c>
      <c r="Y141">
        <f t="shared" si="111"/>
        <v>0.88247544953299395</v>
      </c>
      <c r="Z141">
        <f t="shared" si="112"/>
        <v>-0.12502430978771625</v>
      </c>
      <c r="AB141">
        <f t="shared" si="128"/>
        <v>-288514.22660110425</v>
      </c>
      <c r="AC141">
        <f t="shared" si="113"/>
        <v>0.11752455046700601</v>
      </c>
      <c r="AD141">
        <f t="shared" si="114"/>
        <v>1.3812019962471842E-2</v>
      </c>
      <c r="AE141">
        <f t="shared" si="115"/>
        <v>-3984.9642572715766</v>
      </c>
      <c r="AJ141">
        <f t="shared" si="129"/>
        <v>318335.51992613432</v>
      </c>
      <c r="AK141">
        <f t="shared" si="116"/>
        <v>1.3812019962471842E-2</v>
      </c>
      <c r="AL141">
        <f t="shared" si="117"/>
        <v>0.88247544953299395</v>
      </c>
      <c r="AM141">
        <f t="shared" si="118"/>
        <v>3880.1179657737366</v>
      </c>
      <c r="AO141">
        <f t="shared" si="119"/>
        <v>21.231076144283179</v>
      </c>
      <c r="AP141" s="1">
        <f t="shared" si="126"/>
        <v>-69.206400000000002</v>
      </c>
      <c r="AQ141" s="1">
        <f t="shared" si="120"/>
        <v>8178.9370913477896</v>
      </c>
      <c r="AS141">
        <f t="shared" si="127"/>
        <v>-0.32764006395498735</v>
      </c>
      <c r="AT141" s="1">
        <f t="shared" si="130"/>
        <v>1.0680000000000001</v>
      </c>
    </row>
    <row r="142" spans="1:49" x14ac:dyDescent="0.35">
      <c r="A142" s="1">
        <v>1.4</v>
      </c>
      <c r="B142" s="1">
        <v>60</v>
      </c>
      <c r="C142" s="1">
        <v>1.1259999999999999</v>
      </c>
      <c r="D142" s="1">
        <f t="shared" si="121"/>
        <v>333.15</v>
      </c>
      <c r="E142">
        <v>110.98</v>
      </c>
      <c r="F142">
        <f t="shared" si="122"/>
        <v>155.37199999999999</v>
      </c>
      <c r="G142" s="1">
        <v>1.7999999999999999E-2</v>
      </c>
      <c r="H142">
        <f t="shared" si="101"/>
        <v>3.0016509079993999E-3</v>
      </c>
      <c r="I142">
        <f t="shared" si="102"/>
        <v>5.8085928390085462</v>
      </c>
      <c r="K142">
        <f t="shared" si="123"/>
        <v>25.2</v>
      </c>
      <c r="L142" s="1">
        <f t="shared" si="124"/>
        <v>4.1999999999999993</v>
      </c>
      <c r="M142" s="1">
        <f t="shared" si="103"/>
        <v>2.0493901531919194</v>
      </c>
      <c r="N142" s="1">
        <v>0.2</v>
      </c>
      <c r="O142" s="1">
        <f t="shared" si="104"/>
        <v>1.4098780306383838</v>
      </c>
      <c r="P142" s="1">
        <f t="shared" si="105"/>
        <v>0.34350319755512371</v>
      </c>
      <c r="Q142" s="1">
        <f t="shared" si="106"/>
        <v>1.4427134297315194</v>
      </c>
      <c r="R142" s="1">
        <f t="shared" si="125"/>
        <v>-75.599999999999994</v>
      </c>
      <c r="S142" s="1">
        <f t="shared" si="107"/>
        <v>-109.06913528770286</v>
      </c>
      <c r="U142">
        <f t="shared" si="108"/>
        <v>0.48795003647426666</v>
      </c>
      <c r="V142">
        <f t="shared" si="109"/>
        <v>2.8197560612767676</v>
      </c>
      <c r="W142">
        <f t="shared" si="110"/>
        <v>8.8946105016690531</v>
      </c>
      <c r="Y142">
        <f t="shared" si="111"/>
        <v>0.8655221002413076</v>
      </c>
      <c r="Z142">
        <f t="shared" si="112"/>
        <v>-0.14442237003987493</v>
      </c>
      <c r="AB142">
        <f t="shared" si="128"/>
        <v>-283117.37333984592</v>
      </c>
      <c r="AC142">
        <f t="shared" si="113"/>
        <v>0.13447789975869243</v>
      </c>
      <c r="AD142">
        <f t="shared" si="114"/>
        <v>1.8084305523508929E-2</v>
      </c>
      <c r="AE142">
        <f t="shared" si="115"/>
        <v>-5119.9810784911151</v>
      </c>
      <c r="AJ142">
        <f t="shared" si="129"/>
        <v>318335.51992613432</v>
      </c>
      <c r="AK142">
        <f t="shared" si="116"/>
        <v>1.8084305523508929E-2</v>
      </c>
      <c r="AL142">
        <f t="shared" si="117"/>
        <v>0.8655221002413076</v>
      </c>
      <c r="AM142">
        <f t="shared" si="118"/>
        <v>4982.7040999169767</v>
      </c>
      <c r="AO142">
        <f t="shared" si="119"/>
        <v>19.168810414726977</v>
      </c>
      <c r="AP142" s="1">
        <f t="shared" si="126"/>
        <v>-85.125599999999991</v>
      </c>
      <c r="AQ142" s="1">
        <f t="shared" si="120"/>
        <v>10877.324043755509</v>
      </c>
      <c r="AS142">
        <f t="shared" si="127"/>
        <v>-0.25355569331649441</v>
      </c>
      <c r="AT142" s="1">
        <f t="shared" si="130"/>
        <v>1.1259999999999999</v>
      </c>
    </row>
    <row r="143" spans="1:49" x14ac:dyDescent="0.35">
      <c r="A143" s="1">
        <v>1.6</v>
      </c>
      <c r="B143" s="1">
        <v>60</v>
      </c>
      <c r="C143" s="1">
        <v>1.1859999999999999</v>
      </c>
      <c r="D143" s="1">
        <f t="shared" si="121"/>
        <v>333.15</v>
      </c>
      <c r="E143">
        <v>110.98</v>
      </c>
      <c r="F143">
        <f t="shared" si="122"/>
        <v>177.56800000000001</v>
      </c>
      <c r="G143" s="1">
        <v>1.7999999999999999E-2</v>
      </c>
      <c r="H143">
        <f t="shared" si="101"/>
        <v>3.0016509079993999E-3</v>
      </c>
      <c r="I143">
        <f t="shared" si="102"/>
        <v>5.8085928390085462</v>
      </c>
      <c r="K143">
        <f t="shared" si="123"/>
        <v>28.8</v>
      </c>
      <c r="L143" s="1">
        <f t="shared" si="124"/>
        <v>4.8000000000000007</v>
      </c>
      <c r="M143" s="1">
        <f t="shared" si="103"/>
        <v>2.1908902300206647</v>
      </c>
      <c r="N143" s="1">
        <v>0.2</v>
      </c>
      <c r="O143" s="1">
        <f t="shared" si="104"/>
        <v>1.4381780460041329</v>
      </c>
      <c r="P143" s="1">
        <f t="shared" si="105"/>
        <v>0.3633770666581439</v>
      </c>
      <c r="Q143" s="1">
        <f t="shared" si="106"/>
        <v>1.744209919959091</v>
      </c>
      <c r="R143" s="1">
        <f t="shared" si="125"/>
        <v>-86.4</v>
      </c>
      <c r="S143" s="1">
        <f t="shared" si="107"/>
        <v>-150.69973708446548</v>
      </c>
      <c r="U143">
        <f t="shared" si="108"/>
        <v>0.4564354645876384</v>
      </c>
      <c r="V143">
        <f t="shared" si="109"/>
        <v>2.8763560920082658</v>
      </c>
      <c r="W143">
        <f t="shared" si="110"/>
        <v>9.298959297546789</v>
      </c>
      <c r="Y143">
        <f t="shared" si="111"/>
        <v>0.84920785890920947</v>
      </c>
      <c r="Z143">
        <f t="shared" si="112"/>
        <v>-0.16345129471021383</v>
      </c>
      <c r="AB143">
        <f t="shared" si="128"/>
        <v>-277923.97084319202</v>
      </c>
      <c r="AC143">
        <f t="shared" si="113"/>
        <v>0.15079214109079053</v>
      </c>
      <c r="AD143">
        <f t="shared" si="114"/>
        <v>2.2738269814744878E-2</v>
      </c>
      <c r="AE143">
        <f t="shared" si="115"/>
        <v>-6319.5102370177883</v>
      </c>
      <c r="AJ143">
        <f t="shared" si="129"/>
        <v>318335.51992613432</v>
      </c>
      <c r="AK143">
        <f t="shared" si="116"/>
        <v>2.2738269814744878E-2</v>
      </c>
      <c r="AL143">
        <f t="shared" si="117"/>
        <v>0.84920785890920947</v>
      </c>
      <c r="AM143">
        <f t="shared" si="118"/>
        <v>6146.9052689080681</v>
      </c>
      <c r="AO143">
        <f t="shared" si="119"/>
        <v>12.442820432997905</v>
      </c>
      <c r="AP143" s="1">
        <f t="shared" si="126"/>
        <v>-102.47039999999998</v>
      </c>
      <c r="AQ143" s="1">
        <f t="shared" si="120"/>
        <v>13205.048230282764</v>
      </c>
      <c r="AS143">
        <f t="shared" si="127"/>
        <v>-0.14401412538192018</v>
      </c>
      <c r="AT143" s="1">
        <f t="shared" si="130"/>
        <v>1.1859999999999999</v>
      </c>
    </row>
    <row r="144" spans="1:49" x14ac:dyDescent="0.35">
      <c r="A144" s="1">
        <v>1.8</v>
      </c>
      <c r="B144" s="1">
        <v>60</v>
      </c>
      <c r="C144" s="1">
        <v>1.248</v>
      </c>
      <c r="D144" s="1">
        <f t="shared" si="121"/>
        <v>333.15</v>
      </c>
      <c r="E144">
        <v>110.98</v>
      </c>
      <c r="F144">
        <f t="shared" si="122"/>
        <v>199.76400000000001</v>
      </c>
      <c r="G144" s="1">
        <v>1.7999999999999999E-2</v>
      </c>
      <c r="H144">
        <f t="shared" si="101"/>
        <v>3.0016509079993999E-3</v>
      </c>
      <c r="I144">
        <f t="shared" si="102"/>
        <v>5.8085928390085462</v>
      </c>
      <c r="K144">
        <f t="shared" si="123"/>
        <v>32.4</v>
      </c>
      <c r="L144" s="1">
        <f t="shared" si="124"/>
        <v>5.4</v>
      </c>
      <c r="M144" s="1">
        <f t="shared" si="103"/>
        <v>2.3237900077244502</v>
      </c>
      <c r="N144" s="1">
        <v>0.2</v>
      </c>
      <c r="O144" s="1">
        <f t="shared" si="104"/>
        <v>1.46475800154489</v>
      </c>
      <c r="P144" s="1">
        <f t="shared" si="105"/>
        <v>0.38169004216543373</v>
      </c>
      <c r="Q144" s="1">
        <f t="shared" si="106"/>
        <v>2.0611262276933422</v>
      </c>
      <c r="R144" s="1">
        <f t="shared" si="125"/>
        <v>-97.199999999999989</v>
      </c>
      <c r="S144" s="1">
        <f t="shared" si="107"/>
        <v>-200.34146933179284</v>
      </c>
      <c r="U144">
        <f t="shared" si="108"/>
        <v>0.43033148291193518</v>
      </c>
      <c r="V144">
        <f t="shared" si="109"/>
        <v>2.92951600308978</v>
      </c>
      <c r="W144">
        <f t="shared" si="110"/>
        <v>9.6656961579115652</v>
      </c>
      <c r="Y144">
        <f t="shared" si="111"/>
        <v>0.83349725446004386</v>
      </c>
      <c r="Z144">
        <f t="shared" si="112"/>
        <v>-0.18212487078586309</v>
      </c>
      <c r="AB144">
        <f t="shared" si="128"/>
        <v>-272922.72740751307</v>
      </c>
      <c r="AC144">
        <f t="shared" si="113"/>
        <v>0.16650274553995617</v>
      </c>
      <c r="AD144">
        <f t="shared" si="114"/>
        <v>2.7723164272343396E-2</v>
      </c>
      <c r="AE144">
        <f t="shared" si="115"/>
        <v>-7566.2816055744825</v>
      </c>
      <c r="AJ144">
        <f t="shared" si="129"/>
        <v>318335.51992613432</v>
      </c>
      <c r="AK144">
        <f t="shared" si="116"/>
        <v>2.7723164272343396E-2</v>
      </c>
      <c r="AL144">
        <f t="shared" si="117"/>
        <v>0.83349725446004386</v>
      </c>
      <c r="AM144">
        <f t="shared" si="118"/>
        <v>7355.8365750548164</v>
      </c>
      <c r="AO144">
        <f t="shared" si="119"/>
        <v>0.25574015917572979</v>
      </c>
      <c r="AP144" s="1">
        <f t="shared" si="126"/>
        <v>-121.3056</v>
      </c>
      <c r="AQ144" s="1">
        <f t="shared" si="120"/>
        <v>14777.159421294829</v>
      </c>
      <c r="AS144">
        <f t="shared" si="127"/>
        <v>-2.6310715964581255E-3</v>
      </c>
      <c r="AT144" s="1">
        <f t="shared" si="130"/>
        <v>1.248</v>
      </c>
    </row>
    <row r="145" spans="1:49" x14ac:dyDescent="0.35">
      <c r="A145" s="1">
        <v>2</v>
      </c>
      <c r="B145" s="1">
        <v>60</v>
      </c>
      <c r="C145" s="1">
        <v>1.3129999999999999</v>
      </c>
      <c r="D145" s="1">
        <f t="shared" si="121"/>
        <v>333.15</v>
      </c>
      <c r="E145">
        <v>110.98</v>
      </c>
      <c r="F145">
        <f t="shared" si="122"/>
        <v>221.96</v>
      </c>
      <c r="G145" s="1">
        <v>1.7999999999999999E-2</v>
      </c>
      <c r="H145">
        <f t="shared" si="101"/>
        <v>3.0016509079993999E-3</v>
      </c>
      <c r="I145">
        <f t="shared" si="102"/>
        <v>5.8085928390085462</v>
      </c>
      <c r="K145">
        <f t="shared" si="123"/>
        <v>36</v>
      </c>
      <c r="L145" s="1">
        <f t="shared" si="124"/>
        <v>6</v>
      </c>
      <c r="M145" s="1">
        <f t="shared" si="103"/>
        <v>2.4494897427831779</v>
      </c>
      <c r="N145" s="1">
        <v>0.2</v>
      </c>
      <c r="O145" s="1">
        <f t="shared" si="104"/>
        <v>1.4898979485566355</v>
      </c>
      <c r="P145" s="1">
        <f t="shared" si="105"/>
        <v>0.39870762671017196</v>
      </c>
      <c r="Q145" s="1">
        <f t="shared" si="106"/>
        <v>2.3922457602610319</v>
      </c>
      <c r="R145" s="1">
        <f t="shared" si="125"/>
        <v>-108</v>
      </c>
      <c r="S145" s="1">
        <f t="shared" si="107"/>
        <v>-258.36254210819146</v>
      </c>
      <c r="U145">
        <f t="shared" si="108"/>
        <v>0.40824829046386307</v>
      </c>
      <c r="V145">
        <f t="shared" si="109"/>
        <v>2.979795897113271</v>
      </c>
      <c r="W145">
        <f t="shared" si="110"/>
        <v>10.001398160435528</v>
      </c>
      <c r="Y145">
        <f t="shared" si="111"/>
        <v>0.81835739304068866</v>
      </c>
      <c r="Z145">
        <f t="shared" si="112"/>
        <v>-0.20045612698943741</v>
      </c>
      <c r="AB145">
        <f t="shared" si="128"/>
        <v>-268103.17175097304</v>
      </c>
      <c r="AC145">
        <f t="shared" si="113"/>
        <v>0.18164260695931128</v>
      </c>
      <c r="AD145">
        <f t="shared" si="114"/>
        <v>3.2994036662974839E-2</v>
      </c>
      <c r="AE145">
        <f t="shared" si="115"/>
        <v>-8845.805878211444</v>
      </c>
      <c r="AJ145">
        <f t="shared" si="129"/>
        <v>318335.51992613432</v>
      </c>
      <c r="AK145">
        <f t="shared" si="116"/>
        <v>3.2994036662974839E-2</v>
      </c>
      <c r="AL145">
        <f t="shared" si="117"/>
        <v>0.81835739304068866</v>
      </c>
      <c r="AM145">
        <f t="shared" si="118"/>
        <v>8595.3499423631147</v>
      </c>
      <c r="AO145">
        <f t="shared" si="119"/>
        <v>-18.108460547287905</v>
      </c>
      <c r="AP145" s="1">
        <f t="shared" si="126"/>
        <v>-141.804</v>
      </c>
      <c r="AQ145" s="1">
        <f t="shared" si="120"/>
        <v>15300.586480497455</v>
      </c>
      <c r="AS145">
        <f t="shared" si="127"/>
        <v>0.16767093099340652</v>
      </c>
      <c r="AT145" s="1">
        <f t="shared" si="130"/>
        <v>1.3129999999999999</v>
      </c>
      <c r="AV145">
        <f t="shared" ref="AV136:AV173" si="131">AS145</f>
        <v>0.16767093099340652</v>
      </c>
      <c r="AW145">
        <f t="shared" ref="AW136:AW173" si="132">AT145</f>
        <v>1.3129999999999999</v>
      </c>
    </row>
    <row r="146" spans="1:49" x14ac:dyDescent="0.35">
      <c r="A146" s="1">
        <v>2.25</v>
      </c>
      <c r="B146" s="1">
        <v>60</v>
      </c>
      <c r="C146" s="1">
        <v>1.3959999999999999</v>
      </c>
      <c r="D146" s="1">
        <f t="shared" si="121"/>
        <v>333.15</v>
      </c>
      <c r="E146">
        <v>110.98</v>
      </c>
      <c r="F146">
        <f t="shared" si="122"/>
        <v>249.70500000000001</v>
      </c>
      <c r="G146" s="1">
        <v>1.7999999999999999E-2</v>
      </c>
      <c r="H146">
        <f t="shared" si="101"/>
        <v>3.0016509079993999E-3</v>
      </c>
      <c r="I146">
        <f t="shared" si="102"/>
        <v>5.8085928390085462</v>
      </c>
      <c r="K146">
        <f t="shared" si="123"/>
        <v>40.5</v>
      </c>
      <c r="L146" s="1">
        <f t="shared" si="124"/>
        <v>6.75</v>
      </c>
      <c r="M146" s="1">
        <f t="shared" si="103"/>
        <v>2.598076211353316</v>
      </c>
      <c r="N146" s="1">
        <v>0.2</v>
      </c>
      <c r="O146" s="1">
        <f t="shared" si="104"/>
        <v>1.5196152422706632</v>
      </c>
      <c r="P146" s="1">
        <f t="shared" si="105"/>
        <v>0.41845717273026761</v>
      </c>
      <c r="Q146" s="1">
        <f t="shared" si="106"/>
        <v>2.8245859159293065</v>
      </c>
      <c r="R146" s="1">
        <f t="shared" si="125"/>
        <v>-121.5</v>
      </c>
      <c r="S146" s="1">
        <f t="shared" si="107"/>
        <v>-343.18718878541074</v>
      </c>
      <c r="U146">
        <f t="shared" si="108"/>
        <v>0.38490017945975052</v>
      </c>
      <c r="V146">
        <f t="shared" si="109"/>
        <v>3.0392304845413265</v>
      </c>
      <c r="W146">
        <f t="shared" si="110"/>
        <v>10.384804599794208</v>
      </c>
      <c r="Y146">
        <f t="shared" si="111"/>
        <v>0.80018884456731787</v>
      </c>
      <c r="Z146">
        <f t="shared" si="112"/>
        <v>-0.22290752346182757</v>
      </c>
      <c r="AB146">
        <f t="shared" si="128"/>
        <v>-262319.47742639936</v>
      </c>
      <c r="AC146">
        <f t="shared" si="113"/>
        <v>0.19981115543268213</v>
      </c>
      <c r="AD146">
        <f t="shared" si="114"/>
        <v>3.9924497835343457E-2</v>
      </c>
      <c r="AE146">
        <f t="shared" si="115"/>
        <v>-10472.973408678708</v>
      </c>
      <c r="AJ146">
        <f t="shared" si="129"/>
        <v>318335.51992613432</v>
      </c>
      <c r="AK146">
        <f t="shared" si="116"/>
        <v>3.9924497835343457E-2</v>
      </c>
      <c r="AL146">
        <f t="shared" si="117"/>
        <v>0.80018884456731787</v>
      </c>
      <c r="AM146">
        <f t="shared" si="118"/>
        <v>10169.90871942089</v>
      </c>
      <c r="AO146">
        <f t="shared" si="119"/>
        <v>-50.730211650847195</v>
      </c>
      <c r="AP146" s="1">
        <f t="shared" si="126"/>
        <v>-169.61399999999998</v>
      </c>
      <c r="AQ146" s="1">
        <f t="shared" si="120"/>
        <v>14133.355132246154</v>
      </c>
      <c r="AS146">
        <f t="shared" si="127"/>
        <v>0.4175326061798123</v>
      </c>
      <c r="AT146" s="1">
        <f t="shared" si="130"/>
        <v>1.3959999999999999</v>
      </c>
      <c r="AV146">
        <f t="shared" si="131"/>
        <v>0.4175326061798123</v>
      </c>
      <c r="AW146">
        <f t="shared" si="132"/>
        <v>1.3959999999999999</v>
      </c>
    </row>
    <row r="147" spans="1:49" x14ac:dyDescent="0.35">
      <c r="A147" s="1">
        <v>2.5</v>
      </c>
      <c r="B147" s="1">
        <v>60</v>
      </c>
      <c r="C147" s="1">
        <v>1.4810000000000001</v>
      </c>
      <c r="D147" s="1">
        <f t="shared" si="121"/>
        <v>333.15</v>
      </c>
      <c r="E147">
        <v>110.98</v>
      </c>
      <c r="F147">
        <f t="shared" si="122"/>
        <v>277.45</v>
      </c>
      <c r="G147" s="1">
        <v>1.7999999999999999E-2</v>
      </c>
      <c r="H147">
        <f t="shared" si="101"/>
        <v>3.0016509079993999E-3</v>
      </c>
      <c r="I147">
        <f t="shared" si="102"/>
        <v>5.8085928390085462</v>
      </c>
      <c r="K147">
        <f t="shared" si="123"/>
        <v>45</v>
      </c>
      <c r="L147" s="1">
        <f t="shared" si="124"/>
        <v>7.5</v>
      </c>
      <c r="M147" s="1">
        <f t="shared" si="103"/>
        <v>2.7386127875258306</v>
      </c>
      <c r="N147" s="1">
        <v>0.2</v>
      </c>
      <c r="O147" s="1">
        <f t="shared" si="104"/>
        <v>1.5477225575051663</v>
      </c>
      <c r="P147" s="1">
        <f t="shared" si="105"/>
        <v>0.43678453268671041</v>
      </c>
      <c r="Q147" s="1">
        <f t="shared" si="106"/>
        <v>3.2758839951503282</v>
      </c>
      <c r="R147" s="1">
        <f t="shared" si="125"/>
        <v>-135</v>
      </c>
      <c r="S147" s="1">
        <f t="shared" si="107"/>
        <v>-442.24433934529429</v>
      </c>
      <c r="U147">
        <f t="shared" si="108"/>
        <v>0.36514837167011072</v>
      </c>
      <c r="V147">
        <f t="shared" si="109"/>
        <v>3.0954451150103326</v>
      </c>
      <c r="W147">
        <f t="shared" si="110"/>
        <v>10.734644158557197</v>
      </c>
      <c r="Y147">
        <f t="shared" si="111"/>
        <v>0.7828095033073702</v>
      </c>
      <c r="Z147">
        <f t="shared" si="112"/>
        <v>-0.24486590338652542</v>
      </c>
      <c r="AB147">
        <f t="shared" si="128"/>
        <v>-256787.01579044017</v>
      </c>
      <c r="AC147">
        <f t="shared" si="113"/>
        <v>0.21719049669262983</v>
      </c>
      <c r="AD147">
        <f t="shared" si="114"/>
        <v>4.7171711853591244E-2</v>
      </c>
      <c r="AE147">
        <f t="shared" si="115"/>
        <v>-12113.083116610229</v>
      </c>
      <c r="AJ147">
        <f t="shared" si="129"/>
        <v>318335.51992613432</v>
      </c>
      <c r="AK147">
        <f t="shared" si="116"/>
        <v>4.7171711853591244E-2</v>
      </c>
      <c r="AL147">
        <f t="shared" si="117"/>
        <v>0.7828095033073702</v>
      </c>
      <c r="AM147">
        <f t="shared" si="118"/>
        <v>11755.005220336423</v>
      </c>
      <c r="AO147">
        <f t="shared" si="119"/>
        <v>-95.145953133431249</v>
      </c>
      <c r="AP147" s="1">
        <f t="shared" si="126"/>
        <v>-199.935</v>
      </c>
      <c r="AQ147" s="1">
        <f t="shared" si="120"/>
        <v>10980.744343203944</v>
      </c>
      <c r="AS147">
        <f t="shared" si="127"/>
        <v>0.70478483802541669</v>
      </c>
      <c r="AT147" s="1">
        <f t="shared" si="130"/>
        <v>1.4810000000000001</v>
      </c>
      <c r="AV147">
        <f t="shared" si="131"/>
        <v>0.70478483802541669</v>
      </c>
      <c r="AW147">
        <f t="shared" si="132"/>
        <v>1.4810000000000001</v>
      </c>
    </row>
    <row r="148" spans="1:49" x14ac:dyDescent="0.35">
      <c r="A148" s="1">
        <v>2.75</v>
      </c>
      <c r="B148" s="1">
        <v>60</v>
      </c>
      <c r="C148" s="1">
        <v>1.5680000000000001</v>
      </c>
      <c r="D148" s="1">
        <f t="shared" si="121"/>
        <v>333.15</v>
      </c>
      <c r="E148">
        <v>110.98</v>
      </c>
      <c r="F148">
        <f t="shared" si="122"/>
        <v>305.19499999999999</v>
      </c>
      <c r="G148" s="1">
        <v>1.7999999999999999E-2</v>
      </c>
      <c r="H148">
        <f t="shared" si="101"/>
        <v>3.0016509079993999E-3</v>
      </c>
      <c r="I148">
        <f t="shared" si="102"/>
        <v>5.8085928390085462</v>
      </c>
      <c r="K148">
        <f t="shared" si="123"/>
        <v>49.5</v>
      </c>
      <c r="L148" s="1">
        <f t="shared" si="124"/>
        <v>8.25</v>
      </c>
      <c r="M148" s="1">
        <f t="shared" si="103"/>
        <v>2.8722813232690143</v>
      </c>
      <c r="N148" s="1">
        <v>0.2</v>
      </c>
      <c r="O148" s="1">
        <f t="shared" si="104"/>
        <v>1.574456264653803</v>
      </c>
      <c r="P148" s="1">
        <f t="shared" si="105"/>
        <v>0.45390998388118231</v>
      </c>
      <c r="Q148" s="1">
        <f t="shared" si="106"/>
        <v>3.744757367019754</v>
      </c>
      <c r="R148" s="1">
        <f t="shared" si="125"/>
        <v>-148.5</v>
      </c>
      <c r="S148" s="1">
        <f t="shared" si="107"/>
        <v>-556.09646900243342</v>
      </c>
      <c r="U148">
        <f t="shared" si="108"/>
        <v>0.3481553119113957</v>
      </c>
      <c r="V148">
        <f t="shared" si="109"/>
        <v>3.1489125293076059</v>
      </c>
      <c r="W148">
        <f t="shared" si="110"/>
        <v>11.056366560551917</v>
      </c>
      <c r="Y148">
        <f t="shared" si="111"/>
        <v>0.76616903987526763</v>
      </c>
      <c r="Z148">
        <f t="shared" si="112"/>
        <v>-0.26635245489916687</v>
      </c>
      <c r="AB148">
        <f t="shared" si="128"/>
        <v>-251489.76521196999</v>
      </c>
      <c r="AC148">
        <f t="shared" si="113"/>
        <v>0.23383096012473231</v>
      </c>
      <c r="AD148">
        <f t="shared" si="114"/>
        <v>5.4676917912854152E-2</v>
      </c>
      <c r="AE148">
        <f t="shared" si="115"/>
        <v>-13750.685248417847</v>
      </c>
      <c r="AJ148">
        <f t="shared" si="129"/>
        <v>318335.51992613432</v>
      </c>
      <c r="AK148">
        <f t="shared" si="116"/>
        <v>5.4676917912854152E-2</v>
      </c>
      <c r="AL148">
        <f t="shared" si="117"/>
        <v>0.76616903987526763</v>
      </c>
      <c r="AM148">
        <f t="shared" si="118"/>
        <v>13335.635741591865</v>
      </c>
      <c r="AO148">
        <f t="shared" si="119"/>
        <v>-152.36968119190169</v>
      </c>
      <c r="AP148" s="1">
        <f t="shared" si="126"/>
        <v>-232.84800000000001</v>
      </c>
      <c r="AQ148" s="1">
        <f t="shared" si="120"/>
        <v>6476.7597981779118</v>
      </c>
      <c r="AS148">
        <f t="shared" si="127"/>
        <v>1.0260584592047253</v>
      </c>
      <c r="AT148" s="1">
        <f t="shared" si="130"/>
        <v>1.5680000000000001</v>
      </c>
      <c r="AV148">
        <f t="shared" si="131"/>
        <v>1.0260584592047253</v>
      </c>
      <c r="AW148">
        <f t="shared" si="132"/>
        <v>1.5680000000000001</v>
      </c>
    </row>
    <row r="149" spans="1:49" x14ac:dyDescent="0.35">
      <c r="A149" s="1">
        <v>3</v>
      </c>
      <c r="B149" s="1">
        <v>60</v>
      </c>
      <c r="C149" s="1">
        <v>1.655</v>
      </c>
      <c r="D149" s="1">
        <f t="shared" si="121"/>
        <v>333.15</v>
      </c>
      <c r="E149">
        <v>110.98</v>
      </c>
      <c r="F149">
        <f t="shared" si="122"/>
        <v>332.94</v>
      </c>
      <c r="G149" s="1">
        <v>1.7999999999999999E-2</v>
      </c>
      <c r="H149">
        <f t="shared" si="101"/>
        <v>3.0016509079993999E-3</v>
      </c>
      <c r="I149">
        <f t="shared" si="102"/>
        <v>5.8085928390085462</v>
      </c>
      <c r="K149">
        <f t="shared" si="123"/>
        <v>54</v>
      </c>
      <c r="L149" s="1">
        <f t="shared" si="124"/>
        <v>9</v>
      </c>
      <c r="M149" s="1">
        <f t="shared" si="103"/>
        <v>3</v>
      </c>
      <c r="N149" s="1">
        <v>0.2</v>
      </c>
      <c r="O149" s="1">
        <f t="shared" si="104"/>
        <v>1.6</v>
      </c>
      <c r="P149" s="1">
        <f t="shared" si="105"/>
        <v>0.47000362924573563</v>
      </c>
      <c r="Q149" s="1">
        <f t="shared" si="106"/>
        <v>4.2300326632116203</v>
      </c>
      <c r="R149" s="1">
        <f t="shared" si="125"/>
        <v>-162</v>
      </c>
      <c r="S149" s="1">
        <f t="shared" si="107"/>
        <v>-685.26529144028245</v>
      </c>
      <c r="U149">
        <f t="shared" si="108"/>
        <v>0.33333333333333331</v>
      </c>
      <c r="V149">
        <f t="shared" si="109"/>
        <v>3.2</v>
      </c>
      <c r="W149">
        <f t="shared" si="110"/>
        <v>11.354166666666666</v>
      </c>
      <c r="Y149">
        <f t="shared" si="111"/>
        <v>0.75022131528800995</v>
      </c>
      <c r="Z149">
        <f t="shared" si="112"/>
        <v>-0.2873870289307216</v>
      </c>
      <c r="AB149">
        <f t="shared" si="128"/>
        <v>-246413.0380138465</v>
      </c>
      <c r="AC149">
        <f t="shared" si="113"/>
        <v>0.24977868471199002</v>
      </c>
      <c r="AD149">
        <f t="shared" si="114"/>
        <v>6.2389391336451716E-2</v>
      </c>
      <c r="AE149">
        <f t="shared" si="115"/>
        <v>-15373.559459049822</v>
      </c>
      <c r="AJ149">
        <f t="shared" si="129"/>
        <v>318335.51992613432</v>
      </c>
      <c r="AK149">
        <f t="shared" si="116"/>
        <v>6.2389391336451716E-2</v>
      </c>
      <c r="AL149">
        <f t="shared" si="117"/>
        <v>0.75022131528800995</v>
      </c>
      <c r="AM149">
        <f t="shared" si="118"/>
        <v>14899.9649863943</v>
      </c>
      <c r="AO149">
        <f t="shared" si="119"/>
        <v>-223.31237248035723</v>
      </c>
      <c r="AP149" s="1">
        <f t="shared" si="126"/>
        <v>-268.11</v>
      </c>
      <c r="AQ149" s="1">
        <f t="shared" si="120"/>
        <v>2006.8274313886568</v>
      </c>
      <c r="AS149">
        <f t="shared" si="127"/>
        <v>1.3784714350639335</v>
      </c>
      <c r="AT149" s="1">
        <f t="shared" si="130"/>
        <v>1.655</v>
      </c>
      <c r="AV149">
        <f t="shared" si="131"/>
        <v>1.3784714350639335</v>
      </c>
      <c r="AW149">
        <f t="shared" si="132"/>
        <v>1.655</v>
      </c>
    </row>
    <row r="150" spans="1:49" x14ac:dyDescent="0.35">
      <c r="A150" s="1">
        <v>3.25</v>
      </c>
      <c r="B150" s="1">
        <v>60</v>
      </c>
      <c r="C150" s="1">
        <v>1.744</v>
      </c>
      <c r="D150" s="1">
        <f t="shared" si="121"/>
        <v>333.15</v>
      </c>
      <c r="E150">
        <v>110.98</v>
      </c>
      <c r="F150">
        <f t="shared" si="122"/>
        <v>360.685</v>
      </c>
      <c r="G150" s="1">
        <v>1.7999999999999999E-2</v>
      </c>
      <c r="H150">
        <f t="shared" si="101"/>
        <v>3.0016509079993999E-3</v>
      </c>
      <c r="I150">
        <f t="shared" si="102"/>
        <v>5.8085928390085462</v>
      </c>
      <c r="K150">
        <f t="shared" si="123"/>
        <v>58.5</v>
      </c>
      <c r="L150" s="1">
        <f t="shared" si="124"/>
        <v>9.75</v>
      </c>
      <c r="M150" s="1">
        <f t="shared" si="103"/>
        <v>3.1224989991991992</v>
      </c>
      <c r="N150" s="1">
        <v>0.2</v>
      </c>
      <c r="O150" s="1">
        <f t="shared" si="104"/>
        <v>1.6244997998398398</v>
      </c>
      <c r="P150" s="1">
        <f t="shared" si="105"/>
        <v>0.48519995291361534</v>
      </c>
      <c r="Q150" s="1">
        <f t="shared" si="106"/>
        <v>4.7306995409077492</v>
      </c>
      <c r="R150" s="1">
        <f t="shared" si="125"/>
        <v>-175.5</v>
      </c>
      <c r="S150" s="1">
        <f t="shared" si="107"/>
        <v>-830.23776942930999</v>
      </c>
      <c r="U150">
        <f t="shared" si="108"/>
        <v>0.32025630761017426</v>
      </c>
      <c r="V150">
        <f t="shared" si="109"/>
        <v>3.2489995996796797</v>
      </c>
      <c r="W150">
        <f t="shared" si="110"/>
        <v>11.631347785246362</v>
      </c>
      <c r="Y150">
        <f t="shared" si="111"/>
        <v>0.7349239537438863</v>
      </c>
      <c r="Z150">
        <f t="shared" si="112"/>
        <v>-0.3079882494161319</v>
      </c>
      <c r="AB150">
        <f t="shared" si="128"/>
        <v>-241543.34447319986</v>
      </c>
      <c r="AC150">
        <f t="shared" si="113"/>
        <v>0.26507604625611364</v>
      </c>
      <c r="AD150">
        <f t="shared" si="114"/>
        <v>7.0265310298773295E-2</v>
      </c>
      <c r="AE150">
        <f t="shared" si="115"/>
        <v>-16972.118050012876</v>
      </c>
      <c r="AJ150">
        <f t="shared" si="129"/>
        <v>318335.51992613432</v>
      </c>
      <c r="AK150">
        <f t="shared" si="116"/>
        <v>7.0265310298773295E-2</v>
      </c>
      <c r="AL150">
        <f t="shared" si="117"/>
        <v>0.7349239537438863</v>
      </c>
      <c r="AM150">
        <f t="shared" si="118"/>
        <v>16438.737905342645</v>
      </c>
      <c r="AO150">
        <f t="shared" si="119"/>
        <v>-308.79696079374116</v>
      </c>
      <c r="AP150" s="1">
        <f t="shared" si="126"/>
        <v>-306.072</v>
      </c>
      <c r="AQ150" s="1">
        <f t="shared" si="120"/>
        <v>7.4254113274264588</v>
      </c>
      <c r="AS150">
        <f t="shared" si="127"/>
        <v>1.7595268421295793</v>
      </c>
      <c r="AT150" s="1">
        <f t="shared" si="130"/>
        <v>1.744</v>
      </c>
      <c r="AV150">
        <f t="shared" si="131"/>
        <v>1.7595268421295793</v>
      </c>
      <c r="AW150">
        <f t="shared" si="132"/>
        <v>1.744</v>
      </c>
    </row>
    <row r="151" spans="1:49" x14ac:dyDescent="0.35">
      <c r="A151" s="1">
        <v>3.5</v>
      </c>
      <c r="B151" s="1">
        <v>60</v>
      </c>
      <c r="C151" s="1">
        <v>1.8320000000000001</v>
      </c>
      <c r="D151" s="1">
        <f t="shared" si="121"/>
        <v>333.15</v>
      </c>
      <c r="E151">
        <v>110.98</v>
      </c>
      <c r="F151">
        <f t="shared" si="122"/>
        <v>388.43</v>
      </c>
      <c r="G151" s="1">
        <v>1.7999999999999999E-2</v>
      </c>
      <c r="H151">
        <f t="shared" si="101"/>
        <v>3.0016509079993999E-3</v>
      </c>
      <c r="I151">
        <f t="shared" si="102"/>
        <v>5.8085928390085462</v>
      </c>
      <c r="K151">
        <f t="shared" si="123"/>
        <v>63</v>
      </c>
      <c r="L151" s="1">
        <f t="shared" si="124"/>
        <v>10.5</v>
      </c>
      <c r="M151" s="1">
        <f t="shared" si="103"/>
        <v>3.2403703492039302</v>
      </c>
      <c r="N151" s="1">
        <v>0.2</v>
      </c>
      <c r="O151" s="1">
        <f t="shared" si="104"/>
        <v>1.6480740698407861</v>
      </c>
      <c r="P151" s="1">
        <f t="shared" si="105"/>
        <v>0.49960737576900971</v>
      </c>
      <c r="Q151" s="1">
        <f t="shared" si="106"/>
        <v>5.2458774455746022</v>
      </c>
      <c r="R151" s="1">
        <f t="shared" si="125"/>
        <v>-189</v>
      </c>
      <c r="S151" s="1">
        <f t="shared" si="107"/>
        <v>-991.47083721359979</v>
      </c>
      <c r="U151">
        <f t="shared" si="108"/>
        <v>0.30860669992418382</v>
      </c>
      <c r="V151">
        <f t="shared" si="109"/>
        <v>3.2961481396815722</v>
      </c>
      <c r="W151">
        <f t="shared" si="110"/>
        <v>11.890561112389092</v>
      </c>
      <c r="Y151">
        <f t="shared" si="111"/>
        <v>0.72023796662417261</v>
      </c>
      <c r="Z151">
        <f t="shared" si="112"/>
        <v>-0.32817361237793047</v>
      </c>
      <c r="AB151">
        <f t="shared" si="128"/>
        <v>-236868.27312781729</v>
      </c>
      <c r="AC151">
        <f t="shared" si="113"/>
        <v>0.27976203337582739</v>
      </c>
      <c r="AD151">
        <f t="shared" si="114"/>
        <v>7.8266795318577553E-2</v>
      </c>
      <c r="AE151">
        <f t="shared" si="115"/>
        <v>-18538.9206503598</v>
      </c>
      <c r="AJ151">
        <f t="shared" si="129"/>
        <v>318335.51992613432</v>
      </c>
      <c r="AK151">
        <f t="shared" si="116"/>
        <v>7.8266795318577553E-2</v>
      </c>
      <c r="AL151">
        <f t="shared" si="117"/>
        <v>0.72023796662417261</v>
      </c>
      <c r="AM151">
        <f t="shared" si="118"/>
        <v>17944.801668569333</v>
      </c>
      <c r="AO151">
        <f t="shared" si="119"/>
        <v>-409.57059014790138</v>
      </c>
      <c r="AP151" s="1">
        <f t="shared" si="126"/>
        <v>-346.24799999999999</v>
      </c>
      <c r="AQ151" s="1">
        <f t="shared" si="120"/>
        <v>4009.7504230390987</v>
      </c>
      <c r="AS151">
        <f t="shared" si="127"/>
        <v>2.1670401595127058</v>
      </c>
      <c r="AT151" s="1">
        <f t="shared" si="130"/>
        <v>1.8320000000000001</v>
      </c>
      <c r="AV151">
        <f t="shared" si="131"/>
        <v>2.1670401595127058</v>
      </c>
      <c r="AW151">
        <f t="shared" si="132"/>
        <v>1.8320000000000001</v>
      </c>
    </row>
    <row r="152" spans="1:49" x14ac:dyDescent="0.35">
      <c r="A152" s="1">
        <v>3.75</v>
      </c>
      <c r="B152" s="1">
        <v>60</v>
      </c>
      <c r="C152" s="1">
        <v>1.919</v>
      </c>
      <c r="D152" s="1">
        <f t="shared" si="121"/>
        <v>333.15</v>
      </c>
      <c r="E152">
        <v>110.98</v>
      </c>
      <c r="F152">
        <f t="shared" si="122"/>
        <v>416.17500000000001</v>
      </c>
      <c r="G152" s="1">
        <v>1.7999999999999999E-2</v>
      </c>
      <c r="H152">
        <f t="shared" si="101"/>
        <v>3.0016509079993999E-3</v>
      </c>
      <c r="I152">
        <f t="shared" si="102"/>
        <v>5.8085928390085462</v>
      </c>
      <c r="K152">
        <f t="shared" si="123"/>
        <v>67.5</v>
      </c>
      <c r="L152" s="1">
        <f t="shared" si="124"/>
        <v>11.25</v>
      </c>
      <c r="M152" s="1">
        <f t="shared" si="103"/>
        <v>3.3541019662496847</v>
      </c>
      <c r="N152" s="1">
        <v>0.2</v>
      </c>
      <c r="O152" s="1">
        <f t="shared" si="104"/>
        <v>1.670820393249937</v>
      </c>
      <c r="P152" s="1">
        <f t="shared" si="105"/>
        <v>0.51331475924627068</v>
      </c>
      <c r="Q152" s="1">
        <f t="shared" si="106"/>
        <v>5.7747910415205448</v>
      </c>
      <c r="R152" s="1">
        <f t="shared" si="125"/>
        <v>-202.5</v>
      </c>
      <c r="S152" s="1">
        <f t="shared" si="107"/>
        <v>-1169.3951859079102</v>
      </c>
      <c r="U152">
        <f t="shared" si="108"/>
        <v>0.29814239699997197</v>
      </c>
      <c r="V152">
        <f t="shared" si="109"/>
        <v>3.3416407864998741</v>
      </c>
      <c r="W152">
        <f t="shared" si="110"/>
        <v>12.133969083632897</v>
      </c>
      <c r="Y152">
        <f t="shared" si="111"/>
        <v>0.70612742069306411</v>
      </c>
      <c r="Z152">
        <f t="shared" si="112"/>
        <v>-0.34795957520583476</v>
      </c>
      <c r="AB152">
        <f t="shared" si="128"/>
        <v>-232376.38515239625</v>
      </c>
      <c r="AC152">
        <f t="shared" si="113"/>
        <v>0.29387257930693594</v>
      </c>
      <c r="AD152">
        <f t="shared" si="114"/>
        <v>8.636109286851136E-2</v>
      </c>
      <c r="AE152">
        <f t="shared" si="115"/>
        <v>-20068.278578595058</v>
      </c>
      <c r="AJ152">
        <f t="shared" si="129"/>
        <v>318335.51992613432</v>
      </c>
      <c r="AK152">
        <f t="shared" si="116"/>
        <v>8.636109286851136E-2</v>
      </c>
      <c r="AL152">
        <f t="shared" si="117"/>
        <v>0.70612742069306411</v>
      </c>
      <c r="AM152">
        <f t="shared" si="118"/>
        <v>19412.716224821605</v>
      </c>
      <c r="AO152">
        <f t="shared" si="119"/>
        <v>-526.31476079329514</v>
      </c>
      <c r="AP152" s="1">
        <f t="shared" si="126"/>
        <v>-388.59749999999997</v>
      </c>
      <c r="AQ152" s="1">
        <f t="shared" si="120"/>
        <v>18966.043920408476</v>
      </c>
      <c r="AS152">
        <f t="shared" si="127"/>
        <v>2.599085238485408</v>
      </c>
      <c r="AT152" s="1">
        <f t="shared" si="130"/>
        <v>1.919</v>
      </c>
      <c r="AV152">
        <f t="shared" si="131"/>
        <v>2.599085238485408</v>
      </c>
      <c r="AW152">
        <f t="shared" si="132"/>
        <v>1.919</v>
      </c>
    </row>
    <row r="153" spans="1:49" x14ac:dyDescent="0.35">
      <c r="A153" s="1">
        <v>0.2</v>
      </c>
      <c r="B153" s="1">
        <v>70</v>
      </c>
      <c r="C153" s="1">
        <v>0.83930000000000005</v>
      </c>
      <c r="D153" s="1">
        <f t="shared" si="121"/>
        <v>343.15</v>
      </c>
      <c r="E153">
        <v>110.98</v>
      </c>
      <c r="F153">
        <f t="shared" si="122"/>
        <v>22.196000000000002</v>
      </c>
      <c r="G153" s="1">
        <v>1.7999999999999999E-2</v>
      </c>
      <c r="H153">
        <f t="shared" si="101"/>
        <v>2.9141774734081308E-3</v>
      </c>
      <c r="I153">
        <f t="shared" si="102"/>
        <v>5.838167669354644</v>
      </c>
      <c r="K153">
        <f t="shared" si="123"/>
        <v>3.6</v>
      </c>
      <c r="L153" s="1">
        <f t="shared" si="124"/>
        <v>0.60000000000000009</v>
      </c>
      <c r="M153" s="1">
        <f t="shared" si="103"/>
        <v>0.7745966692414834</v>
      </c>
      <c r="N153" s="1">
        <v>0.2</v>
      </c>
      <c r="O153" s="1">
        <f t="shared" si="104"/>
        <v>1.1549193338482966</v>
      </c>
      <c r="P153" s="1">
        <f t="shared" si="105"/>
        <v>0.14403050071078732</v>
      </c>
      <c r="Q153" s="1">
        <f t="shared" si="106"/>
        <v>8.6418300426472403E-2</v>
      </c>
      <c r="R153" s="1">
        <f t="shared" si="125"/>
        <v>-10.8</v>
      </c>
      <c r="S153" s="1">
        <f t="shared" si="107"/>
        <v>-0.93331764460590205</v>
      </c>
      <c r="U153">
        <f t="shared" si="108"/>
        <v>1.2909944487358056</v>
      </c>
      <c r="V153">
        <f t="shared" si="109"/>
        <v>2.3098386676965932</v>
      </c>
      <c r="W153">
        <f t="shared" si="110"/>
        <v>4.5830709424352492</v>
      </c>
      <c r="Y153">
        <f t="shared" si="111"/>
        <v>0.97828596472692131</v>
      </c>
      <c r="Z153">
        <f t="shared" si="112"/>
        <v>-2.1953254215839504E-2</v>
      </c>
      <c r="AB153">
        <f t="shared" si="128"/>
        <v>-319887.18274559994</v>
      </c>
      <c r="AC153">
        <f t="shared" si="113"/>
        <v>2.1714035273078747E-2</v>
      </c>
      <c r="AD153">
        <f t="shared" si="114"/>
        <v>4.71499327840508E-4</v>
      </c>
      <c r="AE153">
        <f t="shared" si="115"/>
        <v>-150.82659164934412</v>
      </c>
      <c r="AJ153">
        <f t="shared" si="129"/>
        <v>319126.89967094804</v>
      </c>
      <c r="AK153">
        <f t="shared" si="116"/>
        <v>4.71499327840508E-4</v>
      </c>
      <c r="AL153">
        <f t="shared" si="117"/>
        <v>0.97828596472692131</v>
      </c>
      <c r="AM153">
        <f t="shared" si="118"/>
        <v>147.2008486539541</v>
      </c>
      <c r="AO153">
        <f t="shared" si="119"/>
        <v>-1.9125988458669667</v>
      </c>
      <c r="AP153" s="1">
        <f t="shared" si="126"/>
        <v>-9.0644400000000012</v>
      </c>
      <c r="AQ153" s="1">
        <f t="shared" si="120"/>
        <v>51.148831893950934</v>
      </c>
      <c r="AS153">
        <f t="shared" si="127"/>
        <v>0.17709248572842284</v>
      </c>
      <c r="AT153" s="1">
        <f t="shared" si="130"/>
        <v>0.83930000000000005</v>
      </c>
      <c r="AV153">
        <f t="shared" si="131"/>
        <v>0.17709248572842284</v>
      </c>
      <c r="AW153">
        <f t="shared" si="132"/>
        <v>0.83930000000000005</v>
      </c>
    </row>
    <row r="154" spans="1:49" x14ac:dyDescent="0.35">
      <c r="A154" s="1">
        <v>0.3</v>
      </c>
      <c r="B154" s="1">
        <v>70</v>
      </c>
      <c r="C154" s="1">
        <v>0.8518</v>
      </c>
      <c r="D154" s="1">
        <f t="shared" si="121"/>
        <v>343.15</v>
      </c>
      <c r="E154">
        <v>110.98</v>
      </c>
      <c r="F154">
        <f t="shared" si="122"/>
        <v>33.293999999999997</v>
      </c>
      <c r="G154" s="1">
        <v>1.7999999999999999E-2</v>
      </c>
      <c r="H154">
        <f t="shared" si="101"/>
        <v>2.9141774734081308E-3</v>
      </c>
      <c r="I154">
        <f t="shared" si="102"/>
        <v>5.838167669354644</v>
      </c>
      <c r="K154">
        <f t="shared" si="123"/>
        <v>5.3999999999999995</v>
      </c>
      <c r="L154" s="1">
        <f t="shared" si="124"/>
        <v>0.89999999999999991</v>
      </c>
      <c r="M154" s="1">
        <f t="shared" si="103"/>
        <v>0.94868329805051377</v>
      </c>
      <c r="N154" s="1">
        <v>0.2</v>
      </c>
      <c r="O154" s="1">
        <f t="shared" si="104"/>
        <v>1.1897366596101029</v>
      </c>
      <c r="P154" s="1">
        <f t="shared" si="105"/>
        <v>0.17373198818891761</v>
      </c>
      <c r="Q154" s="1">
        <f t="shared" si="106"/>
        <v>0.15635878937002584</v>
      </c>
      <c r="R154" s="1">
        <f t="shared" si="125"/>
        <v>-16.2</v>
      </c>
      <c r="S154" s="1">
        <f t="shared" si="107"/>
        <v>-2.5330123877944186</v>
      </c>
      <c r="U154">
        <f t="shared" si="108"/>
        <v>1.0540925533894598</v>
      </c>
      <c r="V154">
        <f t="shared" si="109"/>
        <v>2.3794733192202058</v>
      </c>
      <c r="W154">
        <f t="shared" si="110"/>
        <v>5.2273299429437881</v>
      </c>
      <c r="Y154">
        <f t="shared" si="111"/>
        <v>0.96777877351460473</v>
      </c>
      <c r="Z154">
        <f t="shared" si="112"/>
        <v>-3.2751757582389782E-2</v>
      </c>
      <c r="AB154">
        <f t="shared" si="128"/>
        <v>-316534.05538976355</v>
      </c>
      <c r="AC154">
        <f t="shared" si="113"/>
        <v>3.2221226485395243E-2</v>
      </c>
      <c r="AD154">
        <f t="shared" si="114"/>
        <v>1.0382074362231359E-3</v>
      </c>
      <c r="AE154">
        <f t="shared" si="115"/>
        <v>-328.62801012351855</v>
      </c>
      <c r="AJ154">
        <f t="shared" si="129"/>
        <v>319126.89967094804</v>
      </c>
      <c r="AK154">
        <f t="shared" si="116"/>
        <v>1.0382074362231359E-3</v>
      </c>
      <c r="AL154">
        <f t="shared" si="117"/>
        <v>0.96777877351460473</v>
      </c>
      <c r="AM154">
        <f t="shared" si="118"/>
        <v>320.64438614490439</v>
      </c>
      <c r="AO154">
        <f t="shared" si="119"/>
        <v>0.19052989029358969</v>
      </c>
      <c r="AP154" s="1">
        <f t="shared" si="126"/>
        <v>-13.799159999999999</v>
      </c>
      <c r="AQ154" s="1">
        <f t="shared" si="120"/>
        <v>195.71142322658264</v>
      </c>
      <c r="AS154">
        <f t="shared" si="127"/>
        <v>-1.1761104339110475E-2</v>
      </c>
      <c r="AT154" s="1">
        <f t="shared" si="130"/>
        <v>0.8518</v>
      </c>
    </row>
    <row r="155" spans="1:49" x14ac:dyDescent="0.35">
      <c r="A155" s="1">
        <v>0.4</v>
      </c>
      <c r="B155" s="1">
        <v>70</v>
      </c>
      <c r="C155" s="1">
        <v>0.86799999999999999</v>
      </c>
      <c r="D155" s="1">
        <f t="shared" si="121"/>
        <v>343.15</v>
      </c>
      <c r="E155">
        <v>110.98</v>
      </c>
      <c r="F155">
        <f t="shared" si="122"/>
        <v>44.392000000000003</v>
      </c>
      <c r="G155" s="1">
        <v>1.7999999999999999E-2</v>
      </c>
      <c r="H155">
        <f t="shared" si="101"/>
        <v>2.9141774734081308E-3</v>
      </c>
      <c r="I155">
        <f t="shared" si="102"/>
        <v>5.838167669354644</v>
      </c>
      <c r="K155">
        <f t="shared" si="123"/>
        <v>7.2</v>
      </c>
      <c r="L155" s="1">
        <f t="shared" si="124"/>
        <v>1.2000000000000002</v>
      </c>
      <c r="M155" s="1">
        <f t="shared" si="103"/>
        <v>1.0954451150103324</v>
      </c>
      <c r="N155" s="1">
        <v>0.2</v>
      </c>
      <c r="O155" s="1">
        <f t="shared" si="104"/>
        <v>1.2190890230020666</v>
      </c>
      <c r="P155" s="1">
        <f t="shared" si="105"/>
        <v>0.19810387736670676</v>
      </c>
      <c r="Q155" s="1">
        <f t="shared" si="106"/>
        <v>0.23772465284004815</v>
      </c>
      <c r="R155" s="1">
        <f t="shared" si="125"/>
        <v>-21.6</v>
      </c>
      <c r="S155" s="1">
        <f t="shared" si="107"/>
        <v>-5.1348525013450406</v>
      </c>
      <c r="U155">
        <f t="shared" si="108"/>
        <v>0.91287092917527679</v>
      </c>
      <c r="V155">
        <f t="shared" si="109"/>
        <v>2.4381780460041331</v>
      </c>
      <c r="W155">
        <f t="shared" si="110"/>
        <v>5.7658678095059148</v>
      </c>
      <c r="Y155">
        <f t="shared" si="111"/>
        <v>0.95749488697730356</v>
      </c>
      <c r="Z155">
        <f t="shared" si="112"/>
        <v>-4.3434897913078224E-2</v>
      </c>
      <c r="AB155">
        <f t="shared" si="128"/>
        <v>-313252.19056254684</v>
      </c>
      <c r="AC155">
        <f t="shared" si="113"/>
        <v>4.250511302269646E-2</v>
      </c>
      <c r="AD155">
        <f t="shared" si="114"/>
        <v>1.8066846330722002E-3</v>
      </c>
      <c r="AE155">
        <f t="shared" si="115"/>
        <v>-565.94791896555785</v>
      </c>
      <c r="AJ155">
        <f t="shared" si="129"/>
        <v>319126.89967094804</v>
      </c>
      <c r="AK155">
        <f t="shared" si="116"/>
        <v>1.8066846330722002E-3</v>
      </c>
      <c r="AL155">
        <f t="shared" si="117"/>
        <v>0.95749488697730356</v>
      </c>
      <c r="AM155">
        <f t="shared" si="118"/>
        <v>552.05484687308558</v>
      </c>
      <c r="AO155">
        <f t="shared" si="119"/>
        <v>2.9489168837081934</v>
      </c>
      <c r="AP155" s="1">
        <f t="shared" si="126"/>
        <v>-18.748799999999999</v>
      </c>
      <c r="AQ155" s="1">
        <f t="shared" si="120"/>
        <v>470.79091796555554</v>
      </c>
      <c r="AS155">
        <f t="shared" si="127"/>
        <v>-0.13652392980130523</v>
      </c>
      <c r="AT155" s="1">
        <f t="shared" si="130"/>
        <v>0.86799999999999999</v>
      </c>
    </row>
    <row r="156" spans="1:49" x14ac:dyDescent="0.35">
      <c r="A156" s="1">
        <v>0.5</v>
      </c>
      <c r="B156" s="1">
        <v>70</v>
      </c>
      <c r="C156" s="1">
        <v>0.88660000000000005</v>
      </c>
      <c r="D156" s="1">
        <f t="shared" si="121"/>
        <v>343.15</v>
      </c>
      <c r="E156">
        <v>110.98</v>
      </c>
      <c r="F156">
        <f t="shared" si="122"/>
        <v>55.49</v>
      </c>
      <c r="G156" s="1">
        <v>1.7999999999999999E-2</v>
      </c>
      <c r="H156">
        <f t="shared" si="101"/>
        <v>2.9141774734081308E-3</v>
      </c>
      <c r="I156">
        <f t="shared" si="102"/>
        <v>5.838167669354644</v>
      </c>
      <c r="K156">
        <f t="shared" si="123"/>
        <v>9</v>
      </c>
      <c r="L156" s="1">
        <f t="shared" si="124"/>
        <v>1.5</v>
      </c>
      <c r="M156" s="1">
        <f t="shared" si="103"/>
        <v>1.2247448713915889</v>
      </c>
      <c r="N156" s="1">
        <v>0.2</v>
      </c>
      <c r="O156" s="1">
        <f t="shared" si="104"/>
        <v>1.2449489742783177</v>
      </c>
      <c r="P156" s="1">
        <f t="shared" si="105"/>
        <v>0.21909454456137531</v>
      </c>
      <c r="Q156" s="1">
        <f t="shared" si="106"/>
        <v>0.32864181684206295</v>
      </c>
      <c r="R156" s="1">
        <f t="shared" si="125"/>
        <v>-27</v>
      </c>
      <c r="S156" s="1">
        <f t="shared" si="107"/>
        <v>-8.8733290547357004</v>
      </c>
      <c r="U156">
        <f t="shared" si="108"/>
        <v>0.81649658092772615</v>
      </c>
      <c r="V156">
        <f t="shared" si="109"/>
        <v>2.4898979485566355</v>
      </c>
      <c r="W156">
        <f t="shared" si="110"/>
        <v>6.2305505519291478</v>
      </c>
      <c r="Y156">
        <f t="shared" si="111"/>
        <v>0.94742726127201582</v>
      </c>
      <c r="Z156">
        <f t="shared" si="112"/>
        <v>-5.4005114078506188E-2</v>
      </c>
      <c r="AB156">
        <f t="shared" si="128"/>
        <v>-310039.34038417082</v>
      </c>
      <c r="AC156">
        <f t="shared" si="113"/>
        <v>5.257273872798416E-2</v>
      </c>
      <c r="AD156">
        <f t="shared" si="114"/>
        <v>2.7638928573608854E-3</v>
      </c>
      <c r="AE156">
        <f t="shared" si="115"/>
        <v>-856.91551838869009</v>
      </c>
      <c r="AJ156">
        <f t="shared" si="129"/>
        <v>319126.89967094804</v>
      </c>
      <c r="AK156">
        <f t="shared" si="116"/>
        <v>2.7638928573608854E-3</v>
      </c>
      <c r="AL156">
        <f t="shared" si="117"/>
        <v>0.94742726127201582</v>
      </c>
      <c r="AM156">
        <f t="shared" si="118"/>
        <v>835.661691339811</v>
      </c>
      <c r="AO156">
        <f t="shared" si="119"/>
        <v>6.0959423281357203</v>
      </c>
      <c r="AP156" s="1">
        <f t="shared" si="126"/>
        <v>-23.938200000000002</v>
      </c>
      <c r="AQ156" s="1">
        <f t="shared" si="120"/>
        <v>902.04970538671387</v>
      </c>
      <c r="AS156">
        <f t="shared" si="127"/>
        <v>-0.22577564178280446</v>
      </c>
      <c r="AT156" s="1">
        <f t="shared" si="130"/>
        <v>0.88660000000000005</v>
      </c>
    </row>
    <row r="157" spans="1:49" x14ac:dyDescent="0.35">
      <c r="A157" s="1">
        <v>0.6</v>
      </c>
      <c r="B157" s="1">
        <v>70</v>
      </c>
      <c r="C157" s="1">
        <v>0.90710000000000002</v>
      </c>
      <c r="D157" s="1">
        <f t="shared" si="121"/>
        <v>343.15</v>
      </c>
      <c r="E157">
        <v>110.98</v>
      </c>
      <c r="F157">
        <f t="shared" si="122"/>
        <v>66.587999999999994</v>
      </c>
      <c r="G157" s="1">
        <v>1.7999999999999999E-2</v>
      </c>
      <c r="H157">
        <f t="shared" si="101"/>
        <v>2.9141774734081308E-3</v>
      </c>
      <c r="I157">
        <f t="shared" si="102"/>
        <v>5.838167669354644</v>
      </c>
      <c r="K157">
        <f t="shared" si="123"/>
        <v>10.799999999999999</v>
      </c>
      <c r="L157" s="1">
        <f t="shared" si="124"/>
        <v>1.7999999999999998</v>
      </c>
      <c r="M157" s="1">
        <f t="shared" si="103"/>
        <v>1.3416407864998738</v>
      </c>
      <c r="N157" s="1">
        <v>0.2</v>
      </c>
      <c r="O157" s="1">
        <f t="shared" si="104"/>
        <v>1.2683281572999747</v>
      </c>
      <c r="P157" s="1">
        <f t="shared" si="105"/>
        <v>0.23769962166478761</v>
      </c>
      <c r="Q157" s="1">
        <f t="shared" si="106"/>
        <v>0.42785931899661767</v>
      </c>
      <c r="R157" s="1">
        <f t="shared" si="125"/>
        <v>-32.4</v>
      </c>
      <c r="S157" s="1">
        <f t="shared" si="107"/>
        <v>-13.862641935490412</v>
      </c>
      <c r="U157">
        <f t="shared" si="108"/>
        <v>0.7453559924999299</v>
      </c>
      <c r="V157">
        <f t="shared" si="109"/>
        <v>2.5366563145999494</v>
      </c>
      <c r="W157">
        <f t="shared" si="110"/>
        <v>6.6406494776392329</v>
      </c>
      <c r="Y157">
        <f t="shared" si="111"/>
        <v>0.93756914572449723</v>
      </c>
      <c r="Z157">
        <f t="shared" si="112"/>
        <v>-6.4464768417906146E-2</v>
      </c>
      <c r="AB157">
        <f t="shared" si="128"/>
        <v>-306893.35053289321</v>
      </c>
      <c r="AC157">
        <f t="shared" si="113"/>
        <v>6.2430854275502816E-2</v>
      </c>
      <c r="AD157">
        <f t="shared" si="114"/>
        <v>3.8976115655690682E-3</v>
      </c>
      <c r="AE157">
        <f t="shared" si="115"/>
        <v>-1196.1510724332468</v>
      </c>
      <c r="AJ157">
        <f t="shared" si="129"/>
        <v>319126.89967094804</v>
      </c>
      <c r="AK157">
        <f t="shared" si="116"/>
        <v>3.8976115655690682E-3</v>
      </c>
      <c r="AL157">
        <f t="shared" si="117"/>
        <v>0.93756914572449723</v>
      </c>
      <c r="AM157">
        <f t="shared" si="118"/>
        <v>1166.1791573144333</v>
      </c>
      <c r="AO157">
        <f t="shared" si="119"/>
        <v>9.4041589372659473</v>
      </c>
      <c r="AP157" s="1">
        <f t="shared" si="126"/>
        <v>-29.390039999999996</v>
      </c>
      <c r="AQ157" s="1">
        <f t="shared" si="120"/>
        <v>1504.9898711841663</v>
      </c>
      <c r="AS157">
        <f t="shared" si="127"/>
        <v>-0.29025181905141811</v>
      </c>
      <c r="AT157" s="1">
        <f t="shared" si="130"/>
        <v>0.90710000000000002</v>
      </c>
    </row>
    <row r="158" spans="1:49" x14ac:dyDescent="0.35">
      <c r="A158" s="1">
        <v>0.7</v>
      </c>
      <c r="B158" s="1">
        <v>70</v>
      </c>
      <c r="C158" s="1">
        <v>0.92900000000000005</v>
      </c>
      <c r="D158" s="1">
        <f t="shared" si="121"/>
        <v>343.15</v>
      </c>
      <c r="E158">
        <v>110.98</v>
      </c>
      <c r="F158">
        <f t="shared" si="122"/>
        <v>77.685999999999993</v>
      </c>
      <c r="G158" s="1">
        <v>1.7999999999999999E-2</v>
      </c>
      <c r="H158">
        <f t="shared" si="101"/>
        <v>2.9141774734081308E-3</v>
      </c>
      <c r="I158">
        <f t="shared" si="102"/>
        <v>5.838167669354644</v>
      </c>
      <c r="K158">
        <f t="shared" si="123"/>
        <v>12.6</v>
      </c>
      <c r="L158" s="1">
        <f t="shared" si="124"/>
        <v>2.0999999999999996</v>
      </c>
      <c r="M158" s="1">
        <f t="shared" si="103"/>
        <v>1.4491376746189437</v>
      </c>
      <c r="N158" s="1">
        <v>0.2</v>
      </c>
      <c r="O158" s="1">
        <f t="shared" si="104"/>
        <v>1.2898275349237887</v>
      </c>
      <c r="P158" s="1">
        <f t="shared" si="105"/>
        <v>0.25450851557823218</v>
      </c>
      <c r="Q158" s="1">
        <f t="shared" si="106"/>
        <v>0.53446788271428747</v>
      </c>
      <c r="R158" s="1">
        <f t="shared" si="125"/>
        <v>-37.799999999999997</v>
      </c>
      <c r="S158" s="1">
        <f t="shared" si="107"/>
        <v>-20.202885966600064</v>
      </c>
      <c r="U158">
        <f t="shared" si="108"/>
        <v>0.69006555934235425</v>
      </c>
      <c r="V158">
        <f t="shared" si="109"/>
        <v>2.5796550698475773</v>
      </c>
      <c r="W158">
        <f t="shared" si="110"/>
        <v>7.0085795058786466</v>
      </c>
      <c r="Y158">
        <f t="shared" si="111"/>
        <v>0.9279140677340153</v>
      </c>
      <c r="Z158">
        <f t="shared" si="112"/>
        <v>-7.4816149908080359E-2</v>
      </c>
      <c r="AB158">
        <f t="shared" si="128"/>
        <v>-303812.15542770951</v>
      </c>
      <c r="AC158">
        <f t="shared" si="113"/>
        <v>7.2085932265984712E-2</v>
      </c>
      <c r="AD158">
        <f t="shared" si="114"/>
        <v>5.1963816306561357E-3</v>
      </c>
      <c r="AE158">
        <f t="shared" si="115"/>
        <v>-1578.7239036345966</v>
      </c>
      <c r="AJ158">
        <f t="shared" si="129"/>
        <v>319126.89967094804</v>
      </c>
      <c r="AK158">
        <f t="shared" si="116"/>
        <v>5.1963816306561357E-3</v>
      </c>
      <c r="AL158">
        <f t="shared" si="117"/>
        <v>0.9279140677340153</v>
      </c>
      <c r="AM158">
        <f t="shared" si="118"/>
        <v>1538.7646859088436</v>
      </c>
      <c r="AO158">
        <f t="shared" si="119"/>
        <v>12.672936103366283</v>
      </c>
      <c r="AP158" s="1">
        <f t="shared" si="126"/>
        <v>-35.116199999999999</v>
      </c>
      <c r="AQ158" s="1">
        <f t="shared" si="120"/>
        <v>2283.8015295060668</v>
      </c>
      <c r="AS158">
        <f t="shared" si="127"/>
        <v>-0.33526285987741489</v>
      </c>
      <c r="AT158" s="1">
        <f t="shared" si="130"/>
        <v>0.92900000000000005</v>
      </c>
    </row>
    <row r="159" spans="1:49" x14ac:dyDescent="0.35">
      <c r="A159" s="1">
        <v>0.8</v>
      </c>
      <c r="B159" s="1">
        <v>70</v>
      </c>
      <c r="C159" s="1">
        <v>0.95220000000000005</v>
      </c>
      <c r="D159" s="1">
        <f t="shared" si="121"/>
        <v>343.15</v>
      </c>
      <c r="E159">
        <v>110.98</v>
      </c>
      <c r="F159">
        <f t="shared" si="122"/>
        <v>88.784000000000006</v>
      </c>
      <c r="G159" s="1">
        <v>1.7999999999999999E-2</v>
      </c>
      <c r="H159">
        <f t="shared" si="101"/>
        <v>2.9141774734081308E-3</v>
      </c>
      <c r="I159">
        <f t="shared" si="102"/>
        <v>5.838167669354644</v>
      </c>
      <c r="K159">
        <f t="shared" si="123"/>
        <v>14.4</v>
      </c>
      <c r="L159" s="1">
        <f t="shared" si="124"/>
        <v>2.4000000000000004</v>
      </c>
      <c r="M159" s="1">
        <f t="shared" si="103"/>
        <v>1.5491933384829668</v>
      </c>
      <c r="N159" s="1">
        <v>0.2</v>
      </c>
      <c r="O159" s="1">
        <f t="shared" si="104"/>
        <v>1.3098386676965934</v>
      </c>
      <c r="P159" s="1">
        <f t="shared" si="105"/>
        <v>0.26990397519884929</v>
      </c>
      <c r="Q159" s="1">
        <f t="shared" si="106"/>
        <v>0.64776954047723834</v>
      </c>
      <c r="R159" s="1">
        <f t="shared" si="125"/>
        <v>-43.2</v>
      </c>
      <c r="S159" s="1">
        <f t="shared" si="107"/>
        <v>-27.983644148616698</v>
      </c>
      <c r="U159">
        <f t="shared" si="108"/>
        <v>0.6454972243679028</v>
      </c>
      <c r="V159">
        <f t="shared" si="109"/>
        <v>2.6196773353931868</v>
      </c>
      <c r="W159">
        <f t="shared" si="110"/>
        <v>7.3428192954444151</v>
      </c>
      <c r="Y159">
        <f t="shared" si="111"/>
        <v>0.91845581860130199</v>
      </c>
      <c r="Z159">
        <f t="shared" si="112"/>
        <v>-8.5061477169996416E-2</v>
      </c>
      <c r="AB159">
        <f t="shared" si="128"/>
        <v>-300793.77370567131</v>
      </c>
      <c r="AC159">
        <f t="shared" si="113"/>
        <v>8.1544181398697999E-2</v>
      </c>
      <c r="AD159">
        <f t="shared" si="114"/>
        <v>6.6494535199837649E-3</v>
      </c>
      <c r="AE159">
        <f t="shared" si="115"/>
        <v>-2000.114217356376</v>
      </c>
      <c r="AJ159">
        <f t="shared" si="129"/>
        <v>319126.89967094804</v>
      </c>
      <c r="AK159">
        <f t="shared" si="116"/>
        <v>6.6494535199837649E-3</v>
      </c>
      <c r="AL159">
        <f t="shared" si="117"/>
        <v>0.91845581860130199</v>
      </c>
      <c r="AM159">
        <f t="shared" si="118"/>
        <v>1948.9811444129334</v>
      </c>
      <c r="AO159">
        <f t="shared" si="119"/>
        <v>15.721548022211437</v>
      </c>
      <c r="AP159" s="1">
        <f t="shared" si="126"/>
        <v>-41.135040000000004</v>
      </c>
      <c r="AQ159" s="1">
        <f t="shared" si="120"/>
        <v>3232.6716015274774</v>
      </c>
      <c r="AS159">
        <f t="shared" si="127"/>
        <v>-0.36392472273637583</v>
      </c>
      <c r="AT159" s="1">
        <f t="shared" si="130"/>
        <v>0.95220000000000005</v>
      </c>
    </row>
    <row r="160" spans="1:49" x14ac:dyDescent="0.35">
      <c r="A160" s="1">
        <v>0.9</v>
      </c>
      <c r="B160" s="1">
        <v>70</v>
      </c>
      <c r="C160" s="1">
        <v>0.97650000000000003</v>
      </c>
      <c r="D160" s="1">
        <f t="shared" si="121"/>
        <v>343.15</v>
      </c>
      <c r="E160">
        <v>110.98</v>
      </c>
      <c r="F160">
        <f t="shared" si="122"/>
        <v>99.882000000000005</v>
      </c>
      <c r="G160" s="1">
        <v>1.7999999999999999E-2</v>
      </c>
      <c r="H160">
        <f t="shared" si="101"/>
        <v>2.9141774734081308E-3</v>
      </c>
      <c r="I160">
        <f t="shared" si="102"/>
        <v>5.838167669354644</v>
      </c>
      <c r="K160">
        <f t="shared" si="123"/>
        <v>16.2</v>
      </c>
      <c r="L160" s="1">
        <f t="shared" si="124"/>
        <v>2.7</v>
      </c>
      <c r="M160" s="1">
        <f t="shared" si="103"/>
        <v>1.6431676725154984</v>
      </c>
      <c r="N160" s="1">
        <v>0.2</v>
      </c>
      <c r="O160" s="1">
        <f t="shared" si="104"/>
        <v>1.3286335345030997</v>
      </c>
      <c r="P160" s="1">
        <f t="shared" si="105"/>
        <v>0.2841509964115006</v>
      </c>
      <c r="Q160" s="1">
        <f t="shared" si="106"/>
        <v>0.76720769031105163</v>
      </c>
      <c r="R160" s="1">
        <f t="shared" si="125"/>
        <v>-48.599999999999994</v>
      </c>
      <c r="S160" s="1">
        <f t="shared" si="107"/>
        <v>-37.286293749117107</v>
      </c>
      <c r="U160">
        <f t="shared" si="108"/>
        <v>0.60858061945018449</v>
      </c>
      <c r="V160">
        <f t="shared" si="109"/>
        <v>2.6572670690061995</v>
      </c>
      <c r="W160">
        <f t="shared" si="110"/>
        <v>7.6494353641458313</v>
      </c>
      <c r="Y160">
        <f t="shared" si="111"/>
        <v>0.90918844021449574</v>
      </c>
      <c r="Z160">
        <f t="shared" si="112"/>
        <v>-9.5202901322921613E-2</v>
      </c>
      <c r="AB160">
        <f t="shared" si="128"/>
        <v>-297836.30397301225</v>
      </c>
      <c r="AC160">
        <f t="shared" si="113"/>
        <v>9.0811559785504259E-2</v>
      </c>
      <c r="AD160">
        <f t="shared" si="114"/>
        <v>8.2467393906762148E-3</v>
      </c>
      <c r="AE160">
        <f t="shared" si="115"/>
        <v>-2456.1783799476548</v>
      </c>
      <c r="AJ160">
        <f t="shared" si="129"/>
        <v>319126.89967094804</v>
      </c>
      <c r="AK160">
        <f t="shared" si="116"/>
        <v>8.2467393906762148E-3</v>
      </c>
      <c r="AL160">
        <f t="shared" si="117"/>
        <v>0.90918844021449574</v>
      </c>
      <c r="AM160">
        <f t="shared" si="118"/>
        <v>2392.7624728296159</v>
      </c>
      <c r="AO160">
        <f t="shared" si="119"/>
        <v>18.384975103453144</v>
      </c>
      <c r="AP160" s="1">
        <f t="shared" si="126"/>
        <v>-47.457900000000002</v>
      </c>
      <c r="AQ160" s="1">
        <f t="shared" si="120"/>
        <v>4335.2842018889296</v>
      </c>
      <c r="AS160">
        <f t="shared" si="127"/>
        <v>-0.37829166879533221</v>
      </c>
      <c r="AT160" s="1">
        <f t="shared" si="130"/>
        <v>0.97650000000000003</v>
      </c>
    </row>
    <row r="161" spans="1:49" x14ac:dyDescent="0.35">
      <c r="A161" s="1">
        <v>1</v>
      </c>
      <c r="B161" s="1">
        <v>70</v>
      </c>
      <c r="C161" s="1">
        <v>1.002</v>
      </c>
      <c r="D161" s="1">
        <f t="shared" si="121"/>
        <v>343.15</v>
      </c>
      <c r="E161">
        <v>110.98</v>
      </c>
      <c r="F161">
        <f t="shared" si="122"/>
        <v>110.98</v>
      </c>
      <c r="G161" s="1">
        <v>1.7999999999999999E-2</v>
      </c>
      <c r="H161">
        <f t="shared" si="101"/>
        <v>2.9141774734081308E-3</v>
      </c>
      <c r="I161">
        <f t="shared" si="102"/>
        <v>5.838167669354644</v>
      </c>
      <c r="K161">
        <f t="shared" si="123"/>
        <v>18</v>
      </c>
      <c r="L161" s="1">
        <f t="shared" si="124"/>
        <v>3</v>
      </c>
      <c r="M161" s="1">
        <f t="shared" si="103"/>
        <v>1.7320508075688772</v>
      </c>
      <c r="N161" s="1">
        <v>0.2</v>
      </c>
      <c r="O161" s="1">
        <f t="shared" si="104"/>
        <v>1.3464101615137753</v>
      </c>
      <c r="P161" s="1">
        <f t="shared" si="105"/>
        <v>0.29744191103901518</v>
      </c>
      <c r="Q161" s="1">
        <f t="shared" si="106"/>
        <v>0.89232573311704555</v>
      </c>
      <c r="R161" s="1">
        <f t="shared" si="125"/>
        <v>-54</v>
      </c>
      <c r="S161" s="1">
        <f t="shared" si="107"/>
        <v>-48.185589588320461</v>
      </c>
      <c r="U161">
        <f t="shared" si="108"/>
        <v>0.57735026918962584</v>
      </c>
      <c r="V161">
        <f t="shared" si="109"/>
        <v>2.6928203230275507</v>
      </c>
      <c r="W161">
        <f t="shared" si="110"/>
        <v>7.932931795463726</v>
      </c>
      <c r="Y161">
        <f t="shared" si="111"/>
        <v>0.90010621253307888</v>
      </c>
      <c r="Z161">
        <f t="shared" si="112"/>
        <v>-0.10524250869527861</v>
      </c>
      <c r="AB161">
        <f t="shared" si="128"/>
        <v>-294937.92081093608</v>
      </c>
      <c r="AC161">
        <f t="shared" si="113"/>
        <v>9.9893787466921097E-2</v>
      </c>
      <c r="AD161">
        <f t="shared" si="114"/>
        <v>9.9787687744864028E-3</v>
      </c>
      <c r="AE161">
        <f t="shared" si="115"/>
        <v>-2943.1173146001124</v>
      </c>
      <c r="AJ161">
        <f t="shared" si="129"/>
        <v>319126.89967094804</v>
      </c>
      <c r="AK161">
        <f t="shared" si="116"/>
        <v>9.9787687744864028E-3</v>
      </c>
      <c r="AL161">
        <f t="shared" si="117"/>
        <v>0.90010621253307888</v>
      </c>
      <c r="AM161">
        <f t="shared" si="118"/>
        <v>2866.3824205072201</v>
      </c>
      <c r="AO161">
        <f t="shared" si="119"/>
        <v>20.511130200412936</v>
      </c>
      <c r="AP161" s="1">
        <f t="shared" si="126"/>
        <v>-54.108000000000004</v>
      </c>
      <c r="AQ161" s="1">
        <f t="shared" si="120"/>
        <v>5568.0145918661783</v>
      </c>
      <c r="AS161">
        <f t="shared" si="127"/>
        <v>-0.3798357444520914</v>
      </c>
      <c r="AT161" s="1">
        <f t="shared" si="130"/>
        <v>1.002</v>
      </c>
    </row>
    <row r="162" spans="1:49" x14ac:dyDescent="0.35">
      <c r="A162" s="1">
        <v>1.2</v>
      </c>
      <c r="B162" s="1">
        <v>70</v>
      </c>
      <c r="C162" s="1">
        <v>1.0549999999999999</v>
      </c>
      <c r="D162" s="1">
        <f t="shared" si="121"/>
        <v>343.15</v>
      </c>
      <c r="E162">
        <v>110.98</v>
      </c>
      <c r="F162">
        <f t="shared" si="122"/>
        <v>133.17599999999999</v>
      </c>
      <c r="G162" s="1">
        <v>1.7999999999999999E-2</v>
      </c>
      <c r="H162">
        <f t="shared" si="101"/>
        <v>2.9141774734081308E-3</v>
      </c>
      <c r="I162">
        <f t="shared" si="102"/>
        <v>5.838167669354644</v>
      </c>
      <c r="K162">
        <f t="shared" si="123"/>
        <v>21.599999999999998</v>
      </c>
      <c r="L162" s="1">
        <f t="shared" si="124"/>
        <v>3.5999999999999996</v>
      </c>
      <c r="M162" s="1">
        <f t="shared" si="103"/>
        <v>1.8973665961010275</v>
      </c>
      <c r="N162" s="1">
        <v>0.2</v>
      </c>
      <c r="O162" s="1">
        <f t="shared" si="104"/>
        <v>1.3794733192202056</v>
      </c>
      <c r="P162" s="1">
        <f t="shared" si="105"/>
        <v>0.3217017735821896</v>
      </c>
      <c r="Q162" s="1">
        <f t="shared" si="106"/>
        <v>1.1581263848958825</v>
      </c>
      <c r="R162" s="1">
        <f t="shared" si="125"/>
        <v>-64.8</v>
      </c>
      <c r="S162" s="1">
        <f t="shared" si="107"/>
        <v>-75.046589741253186</v>
      </c>
      <c r="U162">
        <f t="shared" si="108"/>
        <v>0.52704627669472992</v>
      </c>
      <c r="V162">
        <f t="shared" si="109"/>
        <v>2.7589466384404111</v>
      </c>
      <c r="W162">
        <f t="shared" si="110"/>
        <v>8.4436013025158054</v>
      </c>
      <c r="Y162">
        <f t="shared" si="111"/>
        <v>0.88247544953299395</v>
      </c>
      <c r="Z162">
        <f t="shared" si="112"/>
        <v>-0.12502430978771625</v>
      </c>
      <c r="AB162">
        <f t="shared" si="128"/>
        <v>-289311.47007588571</v>
      </c>
      <c r="AC162">
        <f t="shared" si="113"/>
        <v>0.11752455046700601</v>
      </c>
      <c r="AD162">
        <f t="shared" si="114"/>
        <v>1.3812019962471842E-2</v>
      </c>
      <c r="AE162">
        <f t="shared" si="115"/>
        <v>-3995.9758000602083</v>
      </c>
      <c r="AJ162">
        <f t="shared" si="129"/>
        <v>319126.89967094804</v>
      </c>
      <c r="AK162">
        <f t="shared" si="116"/>
        <v>1.3812019962471842E-2</v>
      </c>
      <c r="AL162">
        <f t="shared" si="117"/>
        <v>0.88247544953299395</v>
      </c>
      <c r="AM162">
        <f t="shared" si="118"/>
        <v>3889.7639102989147</v>
      </c>
      <c r="AO162">
        <f t="shared" si="119"/>
        <v>22.596674407736828</v>
      </c>
      <c r="AP162" s="1">
        <f t="shared" si="126"/>
        <v>-68.36399999999999</v>
      </c>
      <c r="AQ162" s="1">
        <f t="shared" si="120"/>
        <v>8273.8442887103083</v>
      </c>
      <c r="AS162">
        <f t="shared" si="127"/>
        <v>-0.34871411123050661</v>
      </c>
      <c r="AT162" s="1">
        <f t="shared" si="130"/>
        <v>1.0549999999999999</v>
      </c>
    </row>
    <row r="163" spans="1:49" x14ac:dyDescent="0.35">
      <c r="A163" s="1">
        <v>1.4</v>
      </c>
      <c r="B163" s="1">
        <v>70</v>
      </c>
      <c r="C163" s="1">
        <v>1.111</v>
      </c>
      <c r="D163" s="1">
        <f t="shared" si="121"/>
        <v>343.15</v>
      </c>
      <c r="E163">
        <v>110.98</v>
      </c>
      <c r="F163">
        <f t="shared" si="122"/>
        <v>155.37199999999999</v>
      </c>
      <c r="G163" s="1">
        <v>1.7999999999999999E-2</v>
      </c>
      <c r="H163">
        <f t="shared" si="101"/>
        <v>2.9141774734081308E-3</v>
      </c>
      <c r="I163">
        <f t="shared" si="102"/>
        <v>5.838167669354644</v>
      </c>
      <c r="K163">
        <f t="shared" si="123"/>
        <v>25.2</v>
      </c>
      <c r="L163" s="1">
        <f t="shared" si="124"/>
        <v>4.1999999999999993</v>
      </c>
      <c r="M163" s="1">
        <f t="shared" si="103"/>
        <v>2.0493901531919194</v>
      </c>
      <c r="N163" s="1">
        <v>0.2</v>
      </c>
      <c r="O163" s="1">
        <f t="shared" si="104"/>
        <v>1.4098780306383838</v>
      </c>
      <c r="P163" s="1">
        <f t="shared" si="105"/>
        <v>0.34350319755512371</v>
      </c>
      <c r="Q163" s="1">
        <f t="shared" si="106"/>
        <v>1.4427134297315194</v>
      </c>
      <c r="R163" s="1">
        <f t="shared" si="125"/>
        <v>-75.599999999999994</v>
      </c>
      <c r="S163" s="1">
        <f t="shared" si="107"/>
        <v>-109.06913528770286</v>
      </c>
      <c r="U163">
        <f t="shared" si="108"/>
        <v>0.48795003647426666</v>
      </c>
      <c r="V163">
        <f t="shared" si="109"/>
        <v>2.8197560612767676</v>
      </c>
      <c r="W163">
        <f t="shared" si="110"/>
        <v>8.8946105016690531</v>
      </c>
      <c r="Y163">
        <f t="shared" si="111"/>
        <v>0.8655221002413076</v>
      </c>
      <c r="Z163">
        <f t="shared" si="112"/>
        <v>-0.14442237003987493</v>
      </c>
      <c r="AB163">
        <f t="shared" si="128"/>
        <v>-283901.20027739112</v>
      </c>
      <c r="AC163">
        <f t="shared" ref="AC163:AC173" si="133">F163/(1000+F163)</f>
        <v>0.13447789975869243</v>
      </c>
      <c r="AD163">
        <f t="shared" si="114"/>
        <v>1.8084305523508929E-2</v>
      </c>
      <c r="AE163">
        <f t="shared" si="115"/>
        <v>-5134.1560443072394</v>
      </c>
      <c r="AJ163">
        <f t="shared" si="129"/>
        <v>319126.89967094804</v>
      </c>
      <c r="AK163">
        <f t="shared" si="116"/>
        <v>1.8084305523508929E-2</v>
      </c>
      <c r="AL163">
        <f t="shared" si="117"/>
        <v>0.8655221002413076</v>
      </c>
      <c r="AM163">
        <f t="shared" si="118"/>
        <v>4995.0910654054323</v>
      </c>
      <c r="AO163">
        <f t="shared" ref="AO163:AO173" si="134">(S163-W163)+Z163-AE163-AM163</f>
        <v>20.956810742395646</v>
      </c>
      <c r="AP163" s="1">
        <f t="shared" si="126"/>
        <v>-83.991600000000005</v>
      </c>
      <c r="AQ163" s="1">
        <f t="shared" si="120"/>
        <v>11014.168917354587</v>
      </c>
      <c r="AS163">
        <f t="shared" si="127"/>
        <v>-0.27720649130152974</v>
      </c>
      <c r="AT163" s="1">
        <f t="shared" si="130"/>
        <v>1.111</v>
      </c>
    </row>
    <row r="164" spans="1:49" x14ac:dyDescent="0.35">
      <c r="A164" s="1">
        <v>1.6</v>
      </c>
      <c r="B164" s="1">
        <v>70</v>
      </c>
      <c r="C164" s="1">
        <v>1.169</v>
      </c>
      <c r="D164" s="1">
        <f t="shared" si="121"/>
        <v>343.15</v>
      </c>
      <c r="E164">
        <v>110.98</v>
      </c>
      <c r="F164">
        <f t="shared" si="122"/>
        <v>177.56800000000001</v>
      </c>
      <c r="G164" s="1">
        <v>1.7999999999999999E-2</v>
      </c>
      <c r="H164">
        <f t="shared" ref="H164:H173" si="135">1/D164</f>
        <v>2.9141774734081308E-3</v>
      </c>
      <c r="I164">
        <f t="shared" ref="I164:I173" si="136">LN(D164)</f>
        <v>5.838167669354644</v>
      </c>
      <c r="K164">
        <f t="shared" si="123"/>
        <v>28.8</v>
      </c>
      <c r="L164" s="1">
        <f t="shared" si="124"/>
        <v>4.8000000000000007</v>
      </c>
      <c r="M164" s="1">
        <f t="shared" ref="M164:M173" si="137">POWER(L164,0.5)</f>
        <v>2.1908902300206647</v>
      </c>
      <c r="N164" s="1">
        <v>0.2</v>
      </c>
      <c r="O164" s="1">
        <f t="shared" ref="O164:O173" si="138">1 + (N164*M164)</f>
        <v>1.4381780460041329</v>
      </c>
      <c r="P164" s="1">
        <f t="shared" ref="P164:P173" si="139">LN(O164)</f>
        <v>0.3633770666581439</v>
      </c>
      <c r="Q164" s="1">
        <f t="shared" ref="Q164:Q173" si="140">L164*P164</f>
        <v>1.744209919959091</v>
      </c>
      <c r="R164" s="1">
        <f t="shared" si="125"/>
        <v>-86.4</v>
      </c>
      <c r="S164" s="1">
        <f t="shared" ref="S164:S173" si="141">Q164*R164</f>
        <v>-150.69973708446548</v>
      </c>
      <c r="U164">
        <f t="shared" ref="U164:U173" si="142">POWER(L164, -0.5)</f>
        <v>0.4564354645876384</v>
      </c>
      <c r="V164">
        <f t="shared" ref="V164:V173" si="143">2*O164</f>
        <v>2.8763560920082658</v>
      </c>
      <c r="W164">
        <f t="shared" ref="W164:W173" si="144">(U164/V164)*(1+(2*K164))</f>
        <v>9.298959297546789</v>
      </c>
      <c r="Y164">
        <f t="shared" ref="Y164:Y173" si="145">1-AC164</f>
        <v>0.84920785890920947</v>
      </c>
      <c r="Z164">
        <f t="shared" ref="Z164:Z173" si="146">LN(Y164)</f>
        <v>-0.16345129471021383</v>
      </c>
      <c r="AB164">
        <f t="shared" si="128"/>
        <v>-278694.88702059502</v>
      </c>
      <c r="AC164">
        <f t="shared" si="133"/>
        <v>0.15079214109079053</v>
      </c>
      <c r="AD164">
        <f t="shared" ref="AD164:AD173" si="147">AC164*AC164</f>
        <v>2.2738269814744878E-2</v>
      </c>
      <c r="AE164">
        <f t="shared" ref="AE164:AE173" si="148">AB164*AD164</f>
        <v>-6337.0395370641299</v>
      </c>
      <c r="AJ164">
        <f t="shared" si="129"/>
        <v>319126.89967094804</v>
      </c>
      <c r="AK164">
        <f t="shared" ref="AK164:AK173" si="149">AD164</f>
        <v>2.2738269814744878E-2</v>
      </c>
      <c r="AL164">
        <f t="shared" ref="AL164:AL173" si="150">1-AC164</f>
        <v>0.84920785890920947</v>
      </c>
      <c r="AM164">
        <f t="shared" ref="AM164:AM173" si="151">AJ164*AK164*AL164</f>
        <v>6162.1864298800874</v>
      </c>
      <c r="AO164">
        <f t="shared" si="134"/>
        <v>14.690959507320258</v>
      </c>
      <c r="AP164" s="1">
        <f t="shared" si="126"/>
        <v>-101.0016</v>
      </c>
      <c r="AQ164" s="1">
        <f t="shared" si="120"/>
        <v>13384.768325354838</v>
      </c>
      <c r="AS164">
        <f t="shared" si="127"/>
        <v>-0.17003425355694743</v>
      </c>
      <c r="AT164" s="1">
        <f t="shared" si="130"/>
        <v>1.169</v>
      </c>
    </row>
    <row r="165" spans="1:49" x14ac:dyDescent="0.35">
      <c r="A165" s="1">
        <v>1.8</v>
      </c>
      <c r="B165" s="1">
        <v>70</v>
      </c>
      <c r="C165" s="1">
        <v>1.23</v>
      </c>
      <c r="D165" s="1">
        <f t="shared" si="121"/>
        <v>343.15</v>
      </c>
      <c r="E165">
        <v>110.98</v>
      </c>
      <c r="F165">
        <f t="shared" si="122"/>
        <v>199.76400000000001</v>
      </c>
      <c r="G165" s="1">
        <v>1.7999999999999999E-2</v>
      </c>
      <c r="H165">
        <f t="shared" si="135"/>
        <v>2.9141774734081308E-3</v>
      </c>
      <c r="I165">
        <f t="shared" si="136"/>
        <v>5.838167669354644</v>
      </c>
      <c r="K165">
        <f t="shared" si="123"/>
        <v>32.4</v>
      </c>
      <c r="L165" s="1">
        <f t="shared" si="124"/>
        <v>5.4</v>
      </c>
      <c r="M165" s="1">
        <f t="shared" si="137"/>
        <v>2.3237900077244502</v>
      </c>
      <c r="N165" s="1">
        <v>0.2</v>
      </c>
      <c r="O165" s="1">
        <f t="shared" si="138"/>
        <v>1.46475800154489</v>
      </c>
      <c r="P165" s="1">
        <f t="shared" si="139"/>
        <v>0.38169004216543373</v>
      </c>
      <c r="Q165" s="1">
        <f t="shared" si="140"/>
        <v>2.0611262276933422</v>
      </c>
      <c r="R165" s="1">
        <f t="shared" si="125"/>
        <v>-97.199999999999989</v>
      </c>
      <c r="S165" s="1">
        <f t="shared" si="141"/>
        <v>-200.34146933179284</v>
      </c>
      <c r="U165">
        <f t="shared" si="142"/>
        <v>0.43033148291193518</v>
      </c>
      <c r="V165">
        <f t="shared" si="143"/>
        <v>2.92951600308978</v>
      </c>
      <c r="W165">
        <f t="shared" si="144"/>
        <v>9.6656961579115652</v>
      </c>
      <c r="Y165">
        <f t="shared" si="145"/>
        <v>0.83349725446004386</v>
      </c>
      <c r="Z165">
        <f t="shared" si="146"/>
        <v>-0.18212487078586309</v>
      </c>
      <c r="AB165">
        <f t="shared" si="128"/>
        <v>-273681.21053077618</v>
      </c>
      <c r="AC165">
        <f t="shared" si="133"/>
        <v>0.16650274553995617</v>
      </c>
      <c r="AD165">
        <f t="shared" si="147"/>
        <v>2.7723164272343396E-2</v>
      </c>
      <c r="AE165">
        <f t="shared" si="148"/>
        <v>-7587.3091577985051</v>
      </c>
      <c r="AJ165">
        <f t="shared" si="129"/>
        <v>319126.89967094804</v>
      </c>
      <c r="AK165">
        <f t="shared" si="149"/>
        <v>2.7723164272343396E-2</v>
      </c>
      <c r="AL165">
        <f t="shared" si="150"/>
        <v>0.83349725446004386</v>
      </c>
      <c r="AM165">
        <f t="shared" si="151"/>
        <v>7374.1231303000777</v>
      </c>
      <c r="AO165">
        <f t="shared" si="134"/>
        <v>2.9967371379370888</v>
      </c>
      <c r="AP165" s="1">
        <f t="shared" si="126"/>
        <v>-119.55599999999998</v>
      </c>
      <c r="AQ165" s="1">
        <f t="shared" ref="AQ165:AQ173" si="152">(AP165-AO165)^2</f>
        <v>15019.1733800003</v>
      </c>
      <c r="AS165">
        <f t="shared" si="127"/>
        <v>-3.0830628991122318E-2</v>
      </c>
      <c r="AT165" s="1">
        <f t="shared" si="130"/>
        <v>1.23</v>
      </c>
    </row>
    <row r="166" spans="1:49" x14ac:dyDescent="0.35">
      <c r="A166" s="1">
        <v>2</v>
      </c>
      <c r="B166" s="1">
        <v>70</v>
      </c>
      <c r="C166" s="1">
        <v>1.292</v>
      </c>
      <c r="D166" s="1">
        <f t="shared" si="121"/>
        <v>343.15</v>
      </c>
      <c r="E166">
        <v>110.98</v>
      </c>
      <c r="F166">
        <f t="shared" si="122"/>
        <v>221.96</v>
      </c>
      <c r="G166" s="1">
        <v>1.7999999999999999E-2</v>
      </c>
      <c r="H166">
        <f t="shared" si="135"/>
        <v>2.9141774734081308E-3</v>
      </c>
      <c r="I166">
        <f t="shared" si="136"/>
        <v>5.838167669354644</v>
      </c>
      <c r="K166">
        <f t="shared" si="123"/>
        <v>36</v>
      </c>
      <c r="L166" s="1">
        <f t="shared" si="124"/>
        <v>6</v>
      </c>
      <c r="M166" s="1">
        <f t="shared" si="137"/>
        <v>2.4494897427831779</v>
      </c>
      <c r="N166" s="1">
        <v>0.2</v>
      </c>
      <c r="O166" s="1">
        <f t="shared" si="138"/>
        <v>1.4898979485566355</v>
      </c>
      <c r="P166" s="1">
        <f t="shared" si="139"/>
        <v>0.39870762671017196</v>
      </c>
      <c r="Q166" s="1">
        <f t="shared" si="140"/>
        <v>2.3922457602610319</v>
      </c>
      <c r="R166" s="1">
        <f t="shared" si="125"/>
        <v>-108</v>
      </c>
      <c r="S166" s="1">
        <f t="shared" si="141"/>
        <v>-258.36254210819146</v>
      </c>
      <c r="U166">
        <f t="shared" si="142"/>
        <v>0.40824829046386307</v>
      </c>
      <c r="V166">
        <f t="shared" si="143"/>
        <v>2.979795897113271</v>
      </c>
      <c r="W166">
        <f t="shared" si="144"/>
        <v>10.001398160435528</v>
      </c>
      <c r="Y166">
        <f t="shared" si="145"/>
        <v>0.81835739304068866</v>
      </c>
      <c r="Z166">
        <f t="shared" si="146"/>
        <v>-0.20045612698943741</v>
      </c>
      <c r="AB166">
        <f t="shared" si="128"/>
        <v>-268849.67349456961</v>
      </c>
      <c r="AC166">
        <f t="shared" si="133"/>
        <v>0.18164260695931128</v>
      </c>
      <c r="AD166">
        <f t="shared" si="147"/>
        <v>3.2994036662974839E-2</v>
      </c>
      <c r="AE166">
        <f t="shared" si="148"/>
        <v>-8870.4359841086443</v>
      </c>
      <c r="AJ166">
        <f t="shared" si="129"/>
        <v>319126.89967094804</v>
      </c>
      <c r="AK166">
        <f t="shared" si="149"/>
        <v>3.2994036662974839E-2</v>
      </c>
      <c r="AL166">
        <f t="shared" si="150"/>
        <v>0.81835739304068866</v>
      </c>
      <c r="AM166">
        <f t="shared" si="151"/>
        <v>8616.7179186591638</v>
      </c>
      <c r="AO166">
        <f t="shared" si="134"/>
        <v>-14.846330946136732</v>
      </c>
      <c r="AP166" s="1">
        <f t="shared" si="126"/>
        <v>-139.536</v>
      </c>
      <c r="AQ166" s="1">
        <f t="shared" si="152"/>
        <v>15547.513568761948</v>
      </c>
      <c r="AS166">
        <f t="shared" si="127"/>
        <v>0.13746602727904381</v>
      </c>
      <c r="AT166" s="1">
        <f t="shared" si="130"/>
        <v>1.292</v>
      </c>
      <c r="AV166">
        <f t="shared" si="131"/>
        <v>0.13746602727904381</v>
      </c>
      <c r="AW166">
        <f t="shared" si="132"/>
        <v>1.292</v>
      </c>
    </row>
    <row r="167" spans="1:49" x14ac:dyDescent="0.35">
      <c r="A167" s="1">
        <v>2.25</v>
      </c>
      <c r="B167" s="1">
        <v>70</v>
      </c>
      <c r="C167" s="1">
        <v>1.3720000000000001</v>
      </c>
      <c r="D167" s="1">
        <f t="shared" ref="D167:D173" si="153">273.15+B167</f>
        <v>343.15</v>
      </c>
      <c r="E167">
        <v>110.98</v>
      </c>
      <c r="F167">
        <f t="shared" ref="F167:F173" si="154">E167*A167</f>
        <v>249.70500000000001</v>
      </c>
      <c r="G167" s="1">
        <v>1.7999999999999999E-2</v>
      </c>
      <c r="H167">
        <f t="shared" si="135"/>
        <v>2.9141774734081308E-3</v>
      </c>
      <c r="I167">
        <f t="shared" si="136"/>
        <v>5.838167669354644</v>
      </c>
      <c r="K167">
        <f t="shared" ref="K167:K173" si="155">18*A167</f>
        <v>40.5</v>
      </c>
      <c r="L167" s="1">
        <f t="shared" ref="L167:L173" si="156">A167*3</f>
        <v>6.75</v>
      </c>
      <c r="M167" s="1">
        <f t="shared" si="137"/>
        <v>2.598076211353316</v>
      </c>
      <c r="N167" s="1">
        <v>0.2</v>
      </c>
      <c r="O167" s="1">
        <f t="shared" si="138"/>
        <v>1.5196152422706632</v>
      </c>
      <c r="P167" s="1">
        <f t="shared" si="139"/>
        <v>0.41845717273026761</v>
      </c>
      <c r="Q167" s="1">
        <f t="shared" si="140"/>
        <v>2.8245859159293065</v>
      </c>
      <c r="R167" s="1">
        <f t="shared" ref="R167:R173" si="157" xml:space="preserve"> -$N$2 * K167</f>
        <v>-121.5</v>
      </c>
      <c r="S167" s="1">
        <f t="shared" si="141"/>
        <v>-343.18718878541074</v>
      </c>
      <c r="U167">
        <f t="shared" si="142"/>
        <v>0.38490017945975052</v>
      </c>
      <c r="V167">
        <f t="shared" si="143"/>
        <v>3.0392304845413265</v>
      </c>
      <c r="W167">
        <f t="shared" si="144"/>
        <v>10.384804599794208</v>
      </c>
      <c r="Y167">
        <f t="shared" si="145"/>
        <v>0.80018884456731787</v>
      </c>
      <c r="Z167">
        <f t="shared" si="146"/>
        <v>-0.22290752346182757</v>
      </c>
      <c r="AB167">
        <f t="shared" si="128"/>
        <v>-263051.60094874143</v>
      </c>
      <c r="AC167">
        <f t="shared" si="133"/>
        <v>0.19981115543268213</v>
      </c>
      <c r="AD167">
        <f t="shared" si="147"/>
        <v>3.9924497835343457E-2</v>
      </c>
      <c r="AE167">
        <f t="shared" si="148"/>
        <v>-10502.203072661658</v>
      </c>
      <c r="AJ167">
        <f t="shared" si="129"/>
        <v>319126.89967094804</v>
      </c>
      <c r="AK167">
        <f t="shared" si="149"/>
        <v>3.9924497835343457E-2</v>
      </c>
      <c r="AL167">
        <f t="shared" si="150"/>
        <v>0.80018884456731787</v>
      </c>
      <c r="AM167">
        <f t="shared" si="151"/>
        <v>10195.19103717488</v>
      </c>
      <c r="AO167">
        <f t="shared" si="134"/>
        <v>-46.782865421888346</v>
      </c>
      <c r="AP167" s="1">
        <f t="shared" ref="AP167:AP173" si="158">-AT167*A167*18*$N$2</f>
        <v>-166.69800000000001</v>
      </c>
      <c r="AQ167" s="1">
        <f t="shared" si="152"/>
        <v>14379.639500886631</v>
      </c>
      <c r="AS167">
        <f t="shared" ref="AS167:AS173" si="159">-AO167/(A167*18*$N$2)</f>
        <v>0.38504415985093288</v>
      </c>
      <c r="AT167" s="1">
        <f t="shared" si="130"/>
        <v>1.3720000000000001</v>
      </c>
      <c r="AV167">
        <f t="shared" si="131"/>
        <v>0.38504415985093288</v>
      </c>
      <c r="AW167">
        <f t="shared" si="132"/>
        <v>1.3720000000000001</v>
      </c>
    </row>
    <row r="168" spans="1:49" x14ac:dyDescent="0.35">
      <c r="A168" s="1">
        <v>2.5</v>
      </c>
      <c r="B168" s="1">
        <v>70</v>
      </c>
      <c r="C168" s="1">
        <v>1.454</v>
      </c>
      <c r="D168" s="1">
        <f t="shared" si="153"/>
        <v>343.15</v>
      </c>
      <c r="E168">
        <v>110.98</v>
      </c>
      <c r="F168">
        <f t="shared" si="154"/>
        <v>277.45</v>
      </c>
      <c r="G168" s="1">
        <v>1.7999999999999999E-2</v>
      </c>
      <c r="H168">
        <f t="shared" si="135"/>
        <v>2.9141774734081308E-3</v>
      </c>
      <c r="I168">
        <f t="shared" si="136"/>
        <v>5.838167669354644</v>
      </c>
      <c r="K168">
        <f t="shared" si="155"/>
        <v>45</v>
      </c>
      <c r="L168" s="1">
        <f t="shared" si="156"/>
        <v>7.5</v>
      </c>
      <c r="M168" s="1">
        <f t="shared" si="137"/>
        <v>2.7386127875258306</v>
      </c>
      <c r="N168" s="1">
        <v>0.2</v>
      </c>
      <c r="O168" s="1">
        <f t="shared" si="138"/>
        <v>1.5477225575051663</v>
      </c>
      <c r="P168" s="1">
        <f t="shared" si="139"/>
        <v>0.43678453268671041</v>
      </c>
      <c r="Q168" s="1">
        <f t="shared" si="140"/>
        <v>3.2758839951503282</v>
      </c>
      <c r="R168" s="1">
        <f t="shared" si="157"/>
        <v>-135</v>
      </c>
      <c r="S168" s="1">
        <f t="shared" si="141"/>
        <v>-442.24433934529429</v>
      </c>
      <c r="U168">
        <f t="shared" si="142"/>
        <v>0.36514837167011072</v>
      </c>
      <c r="V168">
        <f t="shared" si="143"/>
        <v>3.0954451150103326</v>
      </c>
      <c r="W168">
        <f t="shared" si="144"/>
        <v>10.734644158557197</v>
      </c>
      <c r="Y168">
        <f t="shared" si="145"/>
        <v>0.7828095033073702</v>
      </c>
      <c r="Z168">
        <f t="shared" si="146"/>
        <v>-0.24486590338652542</v>
      </c>
      <c r="AB168">
        <f t="shared" si="128"/>
        <v>-257505.38565413095</v>
      </c>
      <c r="AC168">
        <f t="shared" si="133"/>
        <v>0.21719049669262983</v>
      </c>
      <c r="AD168">
        <f t="shared" si="147"/>
        <v>4.7171711853591244E-2</v>
      </c>
      <c r="AE168">
        <f t="shared" si="148"/>
        <v>-12146.969852824554</v>
      </c>
      <c r="AJ168">
        <f t="shared" si="129"/>
        <v>319126.89967094804</v>
      </c>
      <c r="AK168">
        <f t="shared" si="149"/>
        <v>4.7171711853591244E-2</v>
      </c>
      <c r="AL168">
        <f t="shared" si="150"/>
        <v>0.7828095033073702</v>
      </c>
      <c r="AM168">
        <f t="shared" si="151"/>
        <v>11784.228076251818</v>
      </c>
      <c r="AO168">
        <f t="shared" si="134"/>
        <v>-90.482072834502105</v>
      </c>
      <c r="AP168" s="1">
        <f t="shared" si="158"/>
        <v>-196.28999999999996</v>
      </c>
      <c r="AQ168" s="1">
        <f t="shared" si="152"/>
        <v>11195.3174510593</v>
      </c>
      <c r="AS168">
        <f t="shared" si="159"/>
        <v>0.67023757655186744</v>
      </c>
      <c r="AT168" s="1">
        <f t="shared" si="130"/>
        <v>1.454</v>
      </c>
      <c r="AV168">
        <f t="shared" si="131"/>
        <v>0.67023757655186744</v>
      </c>
      <c r="AW168">
        <f t="shared" si="132"/>
        <v>1.454</v>
      </c>
    </row>
    <row r="169" spans="1:49" x14ac:dyDescent="0.35">
      <c r="A169" s="1">
        <v>2.75</v>
      </c>
      <c r="B169" s="1">
        <v>70</v>
      </c>
      <c r="C169" s="1">
        <v>1.5369999999999999</v>
      </c>
      <c r="D169" s="1">
        <f t="shared" si="153"/>
        <v>343.15</v>
      </c>
      <c r="E169">
        <v>110.98</v>
      </c>
      <c r="F169">
        <f t="shared" si="154"/>
        <v>305.19499999999999</v>
      </c>
      <c r="G169" s="1">
        <v>1.7999999999999999E-2</v>
      </c>
      <c r="H169">
        <f t="shared" si="135"/>
        <v>2.9141774734081308E-3</v>
      </c>
      <c r="I169">
        <f t="shared" si="136"/>
        <v>5.838167669354644</v>
      </c>
      <c r="K169">
        <f t="shared" si="155"/>
        <v>49.5</v>
      </c>
      <c r="L169" s="1">
        <f t="shared" si="156"/>
        <v>8.25</v>
      </c>
      <c r="M169" s="1">
        <f t="shared" si="137"/>
        <v>2.8722813232690143</v>
      </c>
      <c r="N169" s="1">
        <v>0.2</v>
      </c>
      <c r="O169" s="1">
        <f t="shared" si="138"/>
        <v>1.574456264653803</v>
      </c>
      <c r="P169" s="1">
        <f t="shared" si="139"/>
        <v>0.45390998388118231</v>
      </c>
      <c r="Q169" s="1">
        <f t="shared" si="140"/>
        <v>3.744757367019754</v>
      </c>
      <c r="R169" s="1">
        <f t="shared" si="157"/>
        <v>-148.5</v>
      </c>
      <c r="S169" s="1">
        <f t="shared" si="141"/>
        <v>-556.09646900243342</v>
      </c>
      <c r="U169">
        <f t="shared" si="142"/>
        <v>0.3481553119113957</v>
      </c>
      <c r="V169">
        <f t="shared" si="143"/>
        <v>3.1489125293076059</v>
      </c>
      <c r="W169">
        <f t="shared" si="144"/>
        <v>11.056366560551917</v>
      </c>
      <c r="Y169">
        <f t="shared" si="145"/>
        <v>0.76616903987526763</v>
      </c>
      <c r="Z169">
        <f t="shared" si="146"/>
        <v>-0.26635245489916687</v>
      </c>
      <c r="AB169">
        <f t="shared" si="128"/>
        <v>-252194.96614995628</v>
      </c>
      <c r="AC169">
        <f t="shared" si="133"/>
        <v>0.23383096012473231</v>
      </c>
      <c r="AD169">
        <f t="shared" si="147"/>
        <v>5.4676917912854152E-2</v>
      </c>
      <c r="AE169">
        <f t="shared" si="148"/>
        <v>-13789.243462216191</v>
      </c>
      <c r="AJ169">
        <f t="shared" si="129"/>
        <v>319126.89967094804</v>
      </c>
      <c r="AK169">
        <f t="shared" si="149"/>
        <v>5.4676917912854152E-2</v>
      </c>
      <c r="AL169">
        <f t="shared" si="150"/>
        <v>0.76616903987526763</v>
      </c>
      <c r="AM169">
        <f t="shared" si="151"/>
        <v>13368.788033276305</v>
      </c>
      <c r="AO169">
        <f t="shared" si="134"/>
        <v>-146.96375907799847</v>
      </c>
      <c r="AP169" s="1">
        <f t="shared" si="158"/>
        <v>-228.24450000000002</v>
      </c>
      <c r="AQ169" s="1">
        <f t="shared" si="152"/>
        <v>6606.5588448295357</v>
      </c>
      <c r="AS169">
        <f t="shared" si="159"/>
        <v>0.98965494328618497</v>
      </c>
      <c r="AT169" s="1">
        <f t="shared" si="130"/>
        <v>1.5369999999999999</v>
      </c>
      <c r="AV169">
        <f t="shared" si="131"/>
        <v>0.98965494328618497</v>
      </c>
      <c r="AW169">
        <f t="shared" si="132"/>
        <v>1.5369999999999999</v>
      </c>
    </row>
    <row r="170" spans="1:49" x14ac:dyDescent="0.35">
      <c r="A170" s="1">
        <v>3</v>
      </c>
      <c r="B170" s="1">
        <v>70</v>
      </c>
      <c r="C170" s="1">
        <v>1.62</v>
      </c>
      <c r="D170" s="1">
        <f t="shared" si="153"/>
        <v>343.15</v>
      </c>
      <c r="E170">
        <v>110.98</v>
      </c>
      <c r="F170">
        <f t="shared" si="154"/>
        <v>332.94</v>
      </c>
      <c r="G170" s="1">
        <v>1.7999999999999999E-2</v>
      </c>
      <c r="H170">
        <f t="shared" si="135"/>
        <v>2.9141774734081308E-3</v>
      </c>
      <c r="I170">
        <f t="shared" si="136"/>
        <v>5.838167669354644</v>
      </c>
      <c r="K170">
        <f t="shared" si="155"/>
        <v>54</v>
      </c>
      <c r="L170" s="1">
        <f t="shared" si="156"/>
        <v>9</v>
      </c>
      <c r="M170" s="1">
        <f t="shared" si="137"/>
        <v>3</v>
      </c>
      <c r="N170" s="1">
        <v>0.2</v>
      </c>
      <c r="O170" s="1">
        <f t="shared" si="138"/>
        <v>1.6</v>
      </c>
      <c r="P170" s="1">
        <f t="shared" si="139"/>
        <v>0.47000362924573563</v>
      </c>
      <c r="Q170" s="1">
        <f t="shared" si="140"/>
        <v>4.2300326632116203</v>
      </c>
      <c r="R170" s="1">
        <f t="shared" si="157"/>
        <v>-162</v>
      </c>
      <c r="S170" s="1">
        <f t="shared" si="141"/>
        <v>-685.26529144028245</v>
      </c>
      <c r="U170">
        <f t="shared" si="142"/>
        <v>0.33333333333333331</v>
      </c>
      <c r="V170">
        <f t="shared" si="143"/>
        <v>3.2</v>
      </c>
      <c r="W170">
        <f t="shared" si="144"/>
        <v>11.354166666666666</v>
      </c>
      <c r="Y170">
        <f t="shared" si="145"/>
        <v>0.75022131528800995</v>
      </c>
      <c r="Z170">
        <f t="shared" si="146"/>
        <v>-0.2873870289307216</v>
      </c>
      <c r="AB170">
        <f t="shared" si="128"/>
        <v>-247105.61824561859</v>
      </c>
      <c r="AC170">
        <f t="shared" si="133"/>
        <v>0.24977868471199002</v>
      </c>
      <c r="AD170">
        <f t="shared" si="147"/>
        <v>6.2389391336451716E-2</v>
      </c>
      <c r="AE170">
        <f t="shared" si="148"/>
        <v>-15416.769118161741</v>
      </c>
      <c r="AJ170">
        <f t="shared" si="129"/>
        <v>319126.89967094804</v>
      </c>
      <c r="AK170">
        <f t="shared" si="149"/>
        <v>6.2389391336451716E-2</v>
      </c>
      <c r="AL170">
        <f t="shared" si="150"/>
        <v>0.75022131528800995</v>
      </c>
      <c r="AM170">
        <f t="shared" si="151"/>
        <v>14937.006188995261</v>
      </c>
      <c r="AO170">
        <f t="shared" si="134"/>
        <v>-217.14391596940004</v>
      </c>
      <c r="AP170" s="1">
        <f t="shared" si="158"/>
        <v>-262.44</v>
      </c>
      <c r="AQ170" s="1">
        <f t="shared" si="152"/>
        <v>2051.7352285071725</v>
      </c>
      <c r="AS170">
        <f t="shared" si="159"/>
        <v>1.3403945430209878</v>
      </c>
      <c r="AT170" s="1">
        <f t="shared" si="130"/>
        <v>1.62</v>
      </c>
      <c r="AV170">
        <f t="shared" si="131"/>
        <v>1.3403945430209878</v>
      </c>
      <c r="AW170">
        <f t="shared" si="132"/>
        <v>1.62</v>
      </c>
    </row>
    <row r="171" spans="1:49" x14ac:dyDescent="0.35">
      <c r="A171" s="1">
        <v>3.25</v>
      </c>
      <c r="B171" s="1">
        <v>70</v>
      </c>
      <c r="C171" s="1">
        <v>1.7050000000000001</v>
      </c>
      <c r="D171" s="1">
        <f t="shared" si="153"/>
        <v>343.15</v>
      </c>
      <c r="E171">
        <v>110.98</v>
      </c>
      <c r="F171">
        <f t="shared" si="154"/>
        <v>360.685</v>
      </c>
      <c r="G171" s="1">
        <v>1.7999999999999999E-2</v>
      </c>
      <c r="H171">
        <f t="shared" si="135"/>
        <v>2.9141774734081308E-3</v>
      </c>
      <c r="I171">
        <f t="shared" si="136"/>
        <v>5.838167669354644</v>
      </c>
      <c r="K171">
        <f t="shared" si="155"/>
        <v>58.5</v>
      </c>
      <c r="L171" s="1">
        <f t="shared" si="156"/>
        <v>9.75</v>
      </c>
      <c r="M171" s="1">
        <f t="shared" si="137"/>
        <v>3.1224989991991992</v>
      </c>
      <c r="N171" s="1">
        <v>0.2</v>
      </c>
      <c r="O171" s="1">
        <f t="shared" si="138"/>
        <v>1.6244997998398398</v>
      </c>
      <c r="P171" s="1">
        <f t="shared" si="139"/>
        <v>0.48519995291361534</v>
      </c>
      <c r="Q171" s="1">
        <f t="shared" si="140"/>
        <v>4.7306995409077492</v>
      </c>
      <c r="R171" s="1">
        <f t="shared" si="157"/>
        <v>-175.5</v>
      </c>
      <c r="S171" s="1">
        <f t="shared" si="141"/>
        <v>-830.23776942930999</v>
      </c>
      <c r="U171">
        <f t="shared" si="142"/>
        <v>0.32025630761017426</v>
      </c>
      <c r="V171">
        <f t="shared" si="143"/>
        <v>3.2489995996796797</v>
      </c>
      <c r="W171">
        <f t="shared" si="144"/>
        <v>11.631347785246362</v>
      </c>
      <c r="Y171">
        <f t="shared" si="145"/>
        <v>0.7349239537438863</v>
      </c>
      <c r="Z171">
        <f t="shared" si="146"/>
        <v>-0.3079882494161319</v>
      </c>
      <c r="AB171">
        <f t="shared" si="128"/>
        <v>-242223.81868289685</v>
      </c>
      <c r="AC171">
        <f t="shared" si="133"/>
        <v>0.26507604625611364</v>
      </c>
      <c r="AD171">
        <f t="shared" si="147"/>
        <v>7.0265310298773295E-2</v>
      </c>
      <c r="AE171">
        <f t="shared" si="148"/>
        <v>-17019.931781507548</v>
      </c>
      <c r="AJ171">
        <f t="shared" si="129"/>
        <v>319126.89967094804</v>
      </c>
      <c r="AK171">
        <f t="shared" si="149"/>
        <v>7.0265310298773295E-2</v>
      </c>
      <c r="AL171">
        <f t="shared" si="150"/>
        <v>0.7349239537438863</v>
      </c>
      <c r="AM171">
        <f t="shared" si="151"/>
        <v>16479.604486023331</v>
      </c>
      <c r="AO171">
        <f t="shared" si="134"/>
        <v>-301.84980997975435</v>
      </c>
      <c r="AP171" s="1">
        <f t="shared" si="158"/>
        <v>-299.22749999999996</v>
      </c>
      <c r="AQ171" s="1">
        <f t="shared" si="152"/>
        <v>6.8765096299194743</v>
      </c>
      <c r="AS171">
        <f t="shared" si="159"/>
        <v>1.7199419372065776</v>
      </c>
      <c r="AT171" s="1">
        <f t="shared" si="130"/>
        <v>1.7050000000000001</v>
      </c>
      <c r="AV171">
        <f t="shared" si="131"/>
        <v>1.7199419372065776</v>
      </c>
      <c r="AW171">
        <f t="shared" si="132"/>
        <v>1.7050000000000001</v>
      </c>
    </row>
    <row r="172" spans="1:49" x14ac:dyDescent="0.35">
      <c r="A172" s="1">
        <v>3.5</v>
      </c>
      <c r="B172" s="1">
        <v>70</v>
      </c>
      <c r="C172" s="1">
        <v>1.788</v>
      </c>
      <c r="D172" s="1">
        <f t="shared" si="153"/>
        <v>343.15</v>
      </c>
      <c r="E172">
        <v>110.98</v>
      </c>
      <c r="F172">
        <f t="shared" si="154"/>
        <v>388.43</v>
      </c>
      <c r="G172" s="1">
        <v>1.7999999999999999E-2</v>
      </c>
      <c r="H172">
        <f t="shared" si="135"/>
        <v>2.9141774734081308E-3</v>
      </c>
      <c r="I172">
        <f t="shared" si="136"/>
        <v>5.838167669354644</v>
      </c>
      <c r="K172">
        <f t="shared" si="155"/>
        <v>63</v>
      </c>
      <c r="L172" s="1">
        <f t="shared" si="156"/>
        <v>10.5</v>
      </c>
      <c r="M172" s="1">
        <f t="shared" si="137"/>
        <v>3.2403703492039302</v>
      </c>
      <c r="N172" s="1">
        <v>0.2</v>
      </c>
      <c r="O172" s="1">
        <f t="shared" si="138"/>
        <v>1.6480740698407861</v>
      </c>
      <c r="P172" s="1">
        <f t="shared" si="139"/>
        <v>0.49960737576900971</v>
      </c>
      <c r="Q172" s="1">
        <f t="shared" si="140"/>
        <v>5.2458774455746022</v>
      </c>
      <c r="R172" s="1">
        <f t="shared" si="157"/>
        <v>-189</v>
      </c>
      <c r="S172" s="1">
        <f t="shared" si="141"/>
        <v>-991.47083721359979</v>
      </c>
      <c r="U172">
        <f t="shared" si="142"/>
        <v>0.30860669992418382</v>
      </c>
      <c r="V172">
        <f t="shared" si="143"/>
        <v>3.2961481396815722</v>
      </c>
      <c r="W172">
        <f t="shared" si="144"/>
        <v>11.890561112389092</v>
      </c>
      <c r="Y172">
        <f t="shared" si="145"/>
        <v>0.72023796662417261</v>
      </c>
      <c r="Z172">
        <f t="shared" si="146"/>
        <v>-0.32817361237793047</v>
      </c>
      <c r="AB172">
        <f t="shared" si="128"/>
        <v>-237537.12514477511</v>
      </c>
      <c r="AC172">
        <f t="shared" si="133"/>
        <v>0.27976203337582739</v>
      </c>
      <c r="AD172">
        <f t="shared" si="147"/>
        <v>7.8266795318577553E-2</v>
      </c>
      <c r="AE172">
        <f t="shared" si="148"/>
        <v>-18591.269554269456</v>
      </c>
      <c r="AJ172">
        <f t="shared" si="129"/>
        <v>319126.89967094804</v>
      </c>
      <c r="AK172">
        <f t="shared" si="149"/>
        <v>7.8266795318577553E-2</v>
      </c>
      <c r="AL172">
        <f t="shared" si="150"/>
        <v>0.72023796662417261</v>
      </c>
      <c r="AM172">
        <f t="shared" si="151"/>
        <v>17989.412312610879</v>
      </c>
      <c r="AO172">
        <f t="shared" si="134"/>
        <v>-401.83233027979077</v>
      </c>
      <c r="AP172" s="1">
        <f t="shared" si="158"/>
        <v>-337.93200000000002</v>
      </c>
      <c r="AQ172" s="1">
        <f t="shared" si="152"/>
        <v>4083.2522098663426</v>
      </c>
      <c r="AS172">
        <f t="shared" si="159"/>
        <v>2.1260969856073584</v>
      </c>
      <c r="AT172" s="1">
        <f t="shared" si="130"/>
        <v>1.788</v>
      </c>
      <c r="AV172">
        <f t="shared" si="131"/>
        <v>2.1260969856073584</v>
      </c>
      <c r="AW172">
        <f t="shared" si="132"/>
        <v>1.788</v>
      </c>
    </row>
    <row r="173" spans="1:49" x14ac:dyDescent="0.35">
      <c r="A173" s="1">
        <v>3.75</v>
      </c>
      <c r="B173" s="1">
        <v>70</v>
      </c>
      <c r="C173" s="1">
        <v>1.871</v>
      </c>
      <c r="D173" s="1">
        <f t="shared" si="153"/>
        <v>343.15</v>
      </c>
      <c r="E173">
        <v>110.98</v>
      </c>
      <c r="F173">
        <f t="shared" si="154"/>
        <v>416.17500000000001</v>
      </c>
      <c r="G173" s="1">
        <v>1.7999999999999999E-2</v>
      </c>
      <c r="H173">
        <f t="shared" si="135"/>
        <v>2.9141774734081308E-3</v>
      </c>
      <c r="I173">
        <f t="shared" si="136"/>
        <v>5.838167669354644</v>
      </c>
      <c r="K173">
        <f t="shared" si="155"/>
        <v>67.5</v>
      </c>
      <c r="L173" s="1">
        <f t="shared" si="156"/>
        <v>11.25</v>
      </c>
      <c r="M173" s="1">
        <f t="shared" si="137"/>
        <v>3.3541019662496847</v>
      </c>
      <c r="N173" s="1">
        <v>0.2</v>
      </c>
      <c r="O173" s="1">
        <f t="shared" si="138"/>
        <v>1.670820393249937</v>
      </c>
      <c r="P173" s="1">
        <f t="shared" si="139"/>
        <v>0.51331475924627068</v>
      </c>
      <c r="Q173" s="1">
        <f t="shared" si="140"/>
        <v>5.7747910415205448</v>
      </c>
      <c r="R173" s="1">
        <f t="shared" si="157"/>
        <v>-202.5</v>
      </c>
      <c r="S173" s="1">
        <f t="shared" si="141"/>
        <v>-1169.3951859079102</v>
      </c>
      <c r="U173">
        <f t="shared" si="142"/>
        <v>0.29814239699997197</v>
      </c>
      <c r="V173">
        <f t="shared" si="143"/>
        <v>3.3416407864998741</v>
      </c>
      <c r="W173">
        <f t="shared" si="144"/>
        <v>12.133969083632897</v>
      </c>
      <c r="Y173">
        <f t="shared" si="145"/>
        <v>0.70612742069306411</v>
      </c>
      <c r="Z173">
        <f t="shared" si="146"/>
        <v>-0.34795957520583476</v>
      </c>
      <c r="AB173">
        <f t="shared" si="128"/>
        <v>-233034.07036911591</v>
      </c>
      <c r="AC173">
        <f t="shared" si="133"/>
        <v>0.29387257930693594</v>
      </c>
      <c r="AD173">
        <f t="shared" si="147"/>
        <v>8.636109286851136E-2</v>
      </c>
      <c r="AE173">
        <f t="shared" si="148"/>
        <v>-20125.076992674432</v>
      </c>
      <c r="AJ173">
        <f t="shared" si="129"/>
        <v>319126.89967094804</v>
      </c>
      <c r="AK173">
        <f t="shared" si="149"/>
        <v>8.636109286851136E-2</v>
      </c>
      <c r="AL173">
        <f t="shared" si="150"/>
        <v>0.70612742069306411</v>
      </c>
      <c r="AM173">
        <f t="shared" si="151"/>
        <v>19460.976093578021</v>
      </c>
      <c r="AO173">
        <f t="shared" si="134"/>
        <v>-517.77621547033777</v>
      </c>
      <c r="AP173" s="1">
        <f t="shared" si="158"/>
        <v>-378.8775</v>
      </c>
      <c r="AQ173" s="1">
        <f t="shared" si="152"/>
        <v>19292.853159309852</v>
      </c>
      <c r="AS173">
        <f t="shared" si="159"/>
        <v>2.5569195825695692</v>
      </c>
      <c r="AT173" s="1">
        <f t="shared" si="130"/>
        <v>1.871</v>
      </c>
      <c r="AV173">
        <f t="shared" si="131"/>
        <v>2.5569195825695692</v>
      </c>
      <c r="AW173">
        <f t="shared" si="132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topLeftCell="H1" workbookViewId="0">
      <selection activeCell="W9" sqref="W9"/>
    </sheetView>
  </sheetViews>
  <sheetFormatPr defaultRowHeight="14.5" x14ac:dyDescent="0.35"/>
  <cols>
    <col min="2" max="2" width="38.08984375" customWidth="1"/>
    <col min="3" max="3" width="13" customWidth="1"/>
  </cols>
  <sheetData>
    <row r="2" spans="2:5" x14ac:dyDescent="0.35">
      <c r="D2" t="s">
        <v>1</v>
      </c>
      <c r="E2">
        <v>3</v>
      </c>
    </row>
    <row r="3" spans="2:5" x14ac:dyDescent="0.35">
      <c r="D3" t="s">
        <v>40</v>
      </c>
      <c r="E3">
        <f>1000/18</f>
        <v>55.555555555555557</v>
      </c>
    </row>
    <row r="5" spans="2:5" x14ac:dyDescent="0.35">
      <c r="B5" t="s">
        <v>23</v>
      </c>
      <c r="C5" t="s">
        <v>0</v>
      </c>
      <c r="E5" t="s">
        <v>41</v>
      </c>
    </row>
    <row r="6" spans="2:5" x14ac:dyDescent="0.35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5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5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5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5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5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5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5">
      <c r="B13">
        <v>3.13695732155997</v>
      </c>
      <c r="C13">
        <v>242.649006622516</v>
      </c>
      <c r="E13">
        <f t="shared" si="0"/>
        <v>0.14485746444575009</v>
      </c>
    </row>
    <row r="14" spans="2:5" x14ac:dyDescent="0.35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5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5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5">
      <c r="B17">
        <v>3.96810614422369</v>
      </c>
      <c r="C17">
        <v>227.549668874172</v>
      </c>
      <c r="E17">
        <f t="shared" si="0"/>
        <v>0.17646517446428464</v>
      </c>
    </row>
    <row r="18" spans="2:5" x14ac:dyDescent="0.35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5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5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5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5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5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5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5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5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5">
      <c r="B27">
        <v>5.6420161883738</v>
      </c>
      <c r="C27">
        <v>277.615894039735</v>
      </c>
      <c r="E27">
        <f t="shared" si="0"/>
        <v>0.2335219918276184</v>
      </c>
    </row>
    <row r="28" spans="2:5" x14ac:dyDescent="0.35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5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5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5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5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5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5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5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5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5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5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5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5">
      <c r="B40">
        <v>10.0741583885209</v>
      </c>
      <c r="C40">
        <v>312.582781456953</v>
      </c>
      <c r="E40">
        <f t="shared" si="0"/>
        <v>0.35233351607035707</v>
      </c>
    </row>
    <row r="41" spans="2:5" x14ac:dyDescent="0.35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5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5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5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5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5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5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5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5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5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5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5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5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5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5">
      <c r="B55">
        <v>16.599291758646</v>
      </c>
      <c r="C55">
        <v>414.304635761589</v>
      </c>
      <c r="E55">
        <f t="shared" si="0"/>
        <v>0.47267445286700427</v>
      </c>
    </row>
    <row r="56" spans="2:5" x14ac:dyDescent="0.35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5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5">
      <c r="B58">
        <v>19.1019361662987</v>
      </c>
      <c r="C58">
        <v>432.582781456953</v>
      </c>
      <c r="E58">
        <f t="shared" si="0"/>
        <v>0.50775399516922415</v>
      </c>
    </row>
    <row r="59" spans="2:5" x14ac:dyDescent="0.35">
      <c r="B59">
        <v>19.6228844738778</v>
      </c>
      <c r="C59">
        <v>433.377483443708</v>
      </c>
      <c r="E59">
        <f t="shared" si="0"/>
        <v>0.51447725920805065</v>
      </c>
    </row>
    <row r="60" spans="2:5" x14ac:dyDescent="0.35">
      <c r="B60">
        <v>20.0395511405445</v>
      </c>
      <c r="C60">
        <v>433.377483443708</v>
      </c>
      <c r="E60">
        <f t="shared" si="0"/>
        <v>0.5197239207703499</v>
      </c>
    </row>
    <row r="61" spans="2:5" x14ac:dyDescent="0.35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5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5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5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5">
      <c r="B65">
        <v>24.208287343635</v>
      </c>
      <c r="C65">
        <v>447.682119205297</v>
      </c>
      <c r="E65">
        <f t="shared" si="0"/>
        <v>0.56658312867422123</v>
      </c>
    </row>
    <row r="66" spans="2:5" x14ac:dyDescent="0.35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5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5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5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5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5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5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5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5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5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5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5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5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5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5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5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5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5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5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5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5">
      <c r="B86">
        <v>11.4800634657836</v>
      </c>
      <c r="C86">
        <v>310.198675496688</v>
      </c>
      <c r="E86">
        <f t="shared" si="1"/>
        <v>0.38268687072578866</v>
      </c>
    </row>
    <row r="87" spans="2:5" x14ac:dyDescent="0.35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5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5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5">
      <c r="B90">
        <v>11.4800634657836</v>
      </c>
      <c r="C90">
        <v>310.198675496688</v>
      </c>
      <c r="E90">
        <f t="shared" si="1"/>
        <v>0.38268687072578866</v>
      </c>
    </row>
    <row r="91" spans="2:5" x14ac:dyDescent="0.35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5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5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E1" zoomScaleNormal="100" workbookViewId="0">
      <selection activeCell="G4" sqref="G4:H4"/>
    </sheetView>
  </sheetViews>
  <sheetFormatPr defaultRowHeight="14.5" x14ac:dyDescent="0.35"/>
  <cols>
    <col min="1" max="1" width="10.54296875" customWidth="1"/>
    <col min="2" max="2" width="11.6328125" customWidth="1"/>
  </cols>
  <sheetData>
    <row r="1" spans="1:20" x14ac:dyDescent="0.35">
      <c r="A1" t="s">
        <v>42</v>
      </c>
      <c r="D1" t="s">
        <v>43</v>
      </c>
    </row>
    <row r="2" spans="1:20" x14ac:dyDescent="0.35">
      <c r="A2" t="s">
        <v>24</v>
      </c>
      <c r="B2" t="s">
        <v>0</v>
      </c>
      <c r="D2" t="s">
        <v>44</v>
      </c>
      <c r="G2" t="s">
        <v>45</v>
      </c>
      <c r="J2" t="s">
        <v>47</v>
      </c>
      <c r="M2" t="s">
        <v>48</v>
      </c>
      <c r="P2" t="s">
        <v>49</v>
      </c>
      <c r="S2" t="s">
        <v>50</v>
      </c>
    </row>
    <row r="3" spans="1:20" x14ac:dyDescent="0.35">
      <c r="A3">
        <v>8.8704358092670042E-4</v>
      </c>
      <c r="B3">
        <v>273.64238410595999</v>
      </c>
      <c r="D3" t="s">
        <v>24</v>
      </c>
      <c r="E3" t="s">
        <v>46</v>
      </c>
      <c r="G3" t="s">
        <v>24</v>
      </c>
      <c r="H3" t="s">
        <v>46</v>
      </c>
      <c r="J3" t="s">
        <v>24</v>
      </c>
      <c r="K3" t="s">
        <v>46</v>
      </c>
      <c r="M3" t="s">
        <v>24</v>
      </c>
      <c r="N3" t="s">
        <v>46</v>
      </c>
      <c r="P3" t="s">
        <v>24</v>
      </c>
      <c r="Q3" t="s">
        <v>46</v>
      </c>
      <c r="S3" t="s">
        <v>24</v>
      </c>
      <c r="T3" t="s">
        <v>46</v>
      </c>
    </row>
    <row r="4" spans="1:20" x14ac:dyDescent="0.35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5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5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5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5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5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5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5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5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5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5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5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5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5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5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5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5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5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5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5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5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5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5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5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5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5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5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5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5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5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5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5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5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5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5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5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5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5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5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5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5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5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5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5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5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5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5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5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5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5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5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5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5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5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5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5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5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5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5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5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5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5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5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5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5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5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5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5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5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5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5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5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5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5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5">
      <c r="A78">
        <v>0.34512612285390565</v>
      </c>
      <c r="B78">
        <v>297.483443708609</v>
      </c>
    </row>
    <row r="79" spans="1:5" x14ac:dyDescent="0.35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5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5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5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5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5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5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5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5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5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5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5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5">
      <c r="D91">
        <v>0.48119800000000001</v>
      </c>
      <c r="E91">
        <v>407</v>
      </c>
    </row>
    <row r="92" spans="1:5" x14ac:dyDescent="0.35">
      <c r="D92">
        <v>0.48283300000000001</v>
      </c>
      <c r="E92">
        <v>408</v>
      </c>
    </row>
    <row r="93" spans="1:5" x14ac:dyDescent="0.35">
      <c r="D93">
        <v>0.48448600000000003</v>
      </c>
      <c r="E93">
        <v>409</v>
      </c>
    </row>
    <row r="94" spans="1:5" x14ac:dyDescent="0.35">
      <c r="D94">
        <v>0.48615599999999998</v>
      </c>
      <c r="E94">
        <v>410</v>
      </c>
    </row>
    <row r="95" spans="1:5" x14ac:dyDescent="0.35">
      <c r="D95">
        <v>0.48784499999999997</v>
      </c>
      <c r="E95">
        <v>411</v>
      </c>
    </row>
    <row r="96" spans="1:5" x14ac:dyDescent="0.35">
      <c r="D96">
        <v>0.48955199999999999</v>
      </c>
      <c r="E96">
        <v>412</v>
      </c>
    </row>
    <row r="97" spans="4:5" x14ac:dyDescent="0.35">
      <c r="D97">
        <v>0.49127700000000002</v>
      </c>
      <c r="E97">
        <v>413</v>
      </c>
    </row>
    <row r="98" spans="4:5" x14ac:dyDescent="0.35">
      <c r="D98">
        <v>0.49302000000000001</v>
      </c>
      <c r="E98">
        <v>414</v>
      </c>
    </row>
    <row r="99" spans="4:5" x14ac:dyDescent="0.35">
      <c r="D99">
        <v>0.49478100000000003</v>
      </c>
      <c r="E99">
        <v>415</v>
      </c>
    </row>
    <row r="100" spans="4:5" x14ac:dyDescent="0.35">
      <c r="D100">
        <v>0.49655899999999997</v>
      </c>
      <c r="E100">
        <v>416</v>
      </c>
    </row>
    <row r="101" spans="4:5" x14ac:dyDescent="0.35">
      <c r="D101">
        <v>0.49835600000000002</v>
      </c>
      <c r="E101">
        <v>417</v>
      </c>
    </row>
    <row r="102" spans="4:5" x14ac:dyDescent="0.35">
      <c r="D102">
        <v>0.50017100000000003</v>
      </c>
      <c r="E102">
        <v>418</v>
      </c>
    </row>
    <row r="103" spans="4:5" x14ac:dyDescent="0.35">
      <c r="D103">
        <v>0.50200400000000001</v>
      </c>
      <c r="E103">
        <v>419</v>
      </c>
    </row>
    <row r="104" spans="4:5" x14ac:dyDescent="0.35">
      <c r="D104">
        <v>0.50385500000000005</v>
      </c>
      <c r="E104">
        <v>420</v>
      </c>
    </row>
    <row r="105" spans="4:5" x14ac:dyDescent="0.35">
      <c r="D105">
        <v>0.50572399999999995</v>
      </c>
      <c r="E105">
        <v>421</v>
      </c>
    </row>
    <row r="106" spans="4:5" x14ac:dyDescent="0.35">
      <c r="D106">
        <v>0.50761100000000003</v>
      </c>
      <c r="E106">
        <v>422</v>
      </c>
    </row>
    <row r="107" spans="4:5" x14ac:dyDescent="0.35">
      <c r="D107">
        <v>0.50951500000000005</v>
      </c>
      <c r="E107">
        <v>423</v>
      </c>
    </row>
    <row r="108" spans="4:5" x14ac:dyDescent="0.35">
      <c r="D108">
        <v>0.51143799999999995</v>
      </c>
      <c r="E108">
        <v>424</v>
      </c>
    </row>
    <row r="109" spans="4:5" x14ac:dyDescent="0.35">
      <c r="D109">
        <v>0.51337900000000003</v>
      </c>
      <c r="E109">
        <v>425</v>
      </c>
    </row>
    <row r="110" spans="4:5" x14ac:dyDescent="0.35">
      <c r="D110">
        <v>0.51533799999999996</v>
      </c>
      <c r="E110">
        <v>426</v>
      </c>
    </row>
    <row r="111" spans="4:5" x14ac:dyDescent="0.35">
      <c r="D111">
        <v>0.51731499999999997</v>
      </c>
      <c r="E111">
        <v>427</v>
      </c>
    </row>
    <row r="112" spans="4:5" x14ac:dyDescent="0.35">
      <c r="D112">
        <v>0.51931000000000005</v>
      </c>
      <c r="E112">
        <v>428</v>
      </c>
    </row>
    <row r="113" spans="4:5" x14ac:dyDescent="0.35">
      <c r="D113">
        <v>0.52132299999999998</v>
      </c>
      <c r="E113">
        <v>429</v>
      </c>
    </row>
    <row r="114" spans="4:5" x14ac:dyDescent="0.35">
      <c r="D114">
        <v>0.52335399999999999</v>
      </c>
      <c r="E114">
        <v>430</v>
      </c>
    </row>
    <row r="115" spans="4:5" x14ac:dyDescent="0.35">
      <c r="D115">
        <v>0.52540299999999995</v>
      </c>
      <c r="E115">
        <v>431</v>
      </c>
    </row>
    <row r="116" spans="4:5" x14ac:dyDescent="0.35">
      <c r="D116">
        <v>0.52746899999999997</v>
      </c>
      <c r="E116">
        <v>432</v>
      </c>
    </row>
    <row r="117" spans="4:5" x14ac:dyDescent="0.35">
      <c r="D117">
        <v>0.52955399999999997</v>
      </c>
      <c r="E117">
        <v>433</v>
      </c>
    </row>
    <row r="118" spans="4:5" x14ac:dyDescent="0.35">
      <c r="D118">
        <v>0.53165700000000005</v>
      </c>
      <c r="E118">
        <v>434</v>
      </c>
    </row>
    <row r="119" spans="4:5" x14ac:dyDescent="0.35">
      <c r="D119">
        <v>0.53377799999999997</v>
      </c>
      <c r="E119">
        <v>435</v>
      </c>
    </row>
    <row r="120" spans="4:5" x14ac:dyDescent="0.35">
      <c r="D120">
        <v>0.53591699999999998</v>
      </c>
      <c r="E120">
        <v>436</v>
      </c>
    </row>
    <row r="121" spans="4:5" x14ac:dyDescent="0.35">
      <c r="D121">
        <v>0.53807400000000005</v>
      </c>
      <c r="E121">
        <v>437</v>
      </c>
    </row>
    <row r="122" spans="4:5" x14ac:dyDescent="0.35">
      <c r="D122">
        <v>0.54024899999999998</v>
      </c>
      <c r="E122">
        <v>438</v>
      </c>
    </row>
    <row r="123" spans="4:5" x14ac:dyDescent="0.35">
      <c r="D123">
        <v>0.54244199999999998</v>
      </c>
      <c r="E123">
        <v>439</v>
      </c>
    </row>
    <row r="124" spans="4:5" x14ac:dyDescent="0.35">
      <c r="D124">
        <v>0.54465300000000005</v>
      </c>
      <c r="E124">
        <v>440</v>
      </c>
    </row>
    <row r="125" spans="4:5" x14ac:dyDescent="0.35">
      <c r="D125">
        <v>0.54688199999999998</v>
      </c>
      <c r="E125">
        <v>441</v>
      </c>
    </row>
    <row r="126" spans="4:5" x14ac:dyDescent="0.35">
      <c r="D126">
        <v>0.54912899999999998</v>
      </c>
      <c r="E126">
        <v>442</v>
      </c>
    </row>
    <row r="127" spans="4:5" x14ac:dyDescent="0.35">
      <c r="D127">
        <v>0.55139400000000005</v>
      </c>
      <c r="E127">
        <v>443</v>
      </c>
    </row>
    <row r="128" spans="4:5" x14ac:dyDescent="0.35">
      <c r="D128">
        <v>0.55367699999999997</v>
      </c>
      <c r="E128">
        <v>444</v>
      </c>
    </row>
    <row r="129" spans="4:5" x14ac:dyDescent="0.35">
      <c r="D129">
        <v>0.55597700000000005</v>
      </c>
      <c r="E129">
        <v>445</v>
      </c>
    </row>
    <row r="130" spans="4:5" x14ac:dyDescent="0.35">
      <c r="D130">
        <v>0.55829600000000001</v>
      </c>
      <c r="E130">
        <v>446</v>
      </c>
    </row>
    <row r="131" spans="4:5" x14ac:dyDescent="0.35">
      <c r="D131">
        <v>0.56063300000000005</v>
      </c>
      <c r="E131">
        <v>447</v>
      </c>
    </row>
    <row r="132" spans="4:5" x14ac:dyDescent="0.35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1:B308"/>
  <sheetViews>
    <sheetView topLeftCell="A267" zoomScale="62" workbookViewId="0">
      <selection sqref="A1:B308"/>
    </sheetView>
  </sheetViews>
  <sheetFormatPr defaultRowHeight="14.5" x14ac:dyDescent="0.35"/>
  <sheetData>
    <row r="1" spans="1:2" x14ac:dyDescent="0.35">
      <c r="A1">
        <v>2.4978700000000001E-3</v>
      </c>
      <c r="B1">
        <v>275</v>
      </c>
    </row>
    <row r="2" spans="1:2" x14ac:dyDescent="0.35">
      <c r="A2">
        <v>9.4282900000000006E-3</v>
      </c>
      <c r="B2">
        <v>274</v>
      </c>
    </row>
    <row r="3" spans="1:2" x14ac:dyDescent="0.35">
      <c r="A3">
        <v>1.6218300000000001E-2</v>
      </c>
      <c r="B3">
        <v>273</v>
      </c>
    </row>
    <row r="4" spans="1:2" x14ac:dyDescent="0.35">
      <c r="A4">
        <v>2.2868200000000002E-2</v>
      </c>
      <c r="B4">
        <v>272</v>
      </c>
    </row>
    <row r="5" spans="1:2" x14ac:dyDescent="0.35">
      <c r="A5">
        <v>2.93782E-2</v>
      </c>
      <c r="B5">
        <v>271</v>
      </c>
    </row>
    <row r="6" spans="1:2" x14ac:dyDescent="0.35">
      <c r="A6">
        <v>3.5748200000000001E-2</v>
      </c>
      <c r="B6">
        <v>270</v>
      </c>
    </row>
    <row r="7" spans="1:2" x14ac:dyDescent="0.35">
      <c r="A7">
        <v>4.1978099999999997E-2</v>
      </c>
      <c r="B7">
        <v>269</v>
      </c>
    </row>
    <row r="8" spans="1:2" x14ac:dyDescent="0.35">
      <c r="A8">
        <v>4.8068100000000002E-2</v>
      </c>
      <c r="B8">
        <v>268</v>
      </c>
    </row>
    <row r="9" spans="1:2" x14ac:dyDescent="0.35">
      <c r="A9">
        <v>5.4018099999999999E-2</v>
      </c>
      <c r="B9">
        <v>267</v>
      </c>
    </row>
    <row r="10" spans="1:2" x14ac:dyDescent="0.35">
      <c r="A10">
        <v>5.9827999999999999E-2</v>
      </c>
      <c r="B10">
        <v>266</v>
      </c>
    </row>
    <row r="11" spans="1:2" x14ac:dyDescent="0.35">
      <c r="A11">
        <v>6.5498000000000001E-2</v>
      </c>
      <c r="B11">
        <v>265</v>
      </c>
    </row>
    <row r="12" spans="1:2" x14ac:dyDescent="0.35">
      <c r="A12">
        <v>7.1027999999999994E-2</v>
      </c>
      <c r="B12">
        <v>264</v>
      </c>
    </row>
    <row r="13" spans="1:2" x14ac:dyDescent="0.35">
      <c r="A13">
        <v>7.6417899999999997E-2</v>
      </c>
      <c r="B13">
        <v>263</v>
      </c>
    </row>
    <row r="14" spans="1:2" x14ac:dyDescent="0.35">
      <c r="A14">
        <v>8.1667900000000002E-2</v>
      </c>
      <c r="B14">
        <v>262</v>
      </c>
    </row>
    <row r="15" spans="1:2" x14ac:dyDescent="0.35">
      <c r="A15">
        <v>8.6777900000000005E-2</v>
      </c>
      <c r="B15">
        <v>261</v>
      </c>
    </row>
    <row r="16" spans="1:2" x14ac:dyDescent="0.35">
      <c r="A16">
        <v>9.1747800000000004E-2</v>
      </c>
      <c r="B16">
        <v>260</v>
      </c>
    </row>
    <row r="17" spans="1:2" x14ac:dyDescent="0.35">
      <c r="A17">
        <v>9.6577800000000005E-2</v>
      </c>
      <c r="B17">
        <v>259</v>
      </c>
    </row>
    <row r="18" spans="1:2" x14ac:dyDescent="0.35">
      <c r="A18">
        <v>0.101268</v>
      </c>
      <c r="B18">
        <v>258</v>
      </c>
    </row>
    <row r="19" spans="1:2" x14ac:dyDescent="0.35">
      <c r="A19">
        <v>0.105818</v>
      </c>
      <c r="B19">
        <v>257</v>
      </c>
    </row>
    <row r="20" spans="1:2" x14ac:dyDescent="0.35">
      <c r="A20">
        <v>0.11022800000000001</v>
      </c>
      <c r="B20">
        <v>256</v>
      </c>
    </row>
    <row r="21" spans="1:2" x14ac:dyDescent="0.35">
      <c r="A21">
        <v>0.114498</v>
      </c>
      <c r="B21">
        <v>255</v>
      </c>
    </row>
    <row r="22" spans="1:2" x14ac:dyDescent="0.35">
      <c r="A22">
        <v>0.118628</v>
      </c>
      <c r="B22">
        <v>254</v>
      </c>
    </row>
    <row r="23" spans="1:2" x14ac:dyDescent="0.35">
      <c r="A23">
        <v>0.122618</v>
      </c>
      <c r="B23">
        <v>253</v>
      </c>
    </row>
    <row r="24" spans="1:2" x14ac:dyDescent="0.35">
      <c r="A24">
        <v>0.126468</v>
      </c>
      <c r="B24">
        <v>252</v>
      </c>
    </row>
    <row r="25" spans="1:2" x14ac:dyDescent="0.35">
      <c r="A25">
        <v>0.13017799999999999</v>
      </c>
      <c r="B25">
        <v>251</v>
      </c>
    </row>
    <row r="26" spans="1:2" x14ac:dyDescent="0.35">
      <c r="A26">
        <v>0.13374800000000001</v>
      </c>
      <c r="B26">
        <v>250</v>
      </c>
    </row>
    <row r="27" spans="1:2" x14ac:dyDescent="0.35">
      <c r="A27">
        <v>0.13717799999999999</v>
      </c>
      <c r="B27">
        <v>249</v>
      </c>
    </row>
    <row r="28" spans="1:2" x14ac:dyDescent="0.35">
      <c r="A28">
        <v>0.14046700000000001</v>
      </c>
      <c r="B28">
        <v>248</v>
      </c>
    </row>
    <row r="29" spans="1:2" x14ac:dyDescent="0.35">
      <c r="A29">
        <v>0.14361699999999999</v>
      </c>
      <c r="B29">
        <v>247</v>
      </c>
    </row>
    <row r="30" spans="1:2" x14ac:dyDescent="0.35">
      <c r="A30">
        <v>0.14662700000000001</v>
      </c>
      <c r="B30">
        <v>246</v>
      </c>
    </row>
    <row r="31" spans="1:2" x14ac:dyDescent="0.35">
      <c r="A31">
        <v>0.14949699999999999</v>
      </c>
      <c r="B31">
        <v>245</v>
      </c>
    </row>
    <row r="32" spans="1:2" x14ac:dyDescent="0.35">
      <c r="A32">
        <v>0.152227</v>
      </c>
      <c r="B32">
        <v>244</v>
      </c>
    </row>
    <row r="33" spans="1:2" x14ac:dyDescent="0.35">
      <c r="A33">
        <v>0.15481700000000001</v>
      </c>
      <c r="B33">
        <v>243</v>
      </c>
    </row>
    <row r="34" spans="1:2" x14ac:dyDescent="0.35">
      <c r="A34">
        <v>0.15726699999999999</v>
      </c>
      <c r="B34">
        <v>242</v>
      </c>
    </row>
    <row r="35" spans="1:2" x14ac:dyDescent="0.35">
      <c r="A35">
        <v>0.159577</v>
      </c>
      <c r="B35">
        <v>241</v>
      </c>
    </row>
    <row r="36" spans="1:2" x14ac:dyDescent="0.35">
      <c r="A36">
        <v>0.161747</v>
      </c>
      <c r="B36">
        <v>240</v>
      </c>
    </row>
    <row r="37" spans="1:2" x14ac:dyDescent="0.35">
      <c r="A37">
        <v>0.16377700000000001</v>
      </c>
      <c r="B37">
        <v>239</v>
      </c>
    </row>
    <row r="38" spans="1:2" x14ac:dyDescent="0.35">
      <c r="A38">
        <v>0.16566700000000001</v>
      </c>
      <c r="B38">
        <v>238</v>
      </c>
    </row>
    <row r="39" spans="1:2" x14ac:dyDescent="0.35">
      <c r="A39">
        <v>0.16741700000000001</v>
      </c>
      <c r="B39">
        <v>237</v>
      </c>
    </row>
    <row r="40" spans="1:2" x14ac:dyDescent="0.35">
      <c r="A40">
        <v>0.16902700000000001</v>
      </c>
      <c r="B40">
        <v>236</v>
      </c>
    </row>
    <row r="41" spans="1:2" x14ac:dyDescent="0.35">
      <c r="A41">
        <v>0.17049700000000001</v>
      </c>
      <c r="B41">
        <v>235</v>
      </c>
    </row>
    <row r="42" spans="1:2" x14ac:dyDescent="0.35">
      <c r="A42">
        <v>0.17182700000000001</v>
      </c>
      <c r="B42">
        <v>234</v>
      </c>
    </row>
    <row r="43" spans="1:2" x14ac:dyDescent="0.35">
      <c r="A43">
        <v>0.173017</v>
      </c>
      <c r="B43">
        <v>233</v>
      </c>
    </row>
    <row r="44" spans="1:2" x14ac:dyDescent="0.35">
      <c r="A44">
        <v>0.174067</v>
      </c>
      <c r="B44">
        <v>232</v>
      </c>
    </row>
    <row r="45" spans="1:2" x14ac:dyDescent="0.35">
      <c r="A45">
        <v>0.17497699999999999</v>
      </c>
      <c r="B45">
        <v>231</v>
      </c>
    </row>
    <row r="46" spans="1:2" x14ac:dyDescent="0.35">
      <c r="A46">
        <v>0.17574699999999999</v>
      </c>
      <c r="B46">
        <v>230</v>
      </c>
    </row>
    <row r="47" spans="1:2" x14ac:dyDescent="0.35">
      <c r="A47">
        <v>0.20601700000000001</v>
      </c>
      <c r="B47">
        <v>253</v>
      </c>
    </row>
    <row r="48" spans="1:2" x14ac:dyDescent="0.35">
      <c r="A48">
        <v>0.20622699999999999</v>
      </c>
      <c r="B48">
        <v>254</v>
      </c>
    </row>
    <row r="49" spans="1:2" x14ac:dyDescent="0.35">
      <c r="A49">
        <v>0.20649700000000001</v>
      </c>
      <c r="B49">
        <v>255</v>
      </c>
    </row>
    <row r="50" spans="1:2" x14ac:dyDescent="0.35">
      <c r="A50">
        <v>0.20682700000000001</v>
      </c>
      <c r="B50">
        <v>256</v>
      </c>
    </row>
    <row r="51" spans="1:2" x14ac:dyDescent="0.35">
      <c r="A51">
        <v>0.20721700000000001</v>
      </c>
      <c r="B51">
        <v>257</v>
      </c>
    </row>
    <row r="52" spans="1:2" x14ac:dyDescent="0.35">
      <c r="A52">
        <v>0.20766699999999999</v>
      </c>
      <c r="B52">
        <v>258</v>
      </c>
    </row>
    <row r="53" spans="1:2" x14ac:dyDescent="0.35">
      <c r="A53">
        <v>0.208177</v>
      </c>
      <c r="B53">
        <v>259</v>
      </c>
    </row>
    <row r="54" spans="1:2" x14ac:dyDescent="0.35">
      <c r="A54">
        <v>0.20874699999999999</v>
      </c>
      <c r="B54">
        <v>260</v>
      </c>
    </row>
    <row r="55" spans="1:2" x14ac:dyDescent="0.35">
      <c r="A55">
        <v>0.20937700000000001</v>
      </c>
      <c r="B55">
        <v>261</v>
      </c>
    </row>
    <row r="56" spans="1:2" x14ac:dyDescent="0.35">
      <c r="A56">
        <v>0.210067</v>
      </c>
      <c r="B56">
        <v>262</v>
      </c>
    </row>
    <row r="57" spans="1:2" x14ac:dyDescent="0.35">
      <c r="A57">
        <v>0.210817</v>
      </c>
      <c r="B57">
        <v>263</v>
      </c>
    </row>
    <row r="58" spans="1:2" x14ac:dyDescent="0.35">
      <c r="A58">
        <v>0.21162700000000001</v>
      </c>
      <c r="B58">
        <v>264</v>
      </c>
    </row>
    <row r="59" spans="1:2" x14ac:dyDescent="0.35">
      <c r="A59">
        <v>0.21249699999999999</v>
      </c>
      <c r="B59">
        <v>265</v>
      </c>
    </row>
    <row r="60" spans="1:2" x14ac:dyDescent="0.35">
      <c r="A60">
        <v>0.21342700000000001</v>
      </c>
      <c r="B60">
        <v>266</v>
      </c>
    </row>
    <row r="61" spans="1:2" x14ac:dyDescent="0.35">
      <c r="A61">
        <v>0.214417</v>
      </c>
      <c r="B61">
        <v>267</v>
      </c>
    </row>
    <row r="62" spans="1:2" x14ac:dyDescent="0.35">
      <c r="A62">
        <v>0.21546699999999999</v>
      </c>
      <c r="B62">
        <v>268</v>
      </c>
    </row>
    <row r="63" spans="1:2" x14ac:dyDescent="0.35">
      <c r="A63">
        <v>0.21657699999999999</v>
      </c>
      <c r="B63">
        <v>269</v>
      </c>
    </row>
    <row r="64" spans="1:2" x14ac:dyDescent="0.35">
      <c r="A64">
        <v>0.217747</v>
      </c>
      <c r="B64">
        <v>270</v>
      </c>
    </row>
    <row r="65" spans="1:2" x14ac:dyDescent="0.35">
      <c r="A65">
        <v>0.218977</v>
      </c>
      <c r="B65">
        <v>271</v>
      </c>
    </row>
    <row r="66" spans="1:2" x14ac:dyDescent="0.35">
      <c r="A66">
        <v>0.22026699999999999</v>
      </c>
      <c r="B66">
        <v>272</v>
      </c>
    </row>
    <row r="67" spans="1:2" x14ac:dyDescent="0.35">
      <c r="A67">
        <v>0.22161700000000001</v>
      </c>
      <c r="B67">
        <v>273</v>
      </c>
    </row>
    <row r="68" spans="1:2" x14ac:dyDescent="0.35">
      <c r="A68">
        <v>0.223027</v>
      </c>
      <c r="B68">
        <v>274</v>
      </c>
    </row>
    <row r="69" spans="1:2" x14ac:dyDescent="0.35">
      <c r="A69">
        <v>0.224497</v>
      </c>
      <c r="B69">
        <v>275</v>
      </c>
    </row>
    <row r="70" spans="1:2" x14ac:dyDescent="0.35">
      <c r="A70">
        <v>0.22602700000000001</v>
      </c>
      <c r="B70">
        <v>276</v>
      </c>
    </row>
    <row r="71" spans="1:2" x14ac:dyDescent="0.35">
      <c r="A71">
        <v>0.22761600000000001</v>
      </c>
      <c r="B71">
        <v>277</v>
      </c>
    </row>
    <row r="72" spans="1:2" x14ac:dyDescent="0.35">
      <c r="A72">
        <v>0.23097599999999999</v>
      </c>
      <c r="B72">
        <v>279</v>
      </c>
    </row>
    <row r="73" spans="1:2" x14ac:dyDescent="0.35">
      <c r="A73">
        <v>0.23274600000000001</v>
      </c>
      <c r="B73">
        <v>280</v>
      </c>
    </row>
    <row r="74" spans="1:2" x14ac:dyDescent="0.35">
      <c r="A74">
        <v>0.23457600000000001</v>
      </c>
      <c r="B74">
        <v>281</v>
      </c>
    </row>
    <row r="75" spans="1:2" x14ac:dyDescent="0.35">
      <c r="A75">
        <v>0.23841599999999999</v>
      </c>
      <c r="B75">
        <v>283</v>
      </c>
    </row>
    <row r="76" spans="1:2" x14ac:dyDescent="0.35">
      <c r="A76">
        <v>0.240426</v>
      </c>
      <c r="B76">
        <v>284</v>
      </c>
    </row>
    <row r="77" spans="1:2" x14ac:dyDescent="0.35">
      <c r="A77">
        <v>0.24249599999999999</v>
      </c>
      <c r="B77">
        <v>285</v>
      </c>
    </row>
    <row r="78" spans="1:2" x14ac:dyDescent="0.35">
      <c r="A78">
        <v>0.24462600000000001</v>
      </c>
      <c r="B78">
        <v>286</v>
      </c>
    </row>
    <row r="79" spans="1:2" x14ac:dyDescent="0.35">
      <c r="A79">
        <v>0.24681600000000001</v>
      </c>
      <c r="B79">
        <v>287</v>
      </c>
    </row>
    <row r="80" spans="1:2" x14ac:dyDescent="0.35">
      <c r="A80">
        <v>0.24906600000000001</v>
      </c>
      <c r="B80">
        <v>288</v>
      </c>
    </row>
    <row r="81" spans="1:2" x14ac:dyDescent="0.35">
      <c r="A81">
        <v>0.25137599999999999</v>
      </c>
      <c r="B81">
        <v>289</v>
      </c>
    </row>
    <row r="82" spans="1:2" x14ac:dyDescent="0.35">
      <c r="A82">
        <v>0.25374600000000003</v>
      </c>
      <c r="B82">
        <v>290</v>
      </c>
    </row>
    <row r="83" spans="1:2" x14ac:dyDescent="0.35">
      <c r="A83">
        <v>0.25617600000000001</v>
      </c>
      <c r="B83">
        <v>291</v>
      </c>
    </row>
    <row r="84" spans="1:2" x14ac:dyDescent="0.35">
      <c r="A84">
        <v>0.25866600000000001</v>
      </c>
      <c r="B84">
        <v>292</v>
      </c>
    </row>
    <row r="85" spans="1:2" x14ac:dyDescent="0.35">
      <c r="A85">
        <v>0.261216</v>
      </c>
      <c r="B85">
        <v>293</v>
      </c>
    </row>
    <row r="86" spans="1:2" x14ac:dyDescent="0.35">
      <c r="A86">
        <v>0.263826</v>
      </c>
      <c r="B86">
        <v>294</v>
      </c>
    </row>
    <row r="87" spans="1:2" x14ac:dyDescent="0.35">
      <c r="A87">
        <v>0.26649600000000001</v>
      </c>
      <c r="B87">
        <v>295</v>
      </c>
    </row>
    <row r="88" spans="1:2" x14ac:dyDescent="0.35">
      <c r="A88">
        <v>0.25929600000000003</v>
      </c>
      <c r="B88">
        <v>295</v>
      </c>
    </row>
    <row r="89" spans="1:2" x14ac:dyDescent="0.35">
      <c r="A89">
        <v>0.26374999999999998</v>
      </c>
      <c r="B89">
        <v>296</v>
      </c>
    </row>
    <row r="90" spans="1:2" x14ac:dyDescent="0.35">
      <c r="A90">
        <v>0.26819199999999999</v>
      </c>
      <c r="B90">
        <v>297</v>
      </c>
    </row>
    <row r="91" spans="1:2" x14ac:dyDescent="0.35">
      <c r="A91">
        <v>0.27262199999999998</v>
      </c>
      <c r="B91">
        <v>298</v>
      </c>
    </row>
    <row r="92" spans="1:2" x14ac:dyDescent="0.35">
      <c r="A92">
        <v>0.27704000000000001</v>
      </c>
      <c r="B92">
        <v>299</v>
      </c>
    </row>
    <row r="93" spans="1:2" x14ac:dyDescent="0.35">
      <c r="A93">
        <v>0.281445</v>
      </c>
      <c r="B93">
        <v>300</v>
      </c>
    </row>
    <row r="94" spans="1:2" x14ac:dyDescent="0.35">
      <c r="A94">
        <v>0.28583900000000001</v>
      </c>
      <c r="B94">
        <v>301</v>
      </c>
    </row>
    <row r="95" spans="1:2" x14ac:dyDescent="0.35">
      <c r="A95">
        <v>0.29022100000000001</v>
      </c>
      <c r="B95">
        <v>302</v>
      </c>
    </row>
    <row r="96" spans="1:2" x14ac:dyDescent="0.35">
      <c r="A96">
        <v>0.29459099999999999</v>
      </c>
      <c r="B96">
        <v>303</v>
      </c>
    </row>
    <row r="97" spans="1:2" x14ac:dyDescent="0.35">
      <c r="A97">
        <v>0.29894900000000002</v>
      </c>
      <c r="B97">
        <v>304</v>
      </c>
    </row>
    <row r="98" spans="1:2" x14ac:dyDescent="0.35">
      <c r="A98">
        <v>0.30329499999999998</v>
      </c>
      <c r="B98">
        <v>305</v>
      </c>
    </row>
    <row r="99" spans="1:2" x14ac:dyDescent="0.35">
      <c r="A99">
        <v>0.30762899999999999</v>
      </c>
      <c r="B99">
        <v>306</v>
      </c>
    </row>
    <row r="100" spans="1:2" x14ac:dyDescent="0.35">
      <c r="A100">
        <v>0.31195000000000001</v>
      </c>
      <c r="B100">
        <v>307</v>
      </c>
    </row>
    <row r="101" spans="1:2" x14ac:dyDescent="0.35">
      <c r="A101">
        <v>0.31625999999999999</v>
      </c>
      <c r="B101">
        <v>308</v>
      </c>
    </row>
    <row r="102" spans="1:2" x14ac:dyDescent="0.35">
      <c r="A102">
        <v>0.32055800000000001</v>
      </c>
      <c r="B102">
        <v>309</v>
      </c>
    </row>
    <row r="103" spans="1:2" x14ac:dyDescent="0.35">
      <c r="A103">
        <v>0.32484400000000002</v>
      </c>
      <c r="B103">
        <v>310</v>
      </c>
    </row>
    <row r="104" spans="1:2" x14ac:dyDescent="0.35">
      <c r="A104">
        <v>0.32911699999999999</v>
      </c>
      <c r="B104">
        <v>311</v>
      </c>
    </row>
    <row r="105" spans="1:2" x14ac:dyDescent="0.35">
      <c r="A105">
        <v>0.33337899999999998</v>
      </c>
      <c r="B105">
        <v>312</v>
      </c>
    </row>
    <row r="106" spans="1:2" x14ac:dyDescent="0.35">
      <c r="A106">
        <v>0.33762900000000001</v>
      </c>
      <c r="B106">
        <v>313</v>
      </c>
    </row>
    <row r="107" spans="1:2" x14ac:dyDescent="0.35">
      <c r="A107">
        <v>0.341866</v>
      </c>
      <c r="B107">
        <v>314</v>
      </c>
    </row>
    <row r="108" spans="1:2" x14ac:dyDescent="0.35">
      <c r="A108">
        <v>0.34609200000000001</v>
      </c>
      <c r="B108">
        <v>315</v>
      </c>
    </row>
    <row r="109" spans="1:2" x14ac:dyDescent="0.35">
      <c r="A109">
        <v>0.35030600000000001</v>
      </c>
      <c r="B109">
        <v>316</v>
      </c>
    </row>
    <row r="110" spans="1:2" x14ac:dyDescent="0.35">
      <c r="A110">
        <v>0.35450700000000002</v>
      </c>
      <c r="B110">
        <v>317</v>
      </c>
    </row>
    <row r="111" spans="1:2" x14ac:dyDescent="0.35">
      <c r="A111">
        <v>0.35869600000000001</v>
      </c>
      <c r="B111">
        <v>318</v>
      </c>
    </row>
    <row r="112" spans="1:2" x14ac:dyDescent="0.35">
      <c r="A112">
        <v>0.36287399999999997</v>
      </c>
      <c r="B112">
        <v>319</v>
      </c>
    </row>
    <row r="113" spans="1:2" x14ac:dyDescent="0.35">
      <c r="A113">
        <v>0.367039</v>
      </c>
      <c r="B113">
        <v>320</v>
      </c>
    </row>
    <row r="114" spans="1:2" x14ac:dyDescent="0.35">
      <c r="A114">
        <v>0.37119200000000002</v>
      </c>
      <c r="B114">
        <v>321</v>
      </c>
    </row>
    <row r="115" spans="1:2" x14ac:dyDescent="0.35">
      <c r="A115">
        <v>0.37533300000000003</v>
      </c>
      <c r="B115">
        <v>322</v>
      </c>
    </row>
    <row r="116" spans="1:2" x14ac:dyDescent="0.35">
      <c r="A116">
        <v>0.37946200000000002</v>
      </c>
      <c r="B116">
        <v>323</v>
      </c>
    </row>
    <row r="117" spans="1:2" x14ac:dyDescent="0.35">
      <c r="A117">
        <v>0.407802</v>
      </c>
      <c r="B117">
        <v>320</v>
      </c>
    </row>
    <row r="118" spans="1:2" x14ac:dyDescent="0.35">
      <c r="A118">
        <v>0.40787000000000001</v>
      </c>
      <c r="B118">
        <v>321</v>
      </c>
    </row>
    <row r="119" spans="1:2" x14ac:dyDescent="0.35">
      <c r="A119">
        <v>0.40795700000000001</v>
      </c>
      <c r="B119">
        <v>322</v>
      </c>
    </row>
    <row r="120" spans="1:2" x14ac:dyDescent="0.35">
      <c r="A120">
        <v>0.40806100000000001</v>
      </c>
      <c r="B120">
        <v>323</v>
      </c>
    </row>
    <row r="121" spans="1:2" x14ac:dyDescent="0.35">
      <c r="A121">
        <v>0.40818399999999999</v>
      </c>
      <c r="B121">
        <v>324</v>
      </c>
    </row>
    <row r="122" spans="1:2" x14ac:dyDescent="0.35">
      <c r="A122">
        <v>0.40832400000000002</v>
      </c>
      <c r="B122">
        <v>325</v>
      </c>
    </row>
    <row r="123" spans="1:2" x14ac:dyDescent="0.35">
      <c r="A123">
        <v>0.40848200000000001</v>
      </c>
      <c r="B123">
        <v>326</v>
      </c>
    </row>
    <row r="124" spans="1:2" x14ac:dyDescent="0.35">
      <c r="A124">
        <v>0.40865800000000002</v>
      </c>
      <c r="B124">
        <v>327</v>
      </c>
    </row>
    <row r="125" spans="1:2" x14ac:dyDescent="0.35">
      <c r="A125">
        <v>0.40885199999999999</v>
      </c>
      <c r="B125">
        <v>328</v>
      </c>
    </row>
    <row r="126" spans="1:2" x14ac:dyDescent="0.35">
      <c r="A126">
        <v>0.40906300000000001</v>
      </c>
      <c r="B126">
        <v>329</v>
      </c>
    </row>
    <row r="127" spans="1:2" x14ac:dyDescent="0.35">
      <c r="A127">
        <v>0.40929300000000002</v>
      </c>
      <c r="B127">
        <v>330</v>
      </c>
    </row>
    <row r="128" spans="1:2" x14ac:dyDescent="0.35">
      <c r="A128">
        <v>0.40954000000000002</v>
      </c>
      <c r="B128">
        <v>331</v>
      </c>
    </row>
    <row r="129" spans="1:2" x14ac:dyDescent="0.35">
      <c r="A129">
        <v>0.40980499999999997</v>
      </c>
      <c r="B129">
        <v>332</v>
      </c>
    </row>
    <row r="130" spans="1:2" x14ac:dyDescent="0.35">
      <c r="A130">
        <v>0.41008800000000001</v>
      </c>
      <c r="B130">
        <v>333</v>
      </c>
    </row>
    <row r="131" spans="1:2" x14ac:dyDescent="0.35">
      <c r="A131">
        <v>0.41038799999999998</v>
      </c>
      <c r="B131">
        <v>334</v>
      </c>
    </row>
    <row r="132" spans="1:2" x14ac:dyDescent="0.35">
      <c r="A132">
        <v>0.41070600000000002</v>
      </c>
      <c r="B132">
        <v>335</v>
      </c>
    </row>
    <row r="133" spans="1:2" x14ac:dyDescent="0.35">
      <c r="A133">
        <v>0.41104200000000002</v>
      </c>
      <c r="B133">
        <v>336</v>
      </c>
    </row>
    <row r="134" spans="1:2" x14ac:dyDescent="0.35">
      <c r="A134">
        <v>0.41139500000000001</v>
      </c>
      <c r="B134">
        <v>337</v>
      </c>
    </row>
    <row r="135" spans="1:2" x14ac:dyDescent="0.35">
      <c r="A135">
        <v>0.41176499999999999</v>
      </c>
      <c r="B135">
        <v>338</v>
      </c>
    </row>
    <row r="136" spans="1:2" x14ac:dyDescent="0.35">
      <c r="A136">
        <v>0.41215299999999999</v>
      </c>
      <c r="B136">
        <v>339</v>
      </c>
    </row>
    <row r="137" spans="1:2" x14ac:dyDescent="0.35">
      <c r="A137">
        <v>0.41255700000000001</v>
      </c>
      <c r="B137">
        <v>340</v>
      </c>
    </row>
    <row r="138" spans="1:2" x14ac:dyDescent="0.35">
      <c r="A138">
        <v>0.41297800000000001</v>
      </c>
      <c r="B138">
        <v>341</v>
      </c>
    </row>
    <row r="139" spans="1:2" x14ac:dyDescent="0.35">
      <c r="A139">
        <v>0.41341499999999998</v>
      </c>
      <c r="B139">
        <v>342</v>
      </c>
    </row>
    <row r="140" spans="1:2" x14ac:dyDescent="0.35">
      <c r="A140">
        <v>0.41386699999999998</v>
      </c>
      <c r="B140">
        <v>343</v>
      </c>
    </row>
    <row r="141" spans="1:2" x14ac:dyDescent="0.35">
      <c r="A141">
        <v>0.41433300000000001</v>
      </c>
      <c r="B141">
        <v>344</v>
      </c>
    </row>
    <row r="142" spans="1:2" x14ac:dyDescent="0.35">
      <c r="A142">
        <v>0.41481099999999999</v>
      </c>
      <c r="B142">
        <v>345</v>
      </c>
    </row>
    <row r="143" spans="1:2" x14ac:dyDescent="0.35">
      <c r="A143">
        <v>0.415296</v>
      </c>
      <c r="B143">
        <v>346</v>
      </c>
    </row>
    <row r="144" spans="1:2" x14ac:dyDescent="0.35">
      <c r="A144">
        <v>0.41577999999999998</v>
      </c>
      <c r="B144">
        <v>347</v>
      </c>
    </row>
    <row r="145" spans="1:2" x14ac:dyDescent="0.35">
      <c r="A145">
        <v>0.41623700000000002</v>
      </c>
      <c r="B145">
        <v>348</v>
      </c>
    </row>
    <row r="146" spans="1:2" x14ac:dyDescent="0.35">
      <c r="A146">
        <v>0.416578</v>
      </c>
      <c r="B146">
        <v>349</v>
      </c>
    </row>
    <row r="147" spans="1:2" x14ac:dyDescent="0.35">
      <c r="A147">
        <v>0.419819</v>
      </c>
      <c r="B147">
        <v>351</v>
      </c>
    </row>
    <row r="148" spans="1:2" x14ac:dyDescent="0.35">
      <c r="A148">
        <v>0.41950100000000001</v>
      </c>
      <c r="B148">
        <v>352</v>
      </c>
    </row>
    <row r="149" spans="1:2" x14ac:dyDescent="0.35">
      <c r="A149">
        <v>0.41993999999999998</v>
      </c>
      <c r="B149">
        <v>353</v>
      </c>
    </row>
    <row r="150" spans="1:2" x14ac:dyDescent="0.35">
      <c r="A150">
        <v>0.42051300000000003</v>
      </c>
      <c r="B150">
        <v>354</v>
      </c>
    </row>
    <row r="151" spans="1:2" x14ac:dyDescent="0.35">
      <c r="A151">
        <v>0.42114299999999999</v>
      </c>
      <c r="B151">
        <v>355</v>
      </c>
    </row>
    <row r="152" spans="1:2" x14ac:dyDescent="0.35">
      <c r="A152">
        <v>0.42181000000000002</v>
      </c>
      <c r="B152">
        <v>356</v>
      </c>
    </row>
    <row r="153" spans="1:2" x14ac:dyDescent="0.35">
      <c r="A153">
        <v>0.42250500000000002</v>
      </c>
      <c r="B153">
        <v>357</v>
      </c>
    </row>
    <row r="154" spans="1:2" x14ac:dyDescent="0.35">
      <c r="A154">
        <v>0.42322300000000002</v>
      </c>
      <c r="B154">
        <v>358</v>
      </c>
    </row>
    <row r="155" spans="1:2" x14ac:dyDescent="0.35">
      <c r="A155">
        <v>0.42396400000000001</v>
      </c>
      <c r="B155">
        <v>359</v>
      </c>
    </row>
    <row r="156" spans="1:2" x14ac:dyDescent="0.35">
      <c r="A156">
        <v>0.42472500000000002</v>
      </c>
      <c r="B156">
        <v>360</v>
      </c>
    </row>
    <row r="157" spans="1:2" x14ac:dyDescent="0.35">
      <c r="A157">
        <v>0.425506</v>
      </c>
      <c r="B157">
        <v>361</v>
      </c>
    </row>
    <row r="158" spans="1:2" x14ac:dyDescent="0.35">
      <c r="A158">
        <v>0.42630600000000002</v>
      </c>
      <c r="B158">
        <v>362</v>
      </c>
    </row>
    <row r="159" spans="1:2" x14ac:dyDescent="0.35">
      <c r="A159">
        <v>0.42712600000000001</v>
      </c>
      <c r="B159">
        <v>363</v>
      </c>
    </row>
    <row r="160" spans="1:2" x14ac:dyDescent="0.35">
      <c r="A160">
        <v>0.42796400000000001</v>
      </c>
      <c r="B160">
        <v>364</v>
      </c>
    </row>
    <row r="161" spans="1:2" x14ac:dyDescent="0.35">
      <c r="A161">
        <v>0.42882100000000001</v>
      </c>
      <c r="B161">
        <v>365</v>
      </c>
    </row>
    <row r="162" spans="1:2" x14ac:dyDescent="0.35">
      <c r="A162">
        <v>0.42969600000000002</v>
      </c>
      <c r="B162">
        <v>366</v>
      </c>
    </row>
    <row r="163" spans="1:2" x14ac:dyDescent="0.35">
      <c r="A163">
        <v>0.43058999999999997</v>
      </c>
      <c r="B163">
        <v>367</v>
      </c>
    </row>
    <row r="164" spans="1:2" x14ac:dyDescent="0.35">
      <c r="A164">
        <v>0.431502</v>
      </c>
      <c r="B164">
        <v>368</v>
      </c>
    </row>
    <row r="165" spans="1:2" x14ac:dyDescent="0.35">
      <c r="A165">
        <v>0.43243300000000001</v>
      </c>
      <c r="B165">
        <v>369</v>
      </c>
    </row>
    <row r="166" spans="1:2" x14ac:dyDescent="0.35">
      <c r="A166">
        <v>0.43338199999999999</v>
      </c>
      <c r="B166">
        <v>370</v>
      </c>
    </row>
    <row r="167" spans="1:2" x14ac:dyDescent="0.35">
      <c r="A167">
        <v>0.43434899999999999</v>
      </c>
      <c r="B167">
        <v>371</v>
      </c>
    </row>
    <row r="168" spans="1:2" x14ac:dyDescent="0.35">
      <c r="A168">
        <v>0.435334</v>
      </c>
      <c r="B168">
        <v>372</v>
      </c>
    </row>
    <row r="169" spans="1:2" x14ac:dyDescent="0.35">
      <c r="A169">
        <v>0.436338</v>
      </c>
      <c r="B169">
        <v>373</v>
      </c>
    </row>
    <row r="170" spans="1:2" x14ac:dyDescent="0.35">
      <c r="A170">
        <v>0.437359</v>
      </c>
      <c r="B170">
        <v>374</v>
      </c>
    </row>
    <row r="171" spans="1:2" x14ac:dyDescent="0.35">
      <c r="A171">
        <v>0.43839899999999998</v>
      </c>
      <c r="B171">
        <v>375</v>
      </c>
    </row>
    <row r="172" spans="1:2" x14ac:dyDescent="0.35">
      <c r="A172">
        <v>0.43945699999999999</v>
      </c>
      <c r="B172">
        <v>376</v>
      </c>
    </row>
    <row r="173" spans="1:2" x14ac:dyDescent="0.35">
      <c r="A173">
        <v>0.44053199999999998</v>
      </c>
      <c r="B173">
        <v>377</v>
      </c>
    </row>
    <row r="174" spans="1:2" x14ac:dyDescent="0.35">
      <c r="A174">
        <v>0.44162600000000002</v>
      </c>
      <c r="B174">
        <v>378</v>
      </c>
    </row>
    <row r="175" spans="1:2" x14ac:dyDescent="0.35">
      <c r="A175">
        <v>0.44273800000000002</v>
      </c>
      <c r="B175">
        <v>379</v>
      </c>
    </row>
    <row r="176" spans="1:2" x14ac:dyDescent="0.35">
      <c r="A176">
        <v>0.44386900000000001</v>
      </c>
      <c r="B176">
        <v>380</v>
      </c>
    </row>
    <row r="177" spans="1:2" x14ac:dyDescent="0.35">
      <c r="A177">
        <v>0.445017</v>
      </c>
      <c r="B177">
        <v>381</v>
      </c>
    </row>
    <row r="178" spans="1:2" x14ac:dyDescent="0.35">
      <c r="A178">
        <v>0.446183</v>
      </c>
      <c r="B178">
        <v>382</v>
      </c>
    </row>
    <row r="179" spans="1:2" x14ac:dyDescent="0.35">
      <c r="A179">
        <v>0.44736700000000001</v>
      </c>
      <c r="B179">
        <v>383</v>
      </c>
    </row>
    <row r="180" spans="1:2" x14ac:dyDescent="0.35">
      <c r="A180">
        <v>0.44857000000000002</v>
      </c>
      <c r="B180">
        <v>384</v>
      </c>
    </row>
    <row r="181" spans="1:2" x14ac:dyDescent="0.35">
      <c r="A181">
        <v>0.44979000000000002</v>
      </c>
      <c r="B181">
        <v>385</v>
      </c>
    </row>
    <row r="182" spans="1:2" x14ac:dyDescent="0.35">
      <c r="A182">
        <v>0.45102799999999998</v>
      </c>
      <c r="B182">
        <v>386</v>
      </c>
    </row>
    <row r="183" spans="1:2" x14ac:dyDescent="0.35">
      <c r="A183">
        <v>0.45228499999999999</v>
      </c>
      <c r="B183">
        <v>387</v>
      </c>
    </row>
    <row r="184" spans="1:2" x14ac:dyDescent="0.35">
      <c r="A184">
        <v>0.45355899999999999</v>
      </c>
      <c r="B184">
        <v>388</v>
      </c>
    </row>
    <row r="185" spans="1:2" x14ac:dyDescent="0.35">
      <c r="A185">
        <v>0.45485199999999998</v>
      </c>
      <c r="B185">
        <v>389</v>
      </c>
    </row>
    <row r="186" spans="1:2" x14ac:dyDescent="0.35">
      <c r="A186">
        <v>0.45616200000000001</v>
      </c>
      <c r="B186">
        <v>390</v>
      </c>
    </row>
    <row r="187" spans="1:2" x14ac:dyDescent="0.35">
      <c r="A187">
        <v>0.45749099999999998</v>
      </c>
      <c r="B187">
        <v>391</v>
      </c>
    </row>
    <row r="188" spans="1:2" x14ac:dyDescent="0.35">
      <c r="A188">
        <v>0.45883699999999999</v>
      </c>
      <c r="B188">
        <v>392</v>
      </c>
    </row>
    <row r="189" spans="1:2" x14ac:dyDescent="0.35">
      <c r="A189">
        <v>0.460202</v>
      </c>
      <c r="B189">
        <v>393</v>
      </c>
    </row>
    <row r="190" spans="1:2" x14ac:dyDescent="0.35">
      <c r="A190">
        <v>0.46298499999999998</v>
      </c>
      <c r="B190">
        <v>395</v>
      </c>
    </row>
    <row r="191" spans="1:2" x14ac:dyDescent="0.35">
      <c r="A191">
        <v>0.46440399999999998</v>
      </c>
      <c r="B191">
        <v>396</v>
      </c>
    </row>
    <row r="192" spans="1:2" x14ac:dyDescent="0.35">
      <c r="A192">
        <v>0.46584100000000001</v>
      </c>
      <c r="B192">
        <v>397</v>
      </c>
    </row>
    <row r="193" spans="1:2" x14ac:dyDescent="0.35">
      <c r="A193">
        <v>0.46729500000000002</v>
      </c>
      <c r="B193">
        <v>398</v>
      </c>
    </row>
    <row r="194" spans="1:2" x14ac:dyDescent="0.35">
      <c r="A194">
        <v>0.46876800000000002</v>
      </c>
      <c r="B194">
        <v>399</v>
      </c>
    </row>
    <row r="195" spans="1:2" x14ac:dyDescent="0.35">
      <c r="A195">
        <v>0.47025899999999998</v>
      </c>
      <c r="B195">
        <v>400</v>
      </c>
    </row>
    <row r="196" spans="1:2" x14ac:dyDescent="0.35">
      <c r="A196">
        <v>0.47176699999999999</v>
      </c>
      <c r="B196">
        <v>401</v>
      </c>
    </row>
    <row r="197" spans="1:2" x14ac:dyDescent="0.35">
      <c r="A197">
        <v>0.47329399999999999</v>
      </c>
      <c r="B197">
        <v>402</v>
      </c>
    </row>
    <row r="198" spans="1:2" x14ac:dyDescent="0.35">
      <c r="A198">
        <v>0.47483900000000001</v>
      </c>
      <c r="B198">
        <v>403</v>
      </c>
    </row>
    <row r="199" spans="1:2" x14ac:dyDescent="0.35">
      <c r="A199">
        <v>0.47640199999999999</v>
      </c>
      <c r="B199">
        <v>404</v>
      </c>
    </row>
    <row r="200" spans="1:2" x14ac:dyDescent="0.35">
      <c r="A200">
        <v>0.47798200000000002</v>
      </c>
      <c r="B200">
        <v>405</v>
      </c>
    </row>
    <row r="201" spans="1:2" x14ac:dyDescent="0.35">
      <c r="A201">
        <v>0.47958099999999998</v>
      </c>
      <c r="B201">
        <v>406</v>
      </c>
    </row>
    <row r="202" spans="1:2" x14ac:dyDescent="0.35">
      <c r="A202">
        <v>0.48119800000000001</v>
      </c>
      <c r="B202">
        <v>407</v>
      </c>
    </row>
    <row r="203" spans="1:2" x14ac:dyDescent="0.35">
      <c r="A203">
        <v>0.48283300000000001</v>
      </c>
      <c r="B203">
        <v>408</v>
      </c>
    </row>
    <row r="204" spans="1:2" x14ac:dyDescent="0.35">
      <c r="A204">
        <v>0.48448600000000003</v>
      </c>
      <c r="B204">
        <v>409</v>
      </c>
    </row>
    <row r="205" spans="1:2" x14ac:dyDescent="0.35">
      <c r="A205">
        <v>0.48615599999999998</v>
      </c>
      <c r="B205">
        <v>410</v>
      </c>
    </row>
    <row r="206" spans="1:2" x14ac:dyDescent="0.35">
      <c r="A206">
        <v>0.48784499999999997</v>
      </c>
      <c r="B206">
        <v>411</v>
      </c>
    </row>
    <row r="207" spans="1:2" x14ac:dyDescent="0.35">
      <c r="A207">
        <v>0.48955199999999999</v>
      </c>
      <c r="B207">
        <v>412</v>
      </c>
    </row>
    <row r="208" spans="1:2" x14ac:dyDescent="0.35">
      <c r="A208">
        <v>0.49127700000000002</v>
      </c>
      <c r="B208">
        <v>413</v>
      </c>
    </row>
    <row r="209" spans="1:2" x14ac:dyDescent="0.35">
      <c r="A209">
        <v>0.49302000000000001</v>
      </c>
      <c r="B209">
        <v>414</v>
      </c>
    </row>
    <row r="210" spans="1:2" x14ac:dyDescent="0.35">
      <c r="A210">
        <v>0.49478100000000003</v>
      </c>
      <c r="B210">
        <v>415</v>
      </c>
    </row>
    <row r="211" spans="1:2" x14ac:dyDescent="0.35">
      <c r="A211">
        <v>0.49655899999999997</v>
      </c>
      <c r="B211">
        <v>416</v>
      </c>
    </row>
    <row r="212" spans="1:2" x14ac:dyDescent="0.35">
      <c r="A212">
        <v>0.49835600000000002</v>
      </c>
      <c r="B212">
        <v>417</v>
      </c>
    </row>
    <row r="213" spans="1:2" x14ac:dyDescent="0.35">
      <c r="A213">
        <v>0.50017100000000003</v>
      </c>
      <c r="B213">
        <v>418</v>
      </c>
    </row>
    <row r="214" spans="1:2" x14ac:dyDescent="0.35">
      <c r="A214">
        <v>0.50200400000000001</v>
      </c>
      <c r="B214">
        <v>419</v>
      </c>
    </row>
    <row r="215" spans="1:2" x14ac:dyDescent="0.35">
      <c r="A215">
        <v>0.50385500000000005</v>
      </c>
      <c r="B215">
        <v>420</v>
      </c>
    </row>
    <row r="216" spans="1:2" x14ac:dyDescent="0.35">
      <c r="A216">
        <v>0.50572399999999995</v>
      </c>
      <c r="B216">
        <v>421</v>
      </c>
    </row>
    <row r="217" spans="1:2" x14ac:dyDescent="0.35">
      <c r="A217">
        <v>0.50761100000000003</v>
      </c>
      <c r="B217">
        <v>422</v>
      </c>
    </row>
    <row r="218" spans="1:2" x14ac:dyDescent="0.35">
      <c r="A218">
        <v>0.50951500000000005</v>
      </c>
      <c r="B218">
        <v>423</v>
      </c>
    </row>
    <row r="219" spans="1:2" x14ac:dyDescent="0.35">
      <c r="A219">
        <v>0.51143799999999995</v>
      </c>
      <c r="B219">
        <v>424</v>
      </c>
    </row>
    <row r="220" spans="1:2" x14ac:dyDescent="0.35">
      <c r="A220">
        <v>0.51337900000000003</v>
      </c>
      <c r="B220">
        <v>425</v>
      </c>
    </row>
    <row r="221" spans="1:2" x14ac:dyDescent="0.35">
      <c r="A221">
        <v>0.51533799999999996</v>
      </c>
      <c r="B221">
        <v>426</v>
      </c>
    </row>
    <row r="222" spans="1:2" x14ac:dyDescent="0.35">
      <c r="A222">
        <v>0.51731499999999997</v>
      </c>
      <c r="B222">
        <v>427</v>
      </c>
    </row>
    <row r="223" spans="1:2" x14ac:dyDescent="0.35">
      <c r="A223">
        <v>0.51931000000000005</v>
      </c>
      <c r="B223">
        <v>428</v>
      </c>
    </row>
    <row r="224" spans="1:2" x14ac:dyDescent="0.35">
      <c r="A224">
        <v>0.52132299999999998</v>
      </c>
      <c r="B224">
        <v>429</v>
      </c>
    </row>
    <row r="225" spans="1:2" x14ac:dyDescent="0.35">
      <c r="A225">
        <v>0.52335399999999999</v>
      </c>
      <c r="B225">
        <v>430</v>
      </c>
    </row>
    <row r="226" spans="1:2" x14ac:dyDescent="0.35">
      <c r="A226">
        <v>0.52540299999999995</v>
      </c>
      <c r="B226">
        <v>431</v>
      </c>
    </row>
    <row r="227" spans="1:2" x14ac:dyDescent="0.35">
      <c r="A227">
        <v>0.52746899999999997</v>
      </c>
      <c r="B227">
        <v>432</v>
      </c>
    </row>
    <row r="228" spans="1:2" x14ac:dyDescent="0.35">
      <c r="A228">
        <v>0.52955399999999997</v>
      </c>
      <c r="B228">
        <v>433</v>
      </c>
    </row>
    <row r="229" spans="1:2" x14ac:dyDescent="0.35">
      <c r="A229">
        <v>0.53165700000000005</v>
      </c>
      <c r="B229">
        <v>434</v>
      </c>
    </row>
    <row r="230" spans="1:2" x14ac:dyDescent="0.35">
      <c r="A230">
        <v>0.53377799999999997</v>
      </c>
      <c r="B230">
        <v>435</v>
      </c>
    </row>
    <row r="231" spans="1:2" x14ac:dyDescent="0.35">
      <c r="A231">
        <v>0.53591699999999998</v>
      </c>
      <c r="B231">
        <v>436</v>
      </c>
    </row>
    <row r="232" spans="1:2" x14ac:dyDescent="0.35">
      <c r="A232">
        <v>0.53807400000000005</v>
      </c>
      <c r="B232">
        <v>437</v>
      </c>
    </row>
    <row r="233" spans="1:2" x14ac:dyDescent="0.35">
      <c r="A233">
        <v>0.54024899999999998</v>
      </c>
      <c r="B233">
        <v>438</v>
      </c>
    </row>
    <row r="234" spans="1:2" x14ac:dyDescent="0.35">
      <c r="A234">
        <v>0.54244199999999998</v>
      </c>
      <c r="B234">
        <v>439</v>
      </c>
    </row>
    <row r="235" spans="1:2" x14ac:dyDescent="0.35">
      <c r="A235">
        <v>0.54465300000000005</v>
      </c>
      <c r="B235">
        <v>440</v>
      </c>
    </row>
    <row r="236" spans="1:2" x14ac:dyDescent="0.35">
      <c r="A236">
        <v>0.54688199999999998</v>
      </c>
      <c r="B236">
        <v>441</v>
      </c>
    </row>
    <row r="237" spans="1:2" x14ac:dyDescent="0.35">
      <c r="A237">
        <v>0.54912899999999998</v>
      </c>
      <c r="B237">
        <v>442</v>
      </c>
    </row>
    <row r="238" spans="1:2" x14ac:dyDescent="0.35">
      <c r="A238">
        <v>0.55139400000000005</v>
      </c>
      <c r="B238">
        <v>443</v>
      </c>
    </row>
    <row r="239" spans="1:2" x14ac:dyDescent="0.35">
      <c r="A239">
        <v>0.55367699999999997</v>
      </c>
      <c r="B239">
        <v>444</v>
      </c>
    </row>
    <row r="240" spans="1:2" x14ac:dyDescent="0.35">
      <c r="A240">
        <v>0.55597700000000005</v>
      </c>
      <c r="B240">
        <v>445</v>
      </c>
    </row>
    <row r="241" spans="1:2" x14ac:dyDescent="0.35">
      <c r="A241">
        <v>0.55829600000000001</v>
      </c>
      <c r="B241">
        <v>446</v>
      </c>
    </row>
    <row r="242" spans="1:2" x14ac:dyDescent="0.35">
      <c r="A242">
        <v>0.56063300000000005</v>
      </c>
      <c r="B242">
        <v>447</v>
      </c>
    </row>
    <row r="243" spans="1:2" x14ac:dyDescent="0.35">
      <c r="A243">
        <v>0.56298800000000004</v>
      </c>
      <c r="B243">
        <v>448</v>
      </c>
    </row>
    <row r="244" spans="1:2" x14ac:dyDescent="0.35">
      <c r="A244">
        <v>0.500413</v>
      </c>
      <c r="B244">
        <v>423</v>
      </c>
    </row>
    <row r="245" spans="1:2" x14ac:dyDescent="0.35">
      <c r="A245">
        <v>0.50360700000000003</v>
      </c>
      <c r="B245">
        <v>424</v>
      </c>
    </row>
    <row r="246" spans="1:2" x14ac:dyDescent="0.35">
      <c r="A246">
        <v>0.50680499999999995</v>
      </c>
      <c r="B246">
        <v>425</v>
      </c>
    </row>
    <row r="247" spans="1:2" x14ac:dyDescent="0.35">
      <c r="A247">
        <v>0.51000699999999999</v>
      </c>
      <c r="B247">
        <v>426</v>
      </c>
    </row>
    <row r="248" spans="1:2" x14ac:dyDescent="0.35">
      <c r="A248">
        <v>0.513212</v>
      </c>
      <c r="B248">
        <v>427</v>
      </c>
    </row>
    <row r="249" spans="1:2" x14ac:dyDescent="0.35">
      <c r="A249">
        <v>0.51642200000000005</v>
      </c>
      <c r="B249">
        <v>428</v>
      </c>
    </row>
    <row r="250" spans="1:2" x14ac:dyDescent="0.35">
      <c r="A250">
        <v>0.51963599999999999</v>
      </c>
      <c r="B250">
        <v>429</v>
      </c>
    </row>
    <row r="251" spans="1:2" x14ac:dyDescent="0.35">
      <c r="A251">
        <v>0.52285400000000004</v>
      </c>
      <c r="B251">
        <v>430</v>
      </c>
    </row>
    <row r="252" spans="1:2" x14ac:dyDescent="0.35">
      <c r="A252">
        <v>0.52607599999999999</v>
      </c>
      <c r="B252">
        <v>431</v>
      </c>
    </row>
    <row r="253" spans="1:2" x14ac:dyDescent="0.35">
      <c r="A253">
        <v>0.52930200000000005</v>
      </c>
      <c r="B253">
        <v>432</v>
      </c>
    </row>
    <row r="254" spans="1:2" x14ac:dyDescent="0.35">
      <c r="A254">
        <v>0.53253099999999998</v>
      </c>
      <c r="B254">
        <v>433</v>
      </c>
    </row>
    <row r="255" spans="1:2" x14ac:dyDescent="0.35">
      <c r="A255">
        <v>0.53576500000000005</v>
      </c>
      <c r="B255">
        <v>434</v>
      </c>
    </row>
    <row r="256" spans="1:2" x14ac:dyDescent="0.35">
      <c r="A256">
        <v>0.53900300000000001</v>
      </c>
      <c r="B256">
        <v>435</v>
      </c>
    </row>
    <row r="257" spans="1:2" x14ac:dyDescent="0.35">
      <c r="A257">
        <v>0.54224499999999998</v>
      </c>
      <c r="B257">
        <v>436</v>
      </c>
    </row>
    <row r="258" spans="1:2" x14ac:dyDescent="0.35">
      <c r="A258">
        <v>0.54549099999999995</v>
      </c>
      <c r="B258">
        <v>437</v>
      </c>
    </row>
    <row r="259" spans="1:2" x14ac:dyDescent="0.35">
      <c r="A259">
        <v>0.54874100000000003</v>
      </c>
      <c r="B259">
        <v>438</v>
      </c>
    </row>
    <row r="260" spans="1:2" x14ac:dyDescent="0.35">
      <c r="A260">
        <v>0.55199500000000001</v>
      </c>
      <c r="B260">
        <v>439</v>
      </c>
    </row>
    <row r="261" spans="1:2" x14ac:dyDescent="0.35">
      <c r="A261">
        <v>0.555253</v>
      </c>
      <c r="B261">
        <v>440</v>
      </c>
    </row>
    <row r="262" spans="1:2" x14ac:dyDescent="0.35">
      <c r="A262">
        <v>0.55851499999999998</v>
      </c>
      <c r="B262">
        <v>441</v>
      </c>
    </row>
    <row r="263" spans="1:2" x14ac:dyDescent="0.35">
      <c r="A263">
        <v>0.56177999999999995</v>
      </c>
      <c r="B263">
        <v>442</v>
      </c>
    </row>
    <row r="264" spans="1:2" x14ac:dyDescent="0.35">
      <c r="A264">
        <v>0.56505000000000005</v>
      </c>
      <c r="B264">
        <v>443</v>
      </c>
    </row>
    <row r="265" spans="1:2" x14ac:dyDescent="0.35">
      <c r="A265">
        <v>0.56832400000000005</v>
      </c>
      <c r="B265">
        <v>444</v>
      </c>
    </row>
    <row r="266" spans="1:2" x14ac:dyDescent="0.35">
      <c r="A266">
        <v>0.57160200000000005</v>
      </c>
      <c r="B266">
        <v>445</v>
      </c>
    </row>
    <row r="267" spans="1:2" x14ac:dyDescent="0.35">
      <c r="A267">
        <v>0.57488399999999995</v>
      </c>
      <c r="B267">
        <v>446</v>
      </c>
    </row>
    <row r="268" spans="1:2" x14ac:dyDescent="0.35">
      <c r="A268">
        <v>0.60925099999999999</v>
      </c>
      <c r="B268">
        <v>470</v>
      </c>
    </row>
    <row r="269" spans="1:2" x14ac:dyDescent="0.35">
      <c r="A269">
        <v>0.61000500000000002</v>
      </c>
      <c r="B269">
        <v>471</v>
      </c>
    </row>
    <row r="270" spans="1:2" x14ac:dyDescent="0.35">
      <c r="A270">
        <v>0.61074700000000004</v>
      </c>
      <c r="B270">
        <v>472</v>
      </c>
    </row>
    <row r="271" spans="1:2" x14ac:dyDescent="0.35">
      <c r="A271">
        <v>0.61147700000000005</v>
      </c>
      <c r="B271">
        <v>473</v>
      </c>
    </row>
    <row r="272" spans="1:2" x14ac:dyDescent="0.35">
      <c r="A272">
        <v>0.61219500000000004</v>
      </c>
      <c r="B272">
        <v>474</v>
      </c>
    </row>
    <row r="273" spans="1:2" x14ac:dyDescent="0.35">
      <c r="A273">
        <v>0.61290100000000003</v>
      </c>
      <c r="B273">
        <v>475</v>
      </c>
    </row>
    <row r="274" spans="1:2" x14ac:dyDescent="0.35">
      <c r="A274">
        <v>0.613595</v>
      </c>
      <c r="B274">
        <v>476</v>
      </c>
    </row>
    <row r="275" spans="1:2" x14ac:dyDescent="0.35">
      <c r="A275">
        <v>0.61427699999999996</v>
      </c>
      <c r="B275">
        <v>477</v>
      </c>
    </row>
    <row r="276" spans="1:2" x14ac:dyDescent="0.35">
      <c r="A276">
        <v>0.61494700000000002</v>
      </c>
      <c r="B276">
        <v>478</v>
      </c>
    </row>
    <row r="277" spans="1:2" x14ac:dyDescent="0.35">
      <c r="A277">
        <v>0.61560499999999996</v>
      </c>
      <c r="B277">
        <v>479</v>
      </c>
    </row>
    <row r="278" spans="1:2" x14ac:dyDescent="0.35">
      <c r="A278">
        <v>0.61625099999999999</v>
      </c>
      <c r="B278">
        <v>480</v>
      </c>
    </row>
    <row r="279" spans="1:2" x14ac:dyDescent="0.35">
      <c r="A279">
        <v>0.61688500000000002</v>
      </c>
      <c r="B279">
        <v>481</v>
      </c>
    </row>
    <row r="280" spans="1:2" x14ac:dyDescent="0.35">
      <c r="A280">
        <v>0.61750700000000003</v>
      </c>
      <c r="B280">
        <v>482</v>
      </c>
    </row>
    <row r="281" spans="1:2" x14ac:dyDescent="0.35">
      <c r="A281">
        <v>0.61811700000000003</v>
      </c>
      <c r="B281">
        <v>483</v>
      </c>
    </row>
    <row r="282" spans="1:2" x14ac:dyDescent="0.35">
      <c r="A282">
        <v>0.61871500000000001</v>
      </c>
      <c r="B282">
        <v>484</v>
      </c>
    </row>
    <row r="283" spans="1:2" x14ac:dyDescent="0.35">
      <c r="A283">
        <v>0.61930099999999999</v>
      </c>
      <c r="B283">
        <v>485</v>
      </c>
    </row>
    <row r="284" spans="1:2" x14ac:dyDescent="0.35">
      <c r="A284">
        <v>0.61987499999999995</v>
      </c>
      <c r="B284">
        <v>486</v>
      </c>
    </row>
    <row r="285" spans="1:2" x14ac:dyDescent="0.35">
      <c r="A285">
        <v>0.62043700000000002</v>
      </c>
      <c r="B285">
        <v>487</v>
      </c>
    </row>
    <row r="286" spans="1:2" x14ac:dyDescent="0.35">
      <c r="A286">
        <v>0.62098699999999996</v>
      </c>
      <c r="B286">
        <v>488</v>
      </c>
    </row>
    <row r="287" spans="1:2" x14ac:dyDescent="0.35">
      <c r="A287">
        <v>0.62152499999999999</v>
      </c>
      <c r="B287">
        <v>489</v>
      </c>
    </row>
    <row r="288" spans="1:2" x14ac:dyDescent="0.35">
      <c r="A288">
        <v>0.62205100000000002</v>
      </c>
      <c r="B288">
        <v>490</v>
      </c>
    </row>
    <row r="289" spans="1:2" x14ac:dyDescent="0.35">
      <c r="A289">
        <v>0.62256500000000004</v>
      </c>
      <c r="B289">
        <v>491</v>
      </c>
    </row>
    <row r="290" spans="1:2" x14ac:dyDescent="0.35">
      <c r="A290">
        <v>0.62306700000000004</v>
      </c>
      <c r="B290">
        <v>492</v>
      </c>
    </row>
    <row r="291" spans="1:2" x14ac:dyDescent="0.35">
      <c r="A291">
        <v>0.62355700000000003</v>
      </c>
      <c r="B291">
        <v>493</v>
      </c>
    </row>
    <row r="292" spans="1:2" x14ac:dyDescent="0.35">
      <c r="A292">
        <v>0.62403500000000001</v>
      </c>
      <c r="B292">
        <v>494</v>
      </c>
    </row>
    <row r="293" spans="1:2" x14ac:dyDescent="0.35">
      <c r="A293">
        <v>0.62450099999999997</v>
      </c>
      <c r="B293">
        <v>495</v>
      </c>
    </row>
    <row r="294" spans="1:2" x14ac:dyDescent="0.35">
      <c r="A294">
        <v>0.62495500000000004</v>
      </c>
      <c r="B294">
        <v>496</v>
      </c>
    </row>
    <row r="295" spans="1:2" x14ac:dyDescent="0.35">
      <c r="A295">
        <v>0.62539699999999998</v>
      </c>
      <c r="B295">
        <v>497</v>
      </c>
    </row>
    <row r="296" spans="1:2" x14ac:dyDescent="0.35">
      <c r="A296">
        <v>0.62582700000000002</v>
      </c>
      <c r="B296">
        <v>498</v>
      </c>
    </row>
    <row r="297" spans="1:2" x14ac:dyDescent="0.35">
      <c r="A297">
        <v>0.62624500000000005</v>
      </c>
      <c r="B297">
        <v>499</v>
      </c>
    </row>
    <row r="298" spans="1:2" x14ac:dyDescent="0.35">
      <c r="A298">
        <v>0.62665099999999996</v>
      </c>
      <c r="B298">
        <v>500</v>
      </c>
    </row>
    <row r="299" spans="1:2" x14ac:dyDescent="0.35">
      <c r="A299">
        <v>0.62704499999999996</v>
      </c>
      <c r="B299">
        <v>501</v>
      </c>
    </row>
    <row r="300" spans="1:2" x14ac:dyDescent="0.35">
      <c r="A300">
        <v>0.62742699999999996</v>
      </c>
      <c r="B300">
        <v>502</v>
      </c>
    </row>
    <row r="301" spans="1:2" x14ac:dyDescent="0.35">
      <c r="A301">
        <v>0.62779700000000005</v>
      </c>
      <c r="B301">
        <v>503</v>
      </c>
    </row>
    <row r="302" spans="1:2" x14ac:dyDescent="0.35">
      <c r="A302">
        <v>0.62815500000000002</v>
      </c>
      <c r="B302">
        <v>504</v>
      </c>
    </row>
    <row r="303" spans="1:2" x14ac:dyDescent="0.35">
      <c r="A303">
        <v>0.62850099999999998</v>
      </c>
      <c r="B303">
        <v>505</v>
      </c>
    </row>
    <row r="304" spans="1:2" x14ac:dyDescent="0.35">
      <c r="A304">
        <v>0.62883500000000003</v>
      </c>
      <c r="B304">
        <v>506</v>
      </c>
    </row>
    <row r="305" spans="1:2" x14ac:dyDescent="0.35">
      <c r="A305">
        <v>0.62915699999999997</v>
      </c>
      <c r="B305">
        <v>507</v>
      </c>
    </row>
    <row r="306" spans="1:2" x14ac:dyDescent="0.35">
      <c r="A306">
        <v>0.629467</v>
      </c>
      <c r="B306">
        <v>508</v>
      </c>
    </row>
    <row r="307" spans="1:2" x14ac:dyDescent="0.35">
      <c r="A307">
        <v>0.62976500000000002</v>
      </c>
      <c r="B307">
        <v>509</v>
      </c>
    </row>
    <row r="308" spans="1:2" x14ac:dyDescent="0.35">
      <c r="A308">
        <v>0.63005100000000003</v>
      </c>
      <c r="B308">
        <v>510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310"/>
  <sheetViews>
    <sheetView zoomScaleNormal="100" workbookViewId="0">
      <selection activeCell="G27" sqref="G27"/>
    </sheetView>
  </sheetViews>
  <sheetFormatPr defaultRowHeight="14.5" x14ac:dyDescent="0.35"/>
  <sheetData>
    <row r="1" spans="1:5" x14ac:dyDescent="0.35">
      <c r="A1" t="s">
        <v>51</v>
      </c>
      <c r="D1" t="s">
        <v>52</v>
      </c>
    </row>
    <row r="2" spans="1:5" x14ac:dyDescent="0.35">
      <c r="A2" t="s">
        <v>53</v>
      </c>
      <c r="B2" t="s">
        <v>46</v>
      </c>
      <c r="D2" t="s">
        <v>24</v>
      </c>
      <c r="E2" t="s">
        <v>46</v>
      </c>
    </row>
    <row r="3" spans="1:5" x14ac:dyDescent="0.35">
      <c r="A3">
        <v>8.8704358092670042E-4</v>
      </c>
      <c r="B3">
        <v>273.64238410595999</v>
      </c>
      <c r="D3">
        <v>2.4978700000000001E-3</v>
      </c>
      <c r="E3">
        <v>275</v>
      </c>
    </row>
    <row r="4" spans="1:5" x14ac:dyDescent="0.35">
      <c r="A4">
        <v>2.2823699760963937E-2</v>
      </c>
      <c r="B4">
        <v>269.66887417218499</v>
      </c>
      <c r="D4">
        <v>9.4282900000000006E-3</v>
      </c>
      <c r="E4">
        <v>274</v>
      </c>
    </row>
    <row r="5" spans="1:5" x14ac:dyDescent="0.35">
      <c r="A5">
        <v>5.1487057077629544E-2</v>
      </c>
      <c r="B5">
        <v>268.07947019867498</v>
      </c>
      <c r="D5">
        <v>1.6218300000000001E-2</v>
      </c>
      <c r="E5">
        <v>273</v>
      </c>
    </row>
    <row r="6" spans="1:5" x14ac:dyDescent="0.35">
      <c r="A6">
        <v>7.3694219407179337E-2</v>
      </c>
      <c r="B6">
        <v>263.31125827814498</v>
      </c>
      <c r="D6">
        <v>2.2868200000000002E-2</v>
      </c>
      <c r="E6">
        <v>272</v>
      </c>
    </row>
    <row r="7" spans="1:5" x14ac:dyDescent="0.35">
      <c r="A7">
        <v>9.7188616953497134E-2</v>
      </c>
      <c r="B7">
        <v>259.33774834437003</v>
      </c>
      <c r="D7">
        <v>2.93782E-2</v>
      </c>
      <c r="E7">
        <v>271</v>
      </c>
    </row>
    <row r="8" spans="1:5" x14ac:dyDescent="0.35">
      <c r="A8">
        <v>0.11732523240541651</v>
      </c>
      <c r="B8">
        <v>253.77483443708601</v>
      </c>
      <c r="D8">
        <v>3.5748200000000001E-2</v>
      </c>
      <c r="E8">
        <v>270</v>
      </c>
    </row>
    <row r="9" spans="1:5" x14ac:dyDescent="0.35">
      <c r="A9">
        <v>0.13236466540735028</v>
      </c>
      <c r="B9">
        <v>247.417218543046</v>
      </c>
      <c r="D9">
        <v>4.1978099999999997E-2</v>
      </c>
      <c r="E9">
        <v>269</v>
      </c>
    </row>
    <row r="10" spans="1:5" x14ac:dyDescent="0.35">
      <c r="A10">
        <v>0.14485746444575009</v>
      </c>
      <c r="B10">
        <v>242.649006622516</v>
      </c>
      <c r="D10">
        <v>4.8068100000000002E-2</v>
      </c>
      <c r="E10">
        <v>268</v>
      </c>
    </row>
    <row r="11" spans="1:5" x14ac:dyDescent="0.35">
      <c r="A11">
        <v>0.15898082121206311</v>
      </c>
      <c r="B11">
        <v>236.29139072847599</v>
      </c>
      <c r="D11">
        <v>5.4018099999999999E-2</v>
      </c>
      <c r="E11">
        <v>267</v>
      </c>
    </row>
    <row r="12" spans="1:5" x14ac:dyDescent="0.35">
      <c r="A12">
        <v>0.16290592219806463</v>
      </c>
      <c r="B12">
        <v>229.933774834437</v>
      </c>
      <c r="D12">
        <v>5.9827999999999999E-2</v>
      </c>
      <c r="E12">
        <v>266</v>
      </c>
    </row>
    <row r="13" spans="1:5" x14ac:dyDescent="0.35">
      <c r="A13">
        <v>0.17644412023370443</v>
      </c>
      <c r="B13">
        <v>223.57615894039699</v>
      </c>
      <c r="D13">
        <v>6.5498000000000001E-2</v>
      </c>
      <c r="E13">
        <v>265</v>
      </c>
    </row>
    <row r="14" spans="1:5" x14ac:dyDescent="0.35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5">
      <c r="A15">
        <v>0.18217299613766277</v>
      </c>
      <c r="B15">
        <v>232.31788079470101</v>
      </c>
      <c r="D15">
        <v>7.6417899999999997E-2</v>
      </c>
      <c r="E15">
        <v>263</v>
      </c>
    </row>
    <row r="16" spans="1:5" x14ac:dyDescent="0.35">
      <c r="A16">
        <v>0.18964516789036034</v>
      </c>
      <c r="B16">
        <v>235.49668874172099</v>
      </c>
      <c r="D16">
        <v>8.1667900000000002E-2</v>
      </c>
      <c r="E16">
        <v>262</v>
      </c>
    </row>
    <row r="17" spans="1:5" x14ac:dyDescent="0.35">
      <c r="A17">
        <v>0.18967370615274448</v>
      </c>
      <c r="B17">
        <v>241.059602649006</v>
      </c>
      <c r="D17">
        <v>8.6777900000000005E-2</v>
      </c>
      <c r="E17">
        <v>261</v>
      </c>
    </row>
    <row r="18" spans="1:5" x14ac:dyDescent="0.35">
      <c r="A18">
        <v>0.19701406222476264</v>
      </c>
      <c r="B18">
        <v>245.033112582781</v>
      </c>
      <c r="D18">
        <v>9.1747800000000004E-2</v>
      </c>
      <c r="E18">
        <v>260</v>
      </c>
    </row>
    <row r="19" spans="1:5" x14ac:dyDescent="0.35">
      <c r="A19">
        <v>0.20244548173481314</v>
      </c>
      <c r="B19">
        <v>250.59602649006601</v>
      </c>
      <c r="D19">
        <v>9.6577800000000005E-2</v>
      </c>
      <c r="E19">
        <v>259</v>
      </c>
    </row>
    <row r="20" spans="1:5" x14ac:dyDescent="0.35">
      <c r="A20">
        <v>0.20603100948424874</v>
      </c>
      <c r="B20">
        <v>255.36423841059499</v>
      </c>
      <c r="D20">
        <v>0.101268</v>
      </c>
      <c r="E20">
        <v>258</v>
      </c>
    </row>
    <row r="21" spans="1:5" x14ac:dyDescent="0.35">
      <c r="A21">
        <v>0.21308698873861018</v>
      </c>
      <c r="B21">
        <v>260.92715231787997</v>
      </c>
      <c r="D21">
        <v>0.105818</v>
      </c>
      <c r="E21">
        <v>257</v>
      </c>
    </row>
    <row r="22" spans="1:5" x14ac:dyDescent="0.35">
      <c r="A22">
        <v>0.21485535269763475</v>
      </c>
      <c r="B22">
        <v>267.28476821191998</v>
      </c>
      <c r="D22">
        <v>0.11022800000000001</v>
      </c>
      <c r="E22">
        <v>256</v>
      </c>
    </row>
    <row r="23" spans="1:5" x14ac:dyDescent="0.35">
      <c r="A23">
        <v>0.22345575047730468</v>
      </c>
      <c r="B23">
        <v>272.84768211920499</v>
      </c>
      <c r="D23">
        <v>0.114498</v>
      </c>
      <c r="E23">
        <v>255</v>
      </c>
    </row>
    <row r="24" spans="1:5" x14ac:dyDescent="0.35">
      <c r="A24">
        <v>0.2335219918276184</v>
      </c>
      <c r="B24">
        <v>277.615894039735</v>
      </c>
      <c r="D24">
        <v>0.118628</v>
      </c>
      <c r="E24">
        <v>254</v>
      </c>
    </row>
    <row r="25" spans="1:5" x14ac:dyDescent="0.35">
      <c r="A25">
        <v>0.24171330108940928</v>
      </c>
      <c r="B25">
        <v>281.58940397350898</v>
      </c>
      <c r="D25">
        <v>0.122618</v>
      </c>
      <c r="E25">
        <v>253</v>
      </c>
    </row>
    <row r="26" spans="1:5" x14ac:dyDescent="0.35">
      <c r="A26">
        <v>0.25289133527119789</v>
      </c>
      <c r="B26">
        <v>287.15231788079399</v>
      </c>
      <c r="D26">
        <v>0.126468</v>
      </c>
      <c r="E26">
        <v>252</v>
      </c>
    </row>
    <row r="27" spans="1:5" x14ac:dyDescent="0.35">
      <c r="A27">
        <v>0.25913546382995689</v>
      </c>
      <c r="B27">
        <v>291.12582781456899</v>
      </c>
      <c r="D27">
        <v>0.13017799999999999</v>
      </c>
      <c r="E27">
        <v>251</v>
      </c>
    </row>
    <row r="28" spans="1:5" x14ac:dyDescent="0.35">
      <c r="A28">
        <v>0.27575875212273737</v>
      </c>
      <c r="B28">
        <v>296.688741721854</v>
      </c>
      <c r="D28">
        <v>0.13374800000000001</v>
      </c>
      <c r="E28">
        <v>250</v>
      </c>
    </row>
    <row r="29" spans="1:5" x14ac:dyDescent="0.35">
      <c r="A29">
        <v>0.28161517647408635</v>
      </c>
      <c r="B29">
        <v>297.483443708609</v>
      </c>
      <c r="D29">
        <v>0.13717799999999999</v>
      </c>
      <c r="E29">
        <v>249</v>
      </c>
    </row>
    <row r="30" spans="1:5" x14ac:dyDescent="0.35">
      <c r="A30">
        <v>0.28880934438583261</v>
      </c>
      <c r="B30">
        <v>299.86754966887401</v>
      </c>
      <c r="D30">
        <v>0.14046700000000001</v>
      </c>
      <c r="E30">
        <v>248</v>
      </c>
    </row>
    <row r="31" spans="1:5" x14ac:dyDescent="0.35">
      <c r="A31">
        <v>0.30001043030815761</v>
      </c>
      <c r="B31">
        <v>299.86754966887401</v>
      </c>
      <c r="D31">
        <v>0.14361699999999999</v>
      </c>
      <c r="E31">
        <v>247</v>
      </c>
    </row>
    <row r="32" spans="1:5" x14ac:dyDescent="0.35">
      <c r="A32">
        <v>0.3135369044946853</v>
      </c>
      <c r="B32">
        <v>303.04635761589299</v>
      </c>
      <c r="D32">
        <v>0.14662700000000001</v>
      </c>
      <c r="E32">
        <v>246</v>
      </c>
    </row>
    <row r="33" spans="1:5" x14ac:dyDescent="0.35">
      <c r="A33">
        <v>0.32139787543606363</v>
      </c>
      <c r="B33">
        <v>303.04635761589299</v>
      </c>
      <c r="D33">
        <v>0.14949699999999999</v>
      </c>
      <c r="E33">
        <v>245</v>
      </c>
    </row>
    <row r="34" spans="1:5" x14ac:dyDescent="0.35">
      <c r="A34">
        <v>0.3290920249146787</v>
      </c>
      <c r="B34">
        <v>306.22516556291299</v>
      </c>
      <c r="D34">
        <v>0.152227</v>
      </c>
      <c r="E34">
        <v>244</v>
      </c>
    </row>
    <row r="35" spans="1:5" x14ac:dyDescent="0.35">
      <c r="A35">
        <v>0.33161441676718256</v>
      </c>
      <c r="B35">
        <v>306.22516556291299</v>
      </c>
      <c r="D35">
        <v>0.15481700000000001</v>
      </c>
      <c r="E35">
        <v>243</v>
      </c>
    </row>
    <row r="36" spans="1:5" x14ac:dyDescent="0.35">
      <c r="A36">
        <v>0.34030617329796392</v>
      </c>
      <c r="B36">
        <v>309.403973509933</v>
      </c>
      <c r="D36">
        <v>0.15726699999999999</v>
      </c>
      <c r="E36">
        <v>242</v>
      </c>
    </row>
    <row r="37" spans="1:5" x14ac:dyDescent="0.35">
      <c r="A37">
        <v>0.35233351607035707</v>
      </c>
      <c r="B37">
        <v>312.582781456953</v>
      </c>
      <c r="D37">
        <v>0.159577</v>
      </c>
      <c r="E37">
        <v>241</v>
      </c>
    </row>
    <row r="38" spans="1:5" x14ac:dyDescent="0.35">
      <c r="A38">
        <v>0.36164113187157093</v>
      </c>
      <c r="B38">
        <v>314.172185430463</v>
      </c>
      <c r="D38">
        <v>0.161747</v>
      </c>
      <c r="E38">
        <v>240</v>
      </c>
    </row>
    <row r="39" spans="1:5" x14ac:dyDescent="0.35">
      <c r="A39">
        <v>0.37290975325192577</v>
      </c>
      <c r="B39">
        <v>317.35099337748301</v>
      </c>
      <c r="D39">
        <v>0.16377700000000001</v>
      </c>
      <c r="E39">
        <v>239</v>
      </c>
    </row>
    <row r="40" spans="1:5" x14ac:dyDescent="0.35">
      <c r="A40">
        <v>0.38378272219593601</v>
      </c>
      <c r="B40">
        <v>318.94039735099301</v>
      </c>
      <c r="D40">
        <v>0.16566700000000001</v>
      </c>
      <c r="E40">
        <v>238</v>
      </c>
    </row>
    <row r="41" spans="1:5" x14ac:dyDescent="0.35">
      <c r="A41">
        <v>0.38697940189894225</v>
      </c>
      <c r="B41">
        <v>322.11920529801301</v>
      </c>
      <c r="D41">
        <v>0.16741700000000001</v>
      </c>
      <c r="E41">
        <v>237</v>
      </c>
    </row>
    <row r="42" spans="1:5" x14ac:dyDescent="0.35">
      <c r="A42">
        <v>0.39222342832777096</v>
      </c>
      <c r="B42">
        <v>323.70860927152302</v>
      </c>
      <c r="D42">
        <v>0.16902700000000001</v>
      </c>
      <c r="E42">
        <v>236</v>
      </c>
    </row>
    <row r="43" spans="1:5" x14ac:dyDescent="0.35">
      <c r="A43">
        <v>0.39431240293267006</v>
      </c>
      <c r="B43" s="14">
        <v>330.066225165562</v>
      </c>
      <c r="D43">
        <v>0.17049700000000001</v>
      </c>
      <c r="E43">
        <v>235</v>
      </c>
    </row>
    <row r="44" spans="1:5" x14ac:dyDescent="0.35">
      <c r="A44">
        <v>0.39640063907581174</v>
      </c>
      <c r="B44">
        <v>341.19205298013202</v>
      </c>
      <c r="D44">
        <v>0.17182700000000001</v>
      </c>
      <c r="E44">
        <v>234</v>
      </c>
    </row>
    <row r="45" spans="1:5" x14ac:dyDescent="0.35">
      <c r="A45">
        <v>0.40451249389970351</v>
      </c>
      <c r="B45">
        <v>349.93377483443697</v>
      </c>
      <c r="D45">
        <v>0.173017</v>
      </c>
      <c r="E45">
        <v>233</v>
      </c>
    </row>
    <row r="46" spans="1:5" x14ac:dyDescent="0.35">
      <c r="A46">
        <v>0.41144084931813785</v>
      </c>
      <c r="B46">
        <v>360.26490066225102</v>
      </c>
      <c r="D46">
        <v>0.174067</v>
      </c>
      <c r="E46">
        <v>232</v>
      </c>
    </row>
    <row r="47" spans="1:5" x14ac:dyDescent="0.35">
      <c r="A47">
        <v>0.42199919855021301</v>
      </c>
      <c r="B47">
        <v>372.98013245033098</v>
      </c>
      <c r="D47">
        <v>0.17497699999999999</v>
      </c>
      <c r="E47">
        <v>231</v>
      </c>
    </row>
    <row r="48" spans="1:5" x14ac:dyDescent="0.35">
      <c r="A48">
        <v>0.4303599743001808</v>
      </c>
      <c r="B48">
        <v>383.31125827814498</v>
      </c>
      <c r="D48">
        <v>0.17574699999999999</v>
      </c>
      <c r="E48">
        <v>230</v>
      </c>
    </row>
    <row r="49" spans="1:5" x14ac:dyDescent="0.35">
      <c r="A49">
        <v>0.44288537412691403</v>
      </c>
      <c r="B49">
        <v>395.23178807946999</v>
      </c>
      <c r="D49">
        <v>0.20601700000000001</v>
      </c>
      <c r="E49">
        <v>253</v>
      </c>
    </row>
    <row r="50" spans="1:5" x14ac:dyDescent="0.35">
      <c r="A50">
        <v>0.44978991357420123</v>
      </c>
      <c r="B50">
        <v>398.41059602649</v>
      </c>
      <c r="D50">
        <v>0.20622699999999999</v>
      </c>
      <c r="E50">
        <v>254</v>
      </c>
    </row>
    <row r="51" spans="1:5" x14ac:dyDescent="0.35">
      <c r="A51">
        <v>0.46471814618777785</v>
      </c>
      <c r="B51">
        <v>406.35761589403899</v>
      </c>
      <c r="D51">
        <v>0.20649700000000001</v>
      </c>
      <c r="E51">
        <v>255</v>
      </c>
    </row>
    <row r="52" spans="1:5" x14ac:dyDescent="0.35">
      <c r="A52">
        <v>0.47267445286700427</v>
      </c>
      <c r="B52">
        <v>414.304635761589</v>
      </c>
      <c r="D52">
        <v>0.20682700000000001</v>
      </c>
      <c r="E52">
        <v>256</v>
      </c>
    </row>
    <row r="53" spans="1:5" x14ac:dyDescent="0.35">
      <c r="A53">
        <v>0.48491247669474113</v>
      </c>
      <c r="B53">
        <v>421.45695364238401</v>
      </c>
      <c r="D53">
        <v>0.20721700000000001</v>
      </c>
      <c r="E53">
        <v>257</v>
      </c>
    </row>
    <row r="54" spans="1:5" x14ac:dyDescent="0.35">
      <c r="A54">
        <v>0.49515634272531867</v>
      </c>
      <c r="B54">
        <v>423.84105960264799</v>
      </c>
      <c r="D54">
        <v>0.20766699999999999</v>
      </c>
      <c r="E54">
        <v>258</v>
      </c>
    </row>
    <row r="55" spans="1:5" x14ac:dyDescent="0.35">
      <c r="A55">
        <v>0.50775399516922415</v>
      </c>
      <c r="B55">
        <v>432.582781456953</v>
      </c>
      <c r="D55">
        <v>0.208177</v>
      </c>
      <c r="E55">
        <v>259</v>
      </c>
    </row>
    <row r="56" spans="1:5" x14ac:dyDescent="0.35">
      <c r="A56">
        <v>0.51447725920805065</v>
      </c>
      <c r="B56">
        <v>433.377483443708</v>
      </c>
      <c r="D56">
        <v>0.20874699999999999</v>
      </c>
      <c r="E56">
        <v>260</v>
      </c>
    </row>
    <row r="57" spans="1:5" x14ac:dyDescent="0.35">
      <c r="A57">
        <v>0.5197239207703499</v>
      </c>
      <c r="B57">
        <v>433.377483443708</v>
      </c>
      <c r="D57">
        <v>0.20937700000000001</v>
      </c>
      <c r="E57">
        <v>261</v>
      </c>
    </row>
    <row r="58" spans="1:5" x14ac:dyDescent="0.35">
      <c r="A58">
        <v>0.54260053180260925</v>
      </c>
      <c r="B58">
        <v>442.91390728476802</v>
      </c>
      <c r="D58">
        <v>0.210067</v>
      </c>
      <c r="E58">
        <v>262</v>
      </c>
    </row>
    <row r="59" spans="1:5" x14ac:dyDescent="0.35">
      <c r="A59">
        <v>0.55126091781629694</v>
      </c>
      <c r="B59">
        <v>443.70860927152302</v>
      </c>
      <c r="D59">
        <v>0.210817</v>
      </c>
      <c r="E59">
        <v>263</v>
      </c>
    </row>
    <row r="60" spans="1:5" x14ac:dyDescent="0.35">
      <c r="A60">
        <v>0.55351491502276229</v>
      </c>
      <c r="B60">
        <v>443.70860927152302</v>
      </c>
      <c r="D60">
        <v>0.21162700000000001</v>
      </c>
      <c r="E60">
        <v>264</v>
      </c>
    </row>
    <row r="61" spans="1:5" x14ac:dyDescent="0.35">
      <c r="A61">
        <v>0.55905690009335263</v>
      </c>
      <c r="B61" s="14">
        <v>446.887417218542</v>
      </c>
      <c r="D61">
        <v>0.21249699999999999</v>
      </c>
      <c r="E61">
        <v>265</v>
      </c>
    </row>
    <row r="62" spans="1:5" x14ac:dyDescent="0.35">
      <c r="A62">
        <v>0.56658312867422123</v>
      </c>
      <c r="B62">
        <v>447.682119205297</v>
      </c>
      <c r="D62">
        <v>0.21342700000000001</v>
      </c>
      <c r="E62">
        <v>266</v>
      </c>
    </row>
    <row r="63" spans="1:5" x14ac:dyDescent="0.35">
      <c r="A63">
        <v>0.57488252522595329</v>
      </c>
      <c r="B63">
        <v>453.24503311258201</v>
      </c>
      <c r="D63">
        <v>0.214417</v>
      </c>
      <c r="E63">
        <v>267</v>
      </c>
    </row>
    <row r="64" spans="1:5" x14ac:dyDescent="0.35">
      <c r="A64">
        <v>0.5896125779668151</v>
      </c>
      <c r="B64">
        <v>460.39735099337702</v>
      </c>
      <c r="D64">
        <v>0.21546699999999999</v>
      </c>
      <c r="E64">
        <v>268</v>
      </c>
    </row>
    <row r="65" spans="1:5" x14ac:dyDescent="0.35">
      <c r="A65">
        <v>0.59615072804863534</v>
      </c>
      <c r="B65">
        <v>469.93377483443697</v>
      </c>
      <c r="D65">
        <v>0.21657699999999999</v>
      </c>
      <c r="E65">
        <v>269</v>
      </c>
    </row>
    <row r="66" spans="1:5" x14ac:dyDescent="0.35">
      <c r="A66">
        <v>0.59933930786528788</v>
      </c>
      <c r="B66">
        <v>472.31788079470101</v>
      </c>
      <c r="D66">
        <v>0.217747</v>
      </c>
      <c r="E66">
        <v>270</v>
      </c>
    </row>
    <row r="67" spans="1:5" x14ac:dyDescent="0.35">
      <c r="A67">
        <v>0.60114209395447904</v>
      </c>
      <c r="B67">
        <v>476.29139072847602</v>
      </c>
      <c r="D67">
        <v>0.218977</v>
      </c>
      <c r="E67">
        <v>271</v>
      </c>
    </row>
    <row r="68" spans="1:5" x14ac:dyDescent="0.35">
      <c r="A68">
        <v>0.60470137037403593</v>
      </c>
      <c r="B68">
        <v>485.82781456953597</v>
      </c>
      <c r="D68">
        <v>0.22026699999999999</v>
      </c>
      <c r="E68">
        <v>272</v>
      </c>
    </row>
    <row r="69" spans="1:5" x14ac:dyDescent="0.35">
      <c r="A69">
        <v>0.6116214563070117</v>
      </c>
      <c r="B69">
        <v>495.36423841059502</v>
      </c>
      <c r="D69">
        <v>0.22161700000000001</v>
      </c>
      <c r="E69">
        <v>273</v>
      </c>
    </row>
    <row r="70" spans="1:5" x14ac:dyDescent="0.35">
      <c r="A70">
        <v>0.61415489381274313</v>
      </c>
      <c r="B70">
        <v>499.33774834437003</v>
      </c>
      <c r="D70">
        <v>0.223027</v>
      </c>
      <c r="E70">
        <v>274</v>
      </c>
    </row>
    <row r="71" spans="1:5" x14ac:dyDescent="0.35">
      <c r="A71">
        <v>0.61582434776801231</v>
      </c>
      <c r="B71">
        <v>500.92715231787997</v>
      </c>
      <c r="D71">
        <v>0.224497</v>
      </c>
      <c r="E71">
        <v>275</v>
      </c>
    </row>
    <row r="72" spans="1:5" x14ac:dyDescent="0.35">
      <c r="A72">
        <v>0.61666552956800236</v>
      </c>
      <c r="B72">
        <v>512.05298013244999</v>
      </c>
      <c r="D72">
        <v>0.22602700000000001</v>
      </c>
      <c r="E72">
        <v>276</v>
      </c>
    </row>
    <row r="73" spans="1:5" x14ac:dyDescent="0.35">
      <c r="A73">
        <v>0.60428862034965369</v>
      </c>
      <c r="B73">
        <v>508.07947019867498</v>
      </c>
      <c r="D73">
        <v>0.22761600000000001</v>
      </c>
      <c r="E73">
        <v>277</v>
      </c>
    </row>
    <row r="74" spans="1:5" x14ac:dyDescent="0.35">
      <c r="A74">
        <v>0.31611641306455429</v>
      </c>
      <c r="B74">
        <v>286.35761589403899</v>
      </c>
      <c r="D74">
        <v>0.23097599999999999</v>
      </c>
      <c r="E74">
        <v>279</v>
      </c>
    </row>
    <row r="75" spans="1:5" x14ac:dyDescent="0.35">
      <c r="A75">
        <v>0.32135212723524031</v>
      </c>
      <c r="B75">
        <v>290.33112582781399</v>
      </c>
      <c r="D75">
        <v>0.23274600000000001</v>
      </c>
      <c r="E75">
        <v>280</v>
      </c>
    </row>
    <row r="76" spans="1:5" x14ac:dyDescent="0.35">
      <c r="A76">
        <v>0.32649420160570913</v>
      </c>
      <c r="B76">
        <v>290.33112582781399</v>
      </c>
      <c r="D76">
        <v>0.23457600000000001</v>
      </c>
      <c r="E76">
        <v>281</v>
      </c>
    </row>
    <row r="77" spans="1:5" x14ac:dyDescent="0.35">
      <c r="A77">
        <v>0.3378000764709348</v>
      </c>
      <c r="B77">
        <v>295.099337748344</v>
      </c>
      <c r="D77">
        <v>0.23841599999999999</v>
      </c>
      <c r="E77">
        <v>283</v>
      </c>
    </row>
    <row r="78" spans="1:5" x14ac:dyDescent="0.35">
      <c r="A78">
        <v>0.34512612285390565</v>
      </c>
      <c r="B78">
        <v>297.483443708609</v>
      </c>
      <c r="D78">
        <v>0.240426</v>
      </c>
      <c r="E78">
        <v>284</v>
      </c>
    </row>
    <row r="79" spans="1:5" x14ac:dyDescent="0.35">
      <c r="A79">
        <v>0.35111761664641056</v>
      </c>
      <c r="B79">
        <v>302.25165562913901</v>
      </c>
      <c r="D79">
        <v>0.24249599999999999</v>
      </c>
      <c r="E79">
        <v>285</v>
      </c>
    </row>
    <row r="80" spans="1:5" x14ac:dyDescent="0.35">
      <c r="A80">
        <v>0.35465603914801597</v>
      </c>
      <c r="B80">
        <v>303.84105960264799</v>
      </c>
      <c r="D80">
        <v>0.24462600000000001</v>
      </c>
      <c r="E80">
        <v>286</v>
      </c>
    </row>
    <row r="81" spans="1:5" x14ac:dyDescent="0.35">
      <c r="A81">
        <v>0.36046503932901586</v>
      </c>
      <c r="B81">
        <v>305.43046357615799</v>
      </c>
      <c r="D81">
        <v>0.24681600000000001</v>
      </c>
      <c r="E81">
        <v>287</v>
      </c>
    </row>
    <row r="82" spans="1:5" x14ac:dyDescent="0.35">
      <c r="A82">
        <v>0.37177730337487552</v>
      </c>
      <c r="B82">
        <v>309.403973509933</v>
      </c>
      <c r="D82">
        <v>0.24906600000000001</v>
      </c>
      <c r="E82">
        <v>288</v>
      </c>
    </row>
    <row r="83" spans="1:5" x14ac:dyDescent="0.35">
      <c r="A83">
        <v>0.38268687072578866</v>
      </c>
      <c r="B83">
        <v>310.198675496688</v>
      </c>
      <c r="D83">
        <v>0.25137599999999999</v>
      </c>
      <c r="E83">
        <v>289</v>
      </c>
    </row>
    <row r="84" spans="1:5" x14ac:dyDescent="0.35">
      <c r="A84">
        <v>0.38695840274244747</v>
      </c>
      <c r="B84">
        <v>314.966887417218</v>
      </c>
      <c r="D84">
        <v>0.25374600000000003</v>
      </c>
      <c r="E84">
        <v>290</v>
      </c>
    </row>
    <row r="85" spans="1:5" x14ac:dyDescent="0.35">
      <c r="A85">
        <v>0.29719123758048771</v>
      </c>
      <c r="B85">
        <v>286.35761589403899</v>
      </c>
      <c r="D85">
        <v>0.25617600000000001</v>
      </c>
      <c r="E85">
        <v>291</v>
      </c>
    </row>
    <row r="86" spans="1:5" x14ac:dyDescent="0.35">
      <c r="A86">
        <v>0.29719737088983367</v>
      </c>
      <c r="B86">
        <v>287.94701986754899</v>
      </c>
      <c r="D86">
        <v>0.25866600000000001</v>
      </c>
      <c r="E86">
        <v>292</v>
      </c>
    </row>
    <row r="87" spans="1:5" x14ac:dyDescent="0.35">
      <c r="A87">
        <v>0.38268687072578866</v>
      </c>
      <c r="B87">
        <v>310.198675496688</v>
      </c>
      <c r="D87">
        <v>0.261216</v>
      </c>
      <c r="E87">
        <v>293</v>
      </c>
    </row>
    <row r="88" spans="1:5" x14ac:dyDescent="0.35">
      <c r="A88">
        <v>0.38695840274244747</v>
      </c>
      <c r="B88">
        <v>314.966887417218</v>
      </c>
      <c r="D88">
        <v>0.263826</v>
      </c>
      <c r="E88">
        <v>294</v>
      </c>
    </row>
    <row r="89" spans="1:5" x14ac:dyDescent="0.35">
      <c r="A89">
        <v>0.29719123758048771</v>
      </c>
      <c r="B89">
        <v>286.35761589403899</v>
      </c>
      <c r="D89">
        <v>0.26649600000000001</v>
      </c>
      <c r="E89">
        <v>295</v>
      </c>
    </row>
    <row r="90" spans="1:5" x14ac:dyDescent="0.35">
      <c r="A90">
        <v>0.29719737088983367</v>
      </c>
      <c r="B90">
        <v>287.94701986754899</v>
      </c>
      <c r="D90">
        <v>0.25929600000000003</v>
      </c>
      <c r="E90">
        <v>295</v>
      </c>
    </row>
    <row r="91" spans="1:5" x14ac:dyDescent="0.35">
      <c r="D91">
        <v>0.26374999999999998</v>
      </c>
      <c r="E91">
        <v>296</v>
      </c>
    </row>
    <row r="92" spans="1:5" x14ac:dyDescent="0.35">
      <c r="D92">
        <v>0.26819199999999999</v>
      </c>
      <c r="E92">
        <v>297</v>
      </c>
    </row>
    <row r="93" spans="1:5" x14ac:dyDescent="0.35">
      <c r="D93">
        <v>0.27262199999999998</v>
      </c>
      <c r="E93">
        <v>298</v>
      </c>
    </row>
    <row r="94" spans="1:5" x14ac:dyDescent="0.35">
      <c r="D94">
        <v>0.27704000000000001</v>
      </c>
      <c r="E94">
        <v>299</v>
      </c>
    </row>
    <row r="95" spans="1:5" x14ac:dyDescent="0.35">
      <c r="D95">
        <v>0.281445</v>
      </c>
      <c r="E95">
        <v>300</v>
      </c>
    </row>
    <row r="96" spans="1:5" x14ac:dyDescent="0.35">
      <c r="D96">
        <v>0.28583900000000001</v>
      </c>
      <c r="E96">
        <v>301</v>
      </c>
    </row>
    <row r="97" spans="4:5" x14ac:dyDescent="0.35">
      <c r="D97">
        <v>0.29022100000000001</v>
      </c>
      <c r="E97">
        <v>302</v>
      </c>
    </row>
    <row r="98" spans="4:5" x14ac:dyDescent="0.35">
      <c r="D98">
        <v>0.29459099999999999</v>
      </c>
      <c r="E98">
        <v>303</v>
      </c>
    </row>
    <row r="99" spans="4:5" x14ac:dyDescent="0.35">
      <c r="D99">
        <v>0.29894900000000002</v>
      </c>
      <c r="E99">
        <v>304</v>
      </c>
    </row>
    <row r="100" spans="4:5" x14ac:dyDescent="0.35">
      <c r="D100">
        <v>0.30329499999999998</v>
      </c>
      <c r="E100">
        <v>305</v>
      </c>
    </row>
    <row r="101" spans="4:5" x14ac:dyDescent="0.35">
      <c r="D101">
        <v>0.30762899999999999</v>
      </c>
      <c r="E101">
        <v>306</v>
      </c>
    </row>
    <row r="102" spans="4:5" x14ac:dyDescent="0.35">
      <c r="D102">
        <v>0.31195000000000001</v>
      </c>
      <c r="E102">
        <v>307</v>
      </c>
    </row>
    <row r="103" spans="4:5" x14ac:dyDescent="0.35">
      <c r="D103">
        <v>0.31625999999999999</v>
      </c>
      <c r="E103">
        <v>308</v>
      </c>
    </row>
    <row r="104" spans="4:5" x14ac:dyDescent="0.35">
      <c r="D104">
        <v>0.32055800000000001</v>
      </c>
      <c r="E104">
        <v>309</v>
      </c>
    </row>
    <row r="105" spans="4:5" x14ac:dyDescent="0.35">
      <c r="D105">
        <v>0.32484400000000002</v>
      </c>
      <c r="E105">
        <v>310</v>
      </c>
    </row>
    <row r="106" spans="4:5" x14ac:dyDescent="0.35">
      <c r="D106">
        <v>0.32911699999999999</v>
      </c>
      <c r="E106">
        <v>311</v>
      </c>
    </row>
    <row r="107" spans="4:5" x14ac:dyDescent="0.35">
      <c r="D107">
        <v>0.33337899999999998</v>
      </c>
      <c r="E107">
        <v>312</v>
      </c>
    </row>
    <row r="108" spans="4:5" x14ac:dyDescent="0.35">
      <c r="D108">
        <v>0.33762900000000001</v>
      </c>
      <c r="E108">
        <v>313</v>
      </c>
    </row>
    <row r="109" spans="4:5" x14ac:dyDescent="0.35">
      <c r="D109">
        <v>0.341866</v>
      </c>
      <c r="E109">
        <v>314</v>
      </c>
    </row>
    <row r="110" spans="4:5" x14ac:dyDescent="0.35">
      <c r="D110">
        <v>0.34609200000000001</v>
      </c>
      <c r="E110">
        <v>315</v>
      </c>
    </row>
    <row r="111" spans="4:5" x14ac:dyDescent="0.35">
      <c r="D111">
        <v>0.35030600000000001</v>
      </c>
      <c r="E111">
        <v>316</v>
      </c>
    </row>
    <row r="112" spans="4:5" x14ac:dyDescent="0.35">
      <c r="D112">
        <v>0.35450700000000002</v>
      </c>
      <c r="E112">
        <v>317</v>
      </c>
    </row>
    <row r="113" spans="4:5" x14ac:dyDescent="0.35">
      <c r="D113">
        <v>0.35869600000000001</v>
      </c>
      <c r="E113">
        <v>318</v>
      </c>
    </row>
    <row r="114" spans="4:5" x14ac:dyDescent="0.35">
      <c r="D114">
        <v>0.36287399999999997</v>
      </c>
      <c r="E114">
        <v>319</v>
      </c>
    </row>
    <row r="115" spans="4:5" x14ac:dyDescent="0.35">
      <c r="D115">
        <v>0.367039</v>
      </c>
      <c r="E115">
        <v>320</v>
      </c>
    </row>
    <row r="116" spans="4:5" x14ac:dyDescent="0.35">
      <c r="D116">
        <v>0.37119200000000002</v>
      </c>
      <c r="E116">
        <v>321</v>
      </c>
    </row>
    <row r="117" spans="4:5" x14ac:dyDescent="0.35">
      <c r="D117">
        <v>0.37533300000000003</v>
      </c>
      <c r="E117">
        <v>322</v>
      </c>
    </row>
    <row r="118" spans="4:5" x14ac:dyDescent="0.35">
      <c r="D118">
        <v>0.37946200000000002</v>
      </c>
      <c r="E118">
        <v>323</v>
      </c>
    </row>
    <row r="119" spans="4:5" x14ac:dyDescent="0.35">
      <c r="D119">
        <v>0.407802</v>
      </c>
      <c r="E119">
        <v>320</v>
      </c>
    </row>
    <row r="120" spans="4:5" x14ac:dyDescent="0.35">
      <c r="D120">
        <v>0.40787000000000001</v>
      </c>
      <c r="E120">
        <v>321</v>
      </c>
    </row>
    <row r="121" spans="4:5" x14ac:dyDescent="0.35">
      <c r="D121">
        <v>0.40795700000000001</v>
      </c>
      <c r="E121">
        <v>322</v>
      </c>
    </row>
    <row r="122" spans="4:5" x14ac:dyDescent="0.35">
      <c r="D122">
        <v>0.40806100000000001</v>
      </c>
      <c r="E122">
        <v>323</v>
      </c>
    </row>
    <row r="123" spans="4:5" x14ac:dyDescent="0.35">
      <c r="D123">
        <v>0.40818399999999999</v>
      </c>
      <c r="E123">
        <v>324</v>
      </c>
    </row>
    <row r="124" spans="4:5" x14ac:dyDescent="0.35">
      <c r="D124">
        <v>0.40832400000000002</v>
      </c>
      <c r="E124">
        <v>325</v>
      </c>
    </row>
    <row r="125" spans="4:5" x14ac:dyDescent="0.35">
      <c r="D125">
        <v>0.40848200000000001</v>
      </c>
      <c r="E125">
        <v>326</v>
      </c>
    </row>
    <row r="126" spans="4:5" x14ac:dyDescent="0.35">
      <c r="D126">
        <v>0.40865800000000002</v>
      </c>
      <c r="E126">
        <v>327</v>
      </c>
    </row>
    <row r="127" spans="4:5" x14ac:dyDescent="0.35">
      <c r="D127">
        <v>0.40885199999999999</v>
      </c>
      <c r="E127">
        <v>328</v>
      </c>
    </row>
    <row r="128" spans="4:5" x14ac:dyDescent="0.35">
      <c r="D128">
        <v>0.40906300000000001</v>
      </c>
      <c r="E128">
        <v>329</v>
      </c>
    </row>
    <row r="129" spans="4:5" x14ac:dyDescent="0.35">
      <c r="D129">
        <v>0.40929300000000002</v>
      </c>
      <c r="E129">
        <v>330</v>
      </c>
    </row>
    <row r="130" spans="4:5" x14ac:dyDescent="0.35">
      <c r="D130">
        <v>0.40954000000000002</v>
      </c>
      <c r="E130">
        <v>331</v>
      </c>
    </row>
    <row r="131" spans="4:5" x14ac:dyDescent="0.35">
      <c r="D131">
        <v>0.40980499999999997</v>
      </c>
      <c r="E131">
        <v>332</v>
      </c>
    </row>
    <row r="132" spans="4:5" x14ac:dyDescent="0.35">
      <c r="D132">
        <v>0.41008800000000001</v>
      </c>
      <c r="E132">
        <v>333</v>
      </c>
    </row>
    <row r="133" spans="4:5" x14ac:dyDescent="0.35">
      <c r="D133">
        <v>0.41038799999999998</v>
      </c>
      <c r="E133">
        <v>334</v>
      </c>
    </row>
    <row r="134" spans="4:5" x14ac:dyDescent="0.35">
      <c r="D134">
        <v>0.41070600000000002</v>
      </c>
      <c r="E134">
        <v>335</v>
      </c>
    </row>
    <row r="135" spans="4:5" x14ac:dyDescent="0.35">
      <c r="D135">
        <v>0.41104200000000002</v>
      </c>
      <c r="E135">
        <v>336</v>
      </c>
    </row>
    <row r="136" spans="4:5" x14ac:dyDescent="0.35">
      <c r="D136">
        <v>0.41139500000000001</v>
      </c>
      <c r="E136">
        <v>337</v>
      </c>
    </row>
    <row r="137" spans="4:5" x14ac:dyDescent="0.35">
      <c r="D137">
        <v>0.41176499999999999</v>
      </c>
      <c r="E137">
        <v>338</v>
      </c>
    </row>
    <row r="138" spans="4:5" x14ac:dyDescent="0.35">
      <c r="D138">
        <v>0.41215299999999999</v>
      </c>
      <c r="E138">
        <v>339</v>
      </c>
    </row>
    <row r="139" spans="4:5" x14ac:dyDescent="0.35">
      <c r="D139">
        <v>0.41255700000000001</v>
      </c>
      <c r="E139">
        <v>340</v>
      </c>
    </row>
    <row r="140" spans="4:5" x14ac:dyDescent="0.35">
      <c r="D140">
        <v>0.41297800000000001</v>
      </c>
      <c r="E140">
        <v>341</v>
      </c>
    </row>
    <row r="141" spans="4:5" x14ac:dyDescent="0.35">
      <c r="D141">
        <v>0.41341499999999998</v>
      </c>
      <c r="E141">
        <v>342</v>
      </c>
    </row>
    <row r="142" spans="4:5" x14ac:dyDescent="0.35">
      <c r="D142">
        <v>0.41386699999999998</v>
      </c>
      <c r="E142">
        <v>343</v>
      </c>
    </row>
    <row r="143" spans="4:5" x14ac:dyDescent="0.35">
      <c r="D143">
        <v>0.41433300000000001</v>
      </c>
      <c r="E143">
        <v>344</v>
      </c>
    </row>
    <row r="144" spans="4:5" x14ac:dyDescent="0.35">
      <c r="D144">
        <v>0.41481099999999999</v>
      </c>
      <c r="E144">
        <v>345</v>
      </c>
    </row>
    <row r="145" spans="4:5" x14ac:dyDescent="0.35">
      <c r="D145">
        <v>0.415296</v>
      </c>
      <c r="E145">
        <v>346</v>
      </c>
    </row>
    <row r="146" spans="4:5" x14ac:dyDescent="0.35">
      <c r="D146">
        <v>0.41577999999999998</v>
      </c>
      <c r="E146">
        <v>347</v>
      </c>
    </row>
    <row r="147" spans="4:5" x14ac:dyDescent="0.35">
      <c r="D147">
        <v>0.41623700000000002</v>
      </c>
      <c r="E147">
        <v>348</v>
      </c>
    </row>
    <row r="148" spans="4:5" x14ac:dyDescent="0.35">
      <c r="D148">
        <v>0.416578</v>
      </c>
      <c r="E148">
        <v>349</v>
      </c>
    </row>
    <row r="149" spans="4:5" x14ac:dyDescent="0.35">
      <c r="D149">
        <v>0.419819</v>
      </c>
      <c r="E149">
        <v>351</v>
      </c>
    </row>
    <row r="150" spans="4:5" x14ac:dyDescent="0.35">
      <c r="D150">
        <v>0.41950100000000001</v>
      </c>
      <c r="E150">
        <v>352</v>
      </c>
    </row>
    <row r="151" spans="4:5" x14ac:dyDescent="0.35">
      <c r="D151">
        <v>0.41993999999999998</v>
      </c>
      <c r="E151">
        <v>353</v>
      </c>
    </row>
    <row r="152" spans="4:5" x14ac:dyDescent="0.35">
      <c r="D152">
        <v>0.42051300000000003</v>
      </c>
      <c r="E152">
        <v>354</v>
      </c>
    </row>
    <row r="153" spans="4:5" x14ac:dyDescent="0.35">
      <c r="D153">
        <v>0.42114299999999999</v>
      </c>
      <c r="E153">
        <v>355</v>
      </c>
    </row>
    <row r="154" spans="4:5" x14ac:dyDescent="0.35">
      <c r="D154">
        <v>0.42181000000000002</v>
      </c>
      <c r="E154">
        <v>356</v>
      </c>
    </row>
    <row r="155" spans="4:5" x14ac:dyDescent="0.35">
      <c r="D155">
        <v>0.42250500000000002</v>
      </c>
      <c r="E155">
        <v>357</v>
      </c>
    </row>
    <row r="156" spans="4:5" x14ac:dyDescent="0.35">
      <c r="D156">
        <v>0.42322300000000002</v>
      </c>
      <c r="E156">
        <v>358</v>
      </c>
    </row>
    <row r="157" spans="4:5" x14ac:dyDescent="0.35">
      <c r="D157">
        <v>0.42396400000000001</v>
      </c>
      <c r="E157">
        <v>359</v>
      </c>
    </row>
    <row r="158" spans="4:5" x14ac:dyDescent="0.35">
      <c r="D158">
        <v>0.42472500000000002</v>
      </c>
      <c r="E158">
        <v>360</v>
      </c>
    </row>
    <row r="159" spans="4:5" x14ac:dyDescent="0.35">
      <c r="D159">
        <v>0.425506</v>
      </c>
      <c r="E159">
        <v>361</v>
      </c>
    </row>
    <row r="160" spans="4:5" x14ac:dyDescent="0.35">
      <c r="D160">
        <v>0.42630600000000002</v>
      </c>
      <c r="E160">
        <v>362</v>
      </c>
    </row>
    <row r="161" spans="4:5" x14ac:dyDescent="0.35">
      <c r="D161">
        <v>0.42712600000000001</v>
      </c>
      <c r="E161">
        <v>363</v>
      </c>
    </row>
    <row r="162" spans="4:5" x14ac:dyDescent="0.35">
      <c r="D162">
        <v>0.42796400000000001</v>
      </c>
      <c r="E162">
        <v>364</v>
      </c>
    </row>
    <row r="163" spans="4:5" x14ac:dyDescent="0.35">
      <c r="D163">
        <v>0.42882100000000001</v>
      </c>
      <c r="E163">
        <v>365</v>
      </c>
    </row>
    <row r="164" spans="4:5" x14ac:dyDescent="0.35">
      <c r="D164">
        <v>0.42969600000000002</v>
      </c>
      <c r="E164">
        <v>366</v>
      </c>
    </row>
    <row r="165" spans="4:5" x14ac:dyDescent="0.35">
      <c r="D165">
        <v>0.43058999999999997</v>
      </c>
      <c r="E165">
        <v>367</v>
      </c>
    </row>
    <row r="166" spans="4:5" x14ac:dyDescent="0.35">
      <c r="D166">
        <v>0.431502</v>
      </c>
      <c r="E166">
        <v>368</v>
      </c>
    </row>
    <row r="167" spans="4:5" x14ac:dyDescent="0.35">
      <c r="D167">
        <v>0.43243300000000001</v>
      </c>
      <c r="E167">
        <v>369</v>
      </c>
    </row>
    <row r="168" spans="4:5" x14ac:dyDescent="0.35">
      <c r="D168">
        <v>0.43338199999999999</v>
      </c>
      <c r="E168">
        <v>370</v>
      </c>
    </row>
    <row r="169" spans="4:5" x14ac:dyDescent="0.35">
      <c r="D169">
        <v>0.43434899999999999</v>
      </c>
      <c r="E169">
        <v>371</v>
      </c>
    </row>
    <row r="170" spans="4:5" x14ac:dyDescent="0.35">
      <c r="D170">
        <v>0.435334</v>
      </c>
      <c r="E170">
        <v>372</v>
      </c>
    </row>
    <row r="171" spans="4:5" x14ac:dyDescent="0.35">
      <c r="D171">
        <v>0.436338</v>
      </c>
      <c r="E171">
        <v>373</v>
      </c>
    </row>
    <row r="172" spans="4:5" x14ac:dyDescent="0.35">
      <c r="D172">
        <v>0.437359</v>
      </c>
      <c r="E172">
        <v>374</v>
      </c>
    </row>
    <row r="173" spans="4:5" x14ac:dyDescent="0.35">
      <c r="D173">
        <v>0.43839899999999998</v>
      </c>
      <c r="E173">
        <v>375</v>
      </c>
    </row>
    <row r="174" spans="4:5" x14ac:dyDescent="0.35">
      <c r="D174">
        <v>0.43945699999999999</v>
      </c>
      <c r="E174">
        <v>376</v>
      </c>
    </row>
    <row r="175" spans="4:5" x14ac:dyDescent="0.35">
      <c r="D175">
        <v>0.44053199999999998</v>
      </c>
      <c r="E175">
        <v>377</v>
      </c>
    </row>
    <row r="176" spans="4:5" x14ac:dyDescent="0.35">
      <c r="D176">
        <v>0.44162600000000002</v>
      </c>
      <c r="E176">
        <v>378</v>
      </c>
    </row>
    <row r="177" spans="4:5" x14ac:dyDescent="0.35">
      <c r="D177">
        <v>0.44273800000000002</v>
      </c>
      <c r="E177">
        <v>379</v>
      </c>
    </row>
    <row r="178" spans="4:5" x14ac:dyDescent="0.35">
      <c r="D178">
        <v>0.44386900000000001</v>
      </c>
      <c r="E178">
        <v>380</v>
      </c>
    </row>
    <row r="179" spans="4:5" x14ac:dyDescent="0.35">
      <c r="D179">
        <v>0.445017</v>
      </c>
      <c r="E179">
        <v>381</v>
      </c>
    </row>
    <row r="180" spans="4:5" x14ac:dyDescent="0.35">
      <c r="D180">
        <v>0.446183</v>
      </c>
      <c r="E180">
        <v>382</v>
      </c>
    </row>
    <row r="181" spans="4:5" x14ac:dyDescent="0.35">
      <c r="D181">
        <v>0.44736700000000001</v>
      </c>
      <c r="E181">
        <v>383</v>
      </c>
    </row>
    <row r="182" spans="4:5" x14ac:dyDescent="0.35">
      <c r="D182">
        <v>0.44857000000000002</v>
      </c>
      <c r="E182">
        <v>384</v>
      </c>
    </row>
    <row r="183" spans="4:5" x14ac:dyDescent="0.35">
      <c r="D183">
        <v>0.44979000000000002</v>
      </c>
      <c r="E183">
        <v>385</v>
      </c>
    </row>
    <row r="184" spans="4:5" x14ac:dyDescent="0.35">
      <c r="D184">
        <v>0.45102799999999998</v>
      </c>
      <c r="E184">
        <v>386</v>
      </c>
    </row>
    <row r="185" spans="4:5" x14ac:dyDescent="0.35">
      <c r="D185">
        <v>0.45228499999999999</v>
      </c>
      <c r="E185">
        <v>387</v>
      </c>
    </row>
    <row r="186" spans="4:5" x14ac:dyDescent="0.35">
      <c r="D186">
        <v>0.45355899999999999</v>
      </c>
      <c r="E186">
        <v>388</v>
      </c>
    </row>
    <row r="187" spans="4:5" x14ac:dyDescent="0.35">
      <c r="D187">
        <v>0.45485199999999998</v>
      </c>
      <c r="E187">
        <v>389</v>
      </c>
    </row>
    <row r="188" spans="4:5" x14ac:dyDescent="0.35">
      <c r="D188">
        <v>0.45616200000000001</v>
      </c>
      <c r="E188">
        <v>390</v>
      </c>
    </row>
    <row r="189" spans="4:5" x14ac:dyDescent="0.35">
      <c r="D189">
        <v>0.45749099999999998</v>
      </c>
      <c r="E189">
        <v>391</v>
      </c>
    </row>
    <row r="190" spans="4:5" x14ac:dyDescent="0.35">
      <c r="D190">
        <v>0.45883699999999999</v>
      </c>
      <c r="E190">
        <v>392</v>
      </c>
    </row>
    <row r="191" spans="4:5" x14ac:dyDescent="0.35">
      <c r="D191">
        <v>0.460202</v>
      </c>
      <c r="E191">
        <v>393</v>
      </c>
    </row>
    <row r="192" spans="4:5" x14ac:dyDescent="0.35">
      <c r="D192">
        <v>0.46298499999999998</v>
      </c>
      <c r="E192">
        <v>395</v>
      </c>
    </row>
    <row r="193" spans="4:5" x14ac:dyDescent="0.35">
      <c r="D193">
        <v>0.46440399999999998</v>
      </c>
      <c r="E193">
        <v>396</v>
      </c>
    </row>
    <row r="194" spans="4:5" x14ac:dyDescent="0.35">
      <c r="D194">
        <v>0.46584100000000001</v>
      </c>
      <c r="E194">
        <v>397</v>
      </c>
    </row>
    <row r="195" spans="4:5" x14ac:dyDescent="0.35">
      <c r="D195">
        <v>0.46729500000000002</v>
      </c>
      <c r="E195">
        <v>398</v>
      </c>
    </row>
    <row r="196" spans="4:5" x14ac:dyDescent="0.35">
      <c r="D196">
        <v>0.46876800000000002</v>
      </c>
      <c r="E196">
        <v>399</v>
      </c>
    </row>
    <row r="197" spans="4:5" x14ac:dyDescent="0.35">
      <c r="D197">
        <v>0.47025899999999998</v>
      </c>
      <c r="E197">
        <v>400</v>
      </c>
    </row>
    <row r="198" spans="4:5" x14ac:dyDescent="0.35">
      <c r="D198">
        <v>0.47176699999999999</v>
      </c>
      <c r="E198">
        <v>401</v>
      </c>
    </row>
    <row r="199" spans="4:5" x14ac:dyDescent="0.35">
      <c r="D199">
        <v>0.47329399999999999</v>
      </c>
      <c r="E199">
        <v>402</v>
      </c>
    </row>
    <row r="200" spans="4:5" x14ac:dyDescent="0.35">
      <c r="D200">
        <v>0.47483900000000001</v>
      </c>
      <c r="E200">
        <v>403</v>
      </c>
    </row>
    <row r="201" spans="4:5" x14ac:dyDescent="0.35">
      <c r="D201">
        <v>0.47640199999999999</v>
      </c>
      <c r="E201">
        <v>404</v>
      </c>
    </row>
    <row r="202" spans="4:5" x14ac:dyDescent="0.35">
      <c r="D202">
        <v>0.47798200000000002</v>
      </c>
      <c r="E202">
        <v>405</v>
      </c>
    </row>
    <row r="203" spans="4:5" x14ac:dyDescent="0.35">
      <c r="D203">
        <v>0.47958099999999998</v>
      </c>
      <c r="E203">
        <v>406</v>
      </c>
    </row>
    <row r="204" spans="4:5" x14ac:dyDescent="0.35">
      <c r="D204">
        <v>0.48119800000000001</v>
      </c>
      <c r="E204">
        <v>407</v>
      </c>
    </row>
    <row r="205" spans="4:5" x14ac:dyDescent="0.35">
      <c r="D205">
        <v>0.48283300000000001</v>
      </c>
      <c r="E205">
        <v>408</v>
      </c>
    </row>
    <row r="206" spans="4:5" x14ac:dyDescent="0.35">
      <c r="D206">
        <v>0.48448600000000003</v>
      </c>
      <c r="E206">
        <v>409</v>
      </c>
    </row>
    <row r="207" spans="4:5" x14ac:dyDescent="0.35">
      <c r="D207">
        <v>0.48615599999999998</v>
      </c>
      <c r="E207">
        <v>410</v>
      </c>
    </row>
    <row r="208" spans="4:5" x14ac:dyDescent="0.35">
      <c r="D208">
        <v>0.48784499999999997</v>
      </c>
      <c r="E208">
        <v>411</v>
      </c>
    </row>
    <row r="209" spans="4:5" x14ac:dyDescent="0.35">
      <c r="D209">
        <v>0.48955199999999999</v>
      </c>
      <c r="E209">
        <v>412</v>
      </c>
    </row>
    <row r="210" spans="4:5" x14ac:dyDescent="0.35">
      <c r="D210">
        <v>0.49127700000000002</v>
      </c>
      <c r="E210">
        <v>413</v>
      </c>
    </row>
    <row r="211" spans="4:5" x14ac:dyDescent="0.35">
      <c r="D211">
        <v>0.49302000000000001</v>
      </c>
      <c r="E211">
        <v>414</v>
      </c>
    </row>
    <row r="212" spans="4:5" x14ac:dyDescent="0.35">
      <c r="D212">
        <v>0.49478100000000003</v>
      </c>
      <c r="E212">
        <v>415</v>
      </c>
    </row>
    <row r="213" spans="4:5" x14ac:dyDescent="0.35">
      <c r="D213">
        <v>0.49655899999999997</v>
      </c>
      <c r="E213">
        <v>416</v>
      </c>
    </row>
    <row r="214" spans="4:5" x14ac:dyDescent="0.35">
      <c r="D214">
        <v>0.49835600000000002</v>
      </c>
      <c r="E214">
        <v>417</v>
      </c>
    </row>
    <row r="215" spans="4:5" x14ac:dyDescent="0.35">
      <c r="D215">
        <v>0.50017100000000003</v>
      </c>
      <c r="E215">
        <v>418</v>
      </c>
    </row>
    <row r="216" spans="4:5" x14ac:dyDescent="0.35">
      <c r="D216">
        <v>0.50200400000000001</v>
      </c>
      <c r="E216">
        <v>419</v>
      </c>
    </row>
    <row r="217" spans="4:5" x14ac:dyDescent="0.35">
      <c r="D217">
        <v>0.50385500000000005</v>
      </c>
      <c r="E217">
        <v>420</v>
      </c>
    </row>
    <row r="218" spans="4:5" x14ac:dyDescent="0.35">
      <c r="D218">
        <v>0.50572399999999995</v>
      </c>
      <c r="E218">
        <v>421</v>
      </c>
    </row>
    <row r="219" spans="4:5" x14ac:dyDescent="0.35">
      <c r="D219">
        <v>0.50761100000000003</v>
      </c>
      <c r="E219">
        <v>422</v>
      </c>
    </row>
    <row r="220" spans="4:5" x14ac:dyDescent="0.35">
      <c r="D220">
        <v>0.50951500000000005</v>
      </c>
      <c r="E220">
        <v>423</v>
      </c>
    </row>
    <row r="221" spans="4:5" x14ac:dyDescent="0.35">
      <c r="D221">
        <v>0.51143799999999995</v>
      </c>
      <c r="E221">
        <v>424</v>
      </c>
    </row>
    <row r="222" spans="4:5" x14ac:dyDescent="0.35">
      <c r="D222">
        <v>0.51337900000000003</v>
      </c>
      <c r="E222">
        <v>425</v>
      </c>
    </row>
    <row r="223" spans="4:5" x14ac:dyDescent="0.35">
      <c r="D223">
        <v>0.51533799999999996</v>
      </c>
      <c r="E223">
        <v>426</v>
      </c>
    </row>
    <row r="224" spans="4:5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2024-02-15T13:57:36Z</dcterms:created>
  <dcterms:modified xsi:type="dcterms:W3CDTF">2024-04-19T14:57:26Z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