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jda365-my.sharepoint.com/personal/dhanush_tamilselvan_jda_com/Documents/Desktop/Final-Year-Project/CURRENT WORK/SALT WORK - CODES/N = 1/LiCl/"/>
    </mc:Choice>
  </mc:AlternateContent>
  <xr:revisionPtr revIDLastSave="79783" documentId="13_ncr:1_{93867D99-CC85-4827-9ADE-CAAC7A14BBDC}" xr6:coauthVersionLast="47" xr6:coauthVersionMax="47" xr10:uidLastSave="{0A36B64E-FAC2-4D17-A4BA-DF37ED711469}"/>
  <bookViews>
    <workbookView xWindow="-110" yWindow="-110" windowWidth="19420" windowHeight="11500" tabRatio="708" xr2:uid="{E88A55E1-2FE1-4A75-8B73-96F5B642C0CF}"/>
  </bookViews>
  <sheets>
    <sheet name="Sheet for finding Unknown LiCl" sheetId="1" r:id="rId1"/>
    <sheet name="Graph-Literature" sheetId="2" r:id="rId2"/>
    <sheet name="Graph-mathematica each parts" sheetId="3" r:id="rId3"/>
    <sheet name="Comparision graph" sheetId="4" r:id="rId4"/>
  </sheets>
  <definedNames>
    <definedName name="solver_adj" localSheetId="0" hidden="1">'Sheet for finding Unknown LiCl'!$AG$9:$AG$14</definedName>
    <definedName name="solver_cvg" localSheetId="0" hidden="1">0.0001</definedName>
    <definedName name="solver_drv" localSheetId="0" hidden="1">1</definedName>
    <definedName name="solver_eng" localSheetId="0" hidden="1">3</definedName>
    <definedName name="solver_est" localSheetId="0" hidden="1">1</definedName>
    <definedName name="solver_itr" localSheetId="0" hidden="1">2147483647</definedName>
    <definedName name="solver_lhs1" localSheetId="0" hidden="1">'Sheet for finding Unknown LiCl'!$AG$14</definedName>
    <definedName name="solver_lhs2" localSheetId="0" hidden="1">'Sheet for finding Unknown LiCl'!#REF!</definedName>
    <definedName name="solver_lhs3" localSheetId="0" hidden="1">'Sheet for finding Unknown LiCl'!$AG$9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1</definedName>
    <definedName name="solver_neg" localSheetId="0" hidden="1">2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'Sheet for finding Unknown LiCl'!$AQ$7</definedName>
    <definedName name="solver_pre" localSheetId="0" hidden="1">0.000001</definedName>
    <definedName name="solver_rbv" localSheetId="0" hidden="1">2</definedName>
    <definedName name="solver_rel1" localSheetId="0" hidden="1">1</definedName>
    <definedName name="solver_rel2" localSheetId="0" hidden="1">3</definedName>
    <definedName name="solver_rel3" localSheetId="0" hidden="1">1</definedName>
    <definedName name="solver_rhs1" localSheetId="0" hidden="1">41</definedName>
    <definedName name="solver_rhs2" localSheetId="0" hidden="1">35</definedName>
    <definedName name="solver_rhs3" localSheetId="0" hidden="1">100</definedName>
    <definedName name="solver_rlx" localSheetId="0" hidden="1">1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8" i="1" l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I7" i="1"/>
  <c r="AA7" i="1"/>
  <c r="AV8" i="1"/>
  <c r="AV9" i="1"/>
  <c r="AV10" i="1"/>
  <c r="AV11" i="1"/>
  <c r="AV12" i="1"/>
  <c r="AV13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7" i="1"/>
  <c r="AY32" i="1"/>
  <c r="AY33" i="1" s="1"/>
  <c r="AY34" i="1" s="1"/>
  <c r="AY35" i="1" s="1"/>
  <c r="AY36" i="1" s="1"/>
  <c r="AY37" i="1" s="1"/>
  <c r="AY38" i="1" s="1"/>
  <c r="AY39" i="1" s="1"/>
  <c r="AY40" i="1" s="1"/>
  <c r="AY41" i="1" s="1"/>
  <c r="AY42" i="1" s="1"/>
  <c r="AY43" i="1" s="1"/>
  <c r="AY44" i="1" s="1"/>
  <c r="AY45" i="1" s="1"/>
  <c r="AY46" i="1" s="1"/>
  <c r="AY47" i="1" s="1"/>
  <c r="AY48" i="1" s="1"/>
  <c r="AY49" i="1" s="1"/>
  <c r="AY50" i="1" s="1"/>
  <c r="AY51" i="1" s="1"/>
  <c r="AY52" i="1" s="1"/>
  <c r="AY53" i="1" s="1"/>
  <c r="AY54" i="1" s="1"/>
  <c r="AY55" i="1" s="1"/>
  <c r="AY56" i="1" s="1"/>
  <c r="AY57" i="1" s="1"/>
  <c r="AY58" i="1" s="1"/>
  <c r="AY59" i="1" s="1"/>
  <c r="AY60" i="1" s="1"/>
  <c r="AY61" i="1" s="1"/>
  <c r="AY62" i="1" s="1"/>
  <c r="AY63" i="1" s="1"/>
  <c r="AY64" i="1" s="1"/>
  <c r="AY65" i="1" s="1"/>
  <c r="AY66" i="1" s="1"/>
  <c r="AY67" i="1" s="1"/>
  <c r="AY68" i="1" s="1"/>
  <c r="AY69" i="1" s="1"/>
  <c r="AY70" i="1" s="1"/>
  <c r="AY71" i="1" s="1"/>
  <c r="AY72" i="1" s="1"/>
  <c r="AY73" i="1" s="1"/>
  <c r="AX32" i="1"/>
  <c r="AX33" i="1" s="1"/>
  <c r="AX34" i="1" s="1"/>
  <c r="AX35" i="1" s="1"/>
  <c r="AX36" i="1" s="1"/>
  <c r="AX37" i="1" s="1"/>
  <c r="AX38" i="1" s="1"/>
  <c r="AX39" i="1" s="1"/>
  <c r="AX40" i="1" s="1"/>
  <c r="AX41" i="1" s="1"/>
  <c r="AX42" i="1" s="1"/>
  <c r="AX43" i="1" s="1"/>
  <c r="AX44" i="1" s="1"/>
  <c r="AX45" i="1" s="1"/>
  <c r="AX46" i="1" s="1"/>
  <c r="AX47" i="1" s="1"/>
  <c r="AX48" i="1" s="1"/>
  <c r="AX49" i="1" s="1"/>
  <c r="AX50" i="1" s="1"/>
  <c r="AX51" i="1" s="1"/>
  <c r="AX52" i="1" s="1"/>
  <c r="AX53" i="1" s="1"/>
  <c r="AX54" i="1" s="1"/>
  <c r="AX55" i="1" s="1"/>
  <c r="AX56" i="1" s="1"/>
  <c r="AX57" i="1" s="1"/>
  <c r="AX58" i="1" s="1"/>
  <c r="AX59" i="1" s="1"/>
  <c r="AX60" i="1" s="1"/>
  <c r="AX61" i="1" s="1"/>
  <c r="AX62" i="1" s="1"/>
  <c r="AX63" i="1" s="1"/>
  <c r="AX64" i="1" s="1"/>
  <c r="AX65" i="1" s="1"/>
  <c r="AX66" i="1" s="1"/>
  <c r="AX67" i="1" s="1"/>
  <c r="AX68" i="1" s="1"/>
  <c r="AX69" i="1" s="1"/>
  <c r="AX70" i="1" s="1"/>
  <c r="AX71" i="1" s="1"/>
  <c r="AX72" i="1" s="1"/>
  <c r="AX73" i="1" s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7" i="1"/>
  <c r="C8" i="1" l="1"/>
  <c r="H8" i="1" s="1"/>
  <c r="C9" i="1"/>
  <c r="G9" i="1" s="1"/>
  <c r="C10" i="1"/>
  <c r="H10" i="1" s="1"/>
  <c r="C11" i="1"/>
  <c r="H11" i="1" s="1"/>
  <c r="C12" i="1"/>
  <c r="H12" i="1" s="1"/>
  <c r="C13" i="1"/>
  <c r="G13" i="1" s="1"/>
  <c r="C14" i="1"/>
  <c r="H14" i="1" s="1"/>
  <c r="C15" i="1"/>
  <c r="H15" i="1" s="1"/>
  <c r="C16" i="1"/>
  <c r="H16" i="1" s="1"/>
  <c r="C17" i="1"/>
  <c r="G17" i="1" s="1"/>
  <c r="C18" i="1"/>
  <c r="H18" i="1" s="1"/>
  <c r="C19" i="1"/>
  <c r="H19" i="1" s="1"/>
  <c r="C20" i="1"/>
  <c r="H20" i="1" s="1"/>
  <c r="C21" i="1"/>
  <c r="G21" i="1" s="1"/>
  <c r="C22" i="1"/>
  <c r="G22" i="1" s="1"/>
  <c r="C23" i="1"/>
  <c r="G23" i="1" s="1"/>
  <c r="C24" i="1"/>
  <c r="H24" i="1" s="1"/>
  <c r="C25" i="1"/>
  <c r="G25" i="1" s="1"/>
  <c r="C26" i="1"/>
  <c r="H26" i="1" s="1"/>
  <c r="C27" i="1"/>
  <c r="H27" i="1" s="1"/>
  <c r="C28" i="1"/>
  <c r="H28" i="1" s="1"/>
  <c r="C29" i="1"/>
  <c r="G29" i="1" s="1"/>
  <c r="C30" i="1"/>
  <c r="G30" i="1" s="1"/>
  <c r="C31" i="1"/>
  <c r="G31" i="1" s="1"/>
  <c r="C32" i="1"/>
  <c r="H32" i="1" s="1"/>
  <c r="C33" i="1"/>
  <c r="G33" i="1" s="1"/>
  <c r="C34" i="1"/>
  <c r="H34" i="1" s="1"/>
  <c r="C35" i="1"/>
  <c r="H35" i="1" s="1"/>
  <c r="C36" i="1"/>
  <c r="H36" i="1" s="1"/>
  <c r="C37" i="1"/>
  <c r="G37" i="1" s="1"/>
  <c r="C38" i="1"/>
  <c r="H38" i="1" s="1"/>
  <c r="C39" i="1"/>
  <c r="G39" i="1" s="1"/>
  <c r="C40" i="1"/>
  <c r="H40" i="1" s="1"/>
  <c r="C41" i="1"/>
  <c r="G41" i="1" s="1"/>
  <c r="C42" i="1"/>
  <c r="H42" i="1" s="1"/>
  <c r="C43" i="1"/>
  <c r="H43" i="1" s="1"/>
  <c r="C44" i="1"/>
  <c r="H44" i="1" s="1"/>
  <c r="C45" i="1"/>
  <c r="G45" i="1" s="1"/>
  <c r="C46" i="1"/>
  <c r="G46" i="1" s="1"/>
  <c r="C47" i="1"/>
  <c r="G47" i="1" s="1"/>
  <c r="C48" i="1"/>
  <c r="H48" i="1" s="1"/>
  <c r="C49" i="1"/>
  <c r="G49" i="1" s="1"/>
  <c r="C50" i="1"/>
  <c r="H50" i="1" s="1"/>
  <c r="C51" i="1"/>
  <c r="G51" i="1" s="1"/>
  <c r="C52" i="1"/>
  <c r="H52" i="1" s="1"/>
  <c r="C53" i="1"/>
  <c r="G53" i="1" s="1"/>
  <c r="C54" i="1"/>
  <c r="G54" i="1" s="1"/>
  <c r="C55" i="1"/>
  <c r="G55" i="1" s="1"/>
  <c r="C56" i="1"/>
  <c r="H56" i="1" s="1"/>
  <c r="C57" i="1"/>
  <c r="G57" i="1" s="1"/>
  <c r="C58" i="1"/>
  <c r="H58" i="1" s="1"/>
  <c r="C59" i="1"/>
  <c r="H59" i="1" s="1"/>
  <c r="C60" i="1"/>
  <c r="G60" i="1" s="1"/>
  <c r="C7" i="1"/>
  <c r="G7" i="1" s="1"/>
  <c r="AO60" i="1"/>
  <c r="K60" i="1"/>
  <c r="Q60" i="1"/>
  <c r="E60" i="1"/>
  <c r="AB60" i="1" s="1"/>
  <c r="AC60" i="1" s="1"/>
  <c r="AJ60" i="1" s="1"/>
  <c r="AO59" i="1"/>
  <c r="K59" i="1"/>
  <c r="T59" i="1" s="1"/>
  <c r="Q59" i="1"/>
  <c r="G59" i="1"/>
  <c r="E59" i="1"/>
  <c r="AB59" i="1" s="1"/>
  <c r="AC59" i="1" s="1"/>
  <c r="AJ59" i="1" s="1"/>
  <c r="AO58" i="1"/>
  <c r="K58" i="1"/>
  <c r="Q58" i="1"/>
  <c r="G58" i="1"/>
  <c r="E58" i="1"/>
  <c r="AB58" i="1" s="1"/>
  <c r="AO57" i="1"/>
  <c r="K57" i="1"/>
  <c r="T57" i="1" s="1"/>
  <c r="Q57" i="1"/>
  <c r="E57" i="1"/>
  <c r="AB57" i="1" s="1"/>
  <c r="AC57" i="1" s="1"/>
  <c r="AJ57" i="1" s="1"/>
  <c r="AO56" i="1"/>
  <c r="K56" i="1"/>
  <c r="Q56" i="1"/>
  <c r="G56" i="1"/>
  <c r="E56" i="1"/>
  <c r="AB56" i="1" s="1"/>
  <c r="AC56" i="1" s="1"/>
  <c r="AJ56" i="1" s="1"/>
  <c r="AO55" i="1"/>
  <c r="K55" i="1"/>
  <c r="T55" i="1" s="1"/>
  <c r="Q55" i="1"/>
  <c r="E55" i="1"/>
  <c r="AB55" i="1" s="1"/>
  <c r="AC55" i="1" s="1"/>
  <c r="AJ55" i="1" s="1"/>
  <c r="AO54" i="1"/>
  <c r="K54" i="1"/>
  <c r="Q54" i="1"/>
  <c r="E54" i="1"/>
  <c r="AB54" i="1" s="1"/>
  <c r="AO53" i="1"/>
  <c r="K53" i="1"/>
  <c r="Q53" i="1"/>
  <c r="E53" i="1"/>
  <c r="AB53" i="1" s="1"/>
  <c r="AC53" i="1" s="1"/>
  <c r="AJ53" i="1" s="1"/>
  <c r="AO52" i="1"/>
  <c r="K52" i="1"/>
  <c r="Q52" i="1"/>
  <c r="G52" i="1"/>
  <c r="E52" i="1"/>
  <c r="AB52" i="1" s="1"/>
  <c r="AC52" i="1" s="1"/>
  <c r="AO51" i="1"/>
  <c r="K51" i="1"/>
  <c r="T51" i="1" s="1"/>
  <c r="Q51" i="1"/>
  <c r="E51" i="1"/>
  <c r="AB51" i="1" s="1"/>
  <c r="AO50" i="1"/>
  <c r="K50" i="1"/>
  <c r="Q50" i="1"/>
  <c r="E50" i="1"/>
  <c r="AB50" i="1" s="1"/>
  <c r="AO49" i="1"/>
  <c r="K49" i="1"/>
  <c r="T49" i="1" s="1"/>
  <c r="Q49" i="1"/>
  <c r="E49" i="1"/>
  <c r="AB49" i="1" s="1"/>
  <c r="AC49" i="1" s="1"/>
  <c r="AJ49" i="1" s="1"/>
  <c r="AO48" i="1"/>
  <c r="K48" i="1"/>
  <c r="Q48" i="1"/>
  <c r="E48" i="1"/>
  <c r="AB48" i="1" s="1"/>
  <c r="AO47" i="1"/>
  <c r="K47" i="1"/>
  <c r="T47" i="1" s="1"/>
  <c r="Q47" i="1"/>
  <c r="E47" i="1"/>
  <c r="AB47" i="1" s="1"/>
  <c r="AO46" i="1"/>
  <c r="K46" i="1"/>
  <c r="Q46" i="1"/>
  <c r="E46" i="1"/>
  <c r="AB46" i="1" s="1"/>
  <c r="AO45" i="1"/>
  <c r="K45" i="1"/>
  <c r="T45" i="1" s="1"/>
  <c r="Q45" i="1"/>
  <c r="E45" i="1"/>
  <c r="AB45" i="1" s="1"/>
  <c r="AO44" i="1"/>
  <c r="K44" i="1"/>
  <c r="Q44" i="1"/>
  <c r="G44" i="1"/>
  <c r="E44" i="1"/>
  <c r="AB44" i="1" s="1"/>
  <c r="AO43" i="1"/>
  <c r="K43" i="1"/>
  <c r="T43" i="1" s="1"/>
  <c r="Q43" i="1"/>
  <c r="G43" i="1"/>
  <c r="E43" i="1"/>
  <c r="AB43" i="1" s="1"/>
  <c r="AO42" i="1"/>
  <c r="K42" i="1"/>
  <c r="L42" i="1" s="1"/>
  <c r="N42" i="1" s="1"/>
  <c r="O42" i="1" s="1"/>
  <c r="P42" i="1" s="1"/>
  <c r="Q42" i="1"/>
  <c r="G42" i="1"/>
  <c r="E42" i="1"/>
  <c r="AB42" i="1" s="1"/>
  <c r="AC42" i="1" s="1"/>
  <c r="AJ42" i="1" s="1"/>
  <c r="AO41" i="1"/>
  <c r="K41" i="1"/>
  <c r="Q41" i="1"/>
  <c r="E41" i="1"/>
  <c r="AB41" i="1" s="1"/>
  <c r="AO40" i="1"/>
  <c r="K40" i="1"/>
  <c r="L40" i="1" s="1"/>
  <c r="N40" i="1" s="1"/>
  <c r="Q40" i="1"/>
  <c r="G40" i="1"/>
  <c r="E40" i="1"/>
  <c r="AB40" i="1" s="1"/>
  <c r="AO39" i="1"/>
  <c r="K39" i="1"/>
  <c r="T39" i="1" s="1"/>
  <c r="Q39" i="1"/>
  <c r="E39" i="1"/>
  <c r="AB39" i="1" s="1"/>
  <c r="AO38" i="1"/>
  <c r="K38" i="1"/>
  <c r="T38" i="1" s="1"/>
  <c r="Q38" i="1"/>
  <c r="G38" i="1"/>
  <c r="E38" i="1"/>
  <c r="AB38" i="1" s="1"/>
  <c r="AO37" i="1"/>
  <c r="K37" i="1"/>
  <c r="T37" i="1" s="1"/>
  <c r="Q37" i="1"/>
  <c r="E37" i="1"/>
  <c r="AB37" i="1" s="1"/>
  <c r="AO36" i="1"/>
  <c r="K36" i="1"/>
  <c r="T36" i="1" s="1"/>
  <c r="Q36" i="1"/>
  <c r="G36" i="1"/>
  <c r="E36" i="1"/>
  <c r="AB36" i="1" s="1"/>
  <c r="AO35" i="1"/>
  <c r="K35" i="1"/>
  <c r="T35" i="1" s="1"/>
  <c r="Q35" i="1"/>
  <c r="E35" i="1"/>
  <c r="AB35" i="1" s="1"/>
  <c r="AO34" i="1"/>
  <c r="K34" i="1"/>
  <c r="L34" i="1" s="1"/>
  <c r="N34" i="1" s="1"/>
  <c r="Q34" i="1"/>
  <c r="E34" i="1"/>
  <c r="AB34" i="1" s="1"/>
  <c r="AO33" i="1"/>
  <c r="K33" i="1"/>
  <c r="T33" i="1" s="1"/>
  <c r="Q33" i="1"/>
  <c r="E33" i="1"/>
  <c r="AB33" i="1" s="1"/>
  <c r="AO32" i="1"/>
  <c r="K32" i="1"/>
  <c r="L32" i="1" s="1"/>
  <c r="N32" i="1" s="1"/>
  <c r="Q32" i="1"/>
  <c r="G32" i="1"/>
  <c r="E32" i="1"/>
  <c r="AB32" i="1" s="1"/>
  <c r="AO31" i="1"/>
  <c r="K31" i="1"/>
  <c r="T31" i="1" s="1"/>
  <c r="Q31" i="1"/>
  <c r="E31" i="1"/>
  <c r="AB31" i="1" s="1"/>
  <c r="AO30" i="1"/>
  <c r="K30" i="1"/>
  <c r="L30" i="1" s="1"/>
  <c r="N30" i="1" s="1"/>
  <c r="Q30" i="1"/>
  <c r="E30" i="1"/>
  <c r="AB30" i="1" s="1"/>
  <c r="AO29" i="1"/>
  <c r="K29" i="1"/>
  <c r="L29" i="1" s="1"/>
  <c r="N29" i="1" s="1"/>
  <c r="U29" i="1" s="1"/>
  <c r="Q29" i="1"/>
  <c r="E29" i="1"/>
  <c r="AB29" i="1" s="1"/>
  <c r="AO28" i="1"/>
  <c r="K28" i="1"/>
  <c r="T28" i="1" s="1"/>
  <c r="Q28" i="1"/>
  <c r="G28" i="1"/>
  <c r="E28" i="1"/>
  <c r="AB28" i="1" s="1"/>
  <c r="AO27" i="1"/>
  <c r="K27" i="1"/>
  <c r="L27" i="1" s="1"/>
  <c r="N27" i="1" s="1"/>
  <c r="U27" i="1" s="1"/>
  <c r="Q27" i="1"/>
  <c r="G27" i="1"/>
  <c r="E27" i="1"/>
  <c r="AB27" i="1" s="1"/>
  <c r="AO26" i="1"/>
  <c r="K26" i="1"/>
  <c r="L26" i="1" s="1"/>
  <c r="N26" i="1" s="1"/>
  <c r="Q26" i="1"/>
  <c r="G26" i="1"/>
  <c r="E26" i="1"/>
  <c r="AB26" i="1" s="1"/>
  <c r="AO25" i="1"/>
  <c r="K25" i="1"/>
  <c r="L25" i="1" s="1"/>
  <c r="N25" i="1" s="1"/>
  <c r="Q25" i="1"/>
  <c r="E25" i="1"/>
  <c r="AB25" i="1" s="1"/>
  <c r="AO24" i="1"/>
  <c r="K24" i="1"/>
  <c r="T24" i="1" s="1"/>
  <c r="Q24" i="1"/>
  <c r="G24" i="1"/>
  <c r="E24" i="1"/>
  <c r="AB24" i="1" s="1"/>
  <c r="AC24" i="1" s="1"/>
  <c r="AJ24" i="1" s="1"/>
  <c r="AO23" i="1"/>
  <c r="K23" i="1"/>
  <c r="T23" i="1" s="1"/>
  <c r="Q23" i="1"/>
  <c r="E23" i="1"/>
  <c r="AB23" i="1" s="1"/>
  <c r="AO22" i="1"/>
  <c r="K22" i="1"/>
  <c r="T22" i="1" s="1"/>
  <c r="Q22" i="1"/>
  <c r="E22" i="1"/>
  <c r="AB22" i="1" s="1"/>
  <c r="AC22" i="1" s="1"/>
  <c r="AJ22" i="1" s="1"/>
  <c r="AO21" i="1"/>
  <c r="K21" i="1"/>
  <c r="T21" i="1" s="1"/>
  <c r="Q21" i="1"/>
  <c r="E21" i="1"/>
  <c r="AB21" i="1" s="1"/>
  <c r="AO20" i="1"/>
  <c r="K20" i="1"/>
  <c r="T20" i="1" s="1"/>
  <c r="Q20" i="1"/>
  <c r="G20" i="1"/>
  <c r="E20" i="1"/>
  <c r="AB20" i="1" s="1"/>
  <c r="AC20" i="1" s="1"/>
  <c r="AJ20" i="1" s="1"/>
  <c r="AO19" i="1"/>
  <c r="K19" i="1"/>
  <c r="T19" i="1" s="1"/>
  <c r="Q19" i="1"/>
  <c r="E19" i="1"/>
  <c r="AB19" i="1" s="1"/>
  <c r="AO18" i="1"/>
  <c r="K18" i="1"/>
  <c r="T18" i="1" s="1"/>
  <c r="Q18" i="1"/>
  <c r="E18" i="1"/>
  <c r="AB18" i="1" s="1"/>
  <c r="AC18" i="1" s="1"/>
  <c r="AJ18" i="1" s="1"/>
  <c r="AO17" i="1"/>
  <c r="K17" i="1"/>
  <c r="T17" i="1" s="1"/>
  <c r="Q17" i="1"/>
  <c r="E17" i="1"/>
  <c r="AB17" i="1" s="1"/>
  <c r="AO16" i="1"/>
  <c r="K16" i="1"/>
  <c r="T16" i="1" s="1"/>
  <c r="Q16" i="1"/>
  <c r="G16" i="1"/>
  <c r="E16" i="1"/>
  <c r="AB16" i="1" s="1"/>
  <c r="AC16" i="1" s="1"/>
  <c r="AJ16" i="1" s="1"/>
  <c r="AO15" i="1"/>
  <c r="K15" i="1"/>
  <c r="T15" i="1" s="1"/>
  <c r="Q15" i="1"/>
  <c r="E15" i="1"/>
  <c r="AB15" i="1" s="1"/>
  <c r="AO14" i="1"/>
  <c r="K14" i="1"/>
  <c r="T14" i="1" s="1"/>
  <c r="Q14" i="1"/>
  <c r="E14" i="1"/>
  <c r="AB14" i="1" s="1"/>
  <c r="AC14" i="1" s="1"/>
  <c r="AJ14" i="1" s="1"/>
  <c r="AO13" i="1"/>
  <c r="K13" i="1"/>
  <c r="L13" i="1" s="1"/>
  <c r="N13" i="1" s="1"/>
  <c r="Q13" i="1"/>
  <c r="E13" i="1"/>
  <c r="AB13" i="1" s="1"/>
  <c r="AO12" i="1"/>
  <c r="K12" i="1"/>
  <c r="T12" i="1" s="1"/>
  <c r="Q12" i="1"/>
  <c r="G12" i="1"/>
  <c r="E12" i="1"/>
  <c r="AB12" i="1" s="1"/>
  <c r="AC12" i="1" s="1"/>
  <c r="AJ12" i="1" s="1"/>
  <c r="AO11" i="1"/>
  <c r="K11" i="1"/>
  <c r="T11" i="1" s="1"/>
  <c r="Q11" i="1"/>
  <c r="G11" i="1"/>
  <c r="E11" i="1"/>
  <c r="AB11" i="1" s="1"/>
  <c r="AO10" i="1"/>
  <c r="K10" i="1"/>
  <c r="T10" i="1" s="1"/>
  <c r="Q10" i="1"/>
  <c r="G10" i="1"/>
  <c r="E10" i="1"/>
  <c r="AB10" i="1" s="1"/>
  <c r="AC10" i="1" s="1"/>
  <c r="AJ10" i="1" s="1"/>
  <c r="AO9" i="1"/>
  <c r="K9" i="1"/>
  <c r="T9" i="1" s="1"/>
  <c r="Q9" i="1"/>
  <c r="E9" i="1"/>
  <c r="AB9" i="1" s="1"/>
  <c r="AO8" i="1"/>
  <c r="K8" i="1"/>
  <c r="T8" i="1" s="1"/>
  <c r="Q8" i="1"/>
  <c r="G8" i="1"/>
  <c r="E8" i="1"/>
  <c r="AB8" i="1" s="1"/>
  <c r="AC8" i="1" s="1"/>
  <c r="AJ8" i="1" s="1"/>
  <c r="AO7" i="1"/>
  <c r="K7" i="1"/>
  <c r="L7" i="1" s="1"/>
  <c r="N7" i="1" s="1"/>
  <c r="Q7" i="1"/>
  <c r="E7" i="1"/>
  <c r="AB7" i="1" s="1"/>
  <c r="G14" i="1" l="1"/>
  <c r="H54" i="1"/>
  <c r="AD42" i="1"/>
  <c r="G15" i="1"/>
  <c r="H47" i="1"/>
  <c r="AD53" i="1"/>
  <c r="H46" i="1"/>
  <c r="H39" i="1"/>
  <c r="H23" i="1"/>
  <c r="H22" i="1"/>
  <c r="H51" i="1"/>
  <c r="G35" i="1"/>
  <c r="G18" i="1"/>
  <c r="G50" i="1"/>
  <c r="H31" i="1"/>
  <c r="H30" i="1"/>
  <c r="G19" i="1"/>
  <c r="G34" i="1"/>
  <c r="G48" i="1"/>
  <c r="H55" i="1"/>
  <c r="AD55" i="1" s="1"/>
  <c r="H57" i="1"/>
  <c r="H49" i="1"/>
  <c r="AD49" i="1" s="1"/>
  <c r="H41" i="1"/>
  <c r="H33" i="1"/>
  <c r="H25" i="1"/>
  <c r="H17" i="1"/>
  <c r="H9" i="1"/>
  <c r="H7" i="1"/>
  <c r="H53" i="1"/>
  <c r="H45" i="1"/>
  <c r="H37" i="1"/>
  <c r="H29" i="1"/>
  <c r="H21" i="1"/>
  <c r="H13" i="1"/>
  <c r="H60" i="1"/>
  <c r="AD60" i="1" s="1"/>
  <c r="T30" i="1"/>
  <c r="L33" i="1"/>
  <c r="N33" i="1" s="1"/>
  <c r="U33" i="1" s="1"/>
  <c r="V33" i="1" s="1"/>
  <c r="L21" i="1"/>
  <c r="N21" i="1" s="1"/>
  <c r="U21" i="1" s="1"/>
  <c r="V21" i="1" s="1"/>
  <c r="L11" i="1"/>
  <c r="N11" i="1" s="1"/>
  <c r="O11" i="1" s="1"/>
  <c r="P11" i="1" s="1"/>
  <c r="R11" i="1" s="1"/>
  <c r="T7" i="1"/>
  <c r="L23" i="1"/>
  <c r="N23" i="1" s="1"/>
  <c r="U23" i="1" s="1"/>
  <c r="V23" i="1" s="1"/>
  <c r="L51" i="1"/>
  <c r="N51" i="1" s="1"/>
  <c r="O51" i="1" s="1"/>
  <c r="P51" i="1" s="1"/>
  <c r="R51" i="1" s="1"/>
  <c r="L43" i="1"/>
  <c r="N43" i="1" s="1"/>
  <c r="U43" i="1" s="1"/>
  <c r="V43" i="1" s="1"/>
  <c r="T32" i="1"/>
  <c r="T34" i="1"/>
  <c r="L38" i="1"/>
  <c r="N38" i="1" s="1"/>
  <c r="U38" i="1" s="1"/>
  <c r="V38" i="1" s="1"/>
  <c r="L59" i="1"/>
  <c r="N59" i="1" s="1"/>
  <c r="L15" i="1"/>
  <c r="N15" i="1" s="1"/>
  <c r="O15" i="1" s="1"/>
  <c r="P15" i="1" s="1"/>
  <c r="R15" i="1" s="1"/>
  <c r="L28" i="1"/>
  <c r="N28" i="1" s="1"/>
  <c r="L35" i="1"/>
  <c r="N35" i="1" s="1"/>
  <c r="U35" i="1" s="1"/>
  <c r="V35" i="1" s="1"/>
  <c r="L36" i="1"/>
  <c r="N36" i="1" s="1"/>
  <c r="U36" i="1" s="1"/>
  <c r="V36" i="1" s="1"/>
  <c r="L47" i="1"/>
  <c r="N47" i="1" s="1"/>
  <c r="U47" i="1" s="1"/>
  <c r="V47" i="1" s="1"/>
  <c r="T13" i="1"/>
  <c r="L9" i="1"/>
  <c r="N9" i="1" s="1"/>
  <c r="U9" i="1" s="1"/>
  <c r="V9" i="1" s="1"/>
  <c r="T26" i="1"/>
  <c r="T40" i="1"/>
  <c r="L37" i="1"/>
  <c r="N37" i="1" s="1"/>
  <c r="U37" i="1" s="1"/>
  <c r="V37" i="1" s="1"/>
  <c r="X59" i="1"/>
  <c r="Y59" i="1" s="1"/>
  <c r="L19" i="1"/>
  <c r="N19" i="1" s="1"/>
  <c r="U19" i="1" s="1"/>
  <c r="V19" i="1" s="1"/>
  <c r="L17" i="1"/>
  <c r="N17" i="1" s="1"/>
  <c r="U17" i="1" s="1"/>
  <c r="V17" i="1" s="1"/>
  <c r="L44" i="1"/>
  <c r="N44" i="1" s="1"/>
  <c r="O44" i="1" s="1"/>
  <c r="P44" i="1" s="1"/>
  <c r="R44" i="1" s="1"/>
  <c r="L55" i="1"/>
  <c r="N55" i="1" s="1"/>
  <c r="O55" i="1" s="1"/>
  <c r="P55" i="1" s="1"/>
  <c r="R55" i="1" s="1"/>
  <c r="R42" i="1"/>
  <c r="L49" i="1"/>
  <c r="N49" i="1" s="1"/>
  <c r="O49" i="1" s="1"/>
  <c r="P49" i="1" s="1"/>
  <c r="R49" i="1" s="1"/>
  <c r="X53" i="1"/>
  <c r="Y53" i="1" s="1"/>
  <c r="AK55" i="1"/>
  <c r="T42" i="1"/>
  <c r="O27" i="1"/>
  <c r="P27" i="1" s="1"/>
  <c r="R27" i="1" s="1"/>
  <c r="L31" i="1"/>
  <c r="N31" i="1" s="1"/>
  <c r="U31" i="1" s="1"/>
  <c r="V31" i="1" s="1"/>
  <c r="AC41" i="1"/>
  <c r="AJ41" i="1" s="1"/>
  <c r="X41" i="1"/>
  <c r="Y41" i="1" s="1"/>
  <c r="AD59" i="1"/>
  <c r="AK53" i="1"/>
  <c r="X55" i="1"/>
  <c r="Y55" i="1" s="1"/>
  <c r="X57" i="1"/>
  <c r="Y57" i="1" s="1"/>
  <c r="O7" i="1"/>
  <c r="P7" i="1" s="1"/>
  <c r="R7" i="1" s="1"/>
  <c r="U7" i="1"/>
  <c r="U25" i="1"/>
  <c r="O25" i="1"/>
  <c r="P25" i="1" s="1"/>
  <c r="R25" i="1" s="1"/>
  <c r="O13" i="1"/>
  <c r="P13" i="1" s="1"/>
  <c r="R13" i="1" s="1"/>
  <c r="U13" i="1"/>
  <c r="AK7" i="1"/>
  <c r="X7" i="1"/>
  <c r="Y7" i="1" s="1"/>
  <c r="AC7" i="1"/>
  <c r="AJ7" i="1" s="1"/>
  <c r="AK9" i="1"/>
  <c r="X9" i="1"/>
  <c r="Y9" i="1" s="1"/>
  <c r="AC9" i="1"/>
  <c r="AJ9" i="1" s="1"/>
  <c r="AK11" i="1"/>
  <c r="X11" i="1"/>
  <c r="Y11" i="1" s="1"/>
  <c r="AC11" i="1"/>
  <c r="AJ11" i="1" s="1"/>
  <c r="AK13" i="1"/>
  <c r="X13" i="1"/>
  <c r="Y13" i="1" s="1"/>
  <c r="AC13" i="1"/>
  <c r="AJ13" i="1" s="1"/>
  <c r="AK15" i="1"/>
  <c r="X15" i="1"/>
  <c r="Y15" i="1" s="1"/>
  <c r="AC15" i="1"/>
  <c r="AJ15" i="1" s="1"/>
  <c r="AK17" i="1"/>
  <c r="X17" i="1"/>
  <c r="Y17" i="1" s="1"/>
  <c r="AC17" i="1"/>
  <c r="AJ17" i="1" s="1"/>
  <c r="AK19" i="1"/>
  <c r="X19" i="1"/>
  <c r="Y19" i="1" s="1"/>
  <c r="AC19" i="1"/>
  <c r="AJ19" i="1" s="1"/>
  <c r="AK21" i="1"/>
  <c r="X21" i="1"/>
  <c r="Y21" i="1" s="1"/>
  <c r="AC21" i="1"/>
  <c r="AJ21" i="1" s="1"/>
  <c r="AK23" i="1"/>
  <c r="X23" i="1"/>
  <c r="Y23" i="1" s="1"/>
  <c r="AC23" i="1"/>
  <c r="AJ23" i="1" s="1"/>
  <c r="AJ52" i="1"/>
  <c r="L8" i="1"/>
  <c r="N8" i="1" s="1"/>
  <c r="L10" i="1"/>
  <c r="N10" i="1" s="1"/>
  <c r="L12" i="1"/>
  <c r="N12" i="1" s="1"/>
  <c r="L14" i="1"/>
  <c r="N14" i="1" s="1"/>
  <c r="L16" i="1"/>
  <c r="N16" i="1" s="1"/>
  <c r="L18" i="1"/>
  <c r="N18" i="1" s="1"/>
  <c r="L20" i="1"/>
  <c r="N20" i="1" s="1"/>
  <c r="L22" i="1"/>
  <c r="N22" i="1" s="1"/>
  <c r="L24" i="1"/>
  <c r="N24" i="1" s="1"/>
  <c r="AK24" i="1"/>
  <c r="AC25" i="1"/>
  <c r="AJ25" i="1" s="1"/>
  <c r="AK25" i="1"/>
  <c r="X25" i="1"/>
  <c r="Y25" i="1" s="1"/>
  <c r="U26" i="1"/>
  <c r="O26" i="1"/>
  <c r="P26" i="1" s="1"/>
  <c r="R26" i="1" s="1"/>
  <c r="O29" i="1"/>
  <c r="P29" i="1" s="1"/>
  <c r="R29" i="1" s="1"/>
  <c r="AK30" i="1"/>
  <c r="X30" i="1"/>
  <c r="Y30" i="1" s="1"/>
  <c r="AC30" i="1"/>
  <c r="AJ30" i="1" s="1"/>
  <c r="AC47" i="1"/>
  <c r="AJ47" i="1" s="1"/>
  <c r="X47" i="1"/>
  <c r="Y47" i="1" s="1"/>
  <c r="AK47" i="1"/>
  <c r="AD52" i="1"/>
  <c r="X8" i="1"/>
  <c r="Y8" i="1" s="1"/>
  <c r="X10" i="1"/>
  <c r="Y10" i="1" s="1"/>
  <c r="X12" i="1"/>
  <c r="Y12" i="1" s="1"/>
  <c r="AK12" i="1"/>
  <c r="X14" i="1"/>
  <c r="Y14" i="1" s="1"/>
  <c r="AK16" i="1"/>
  <c r="X18" i="1"/>
  <c r="Y18" i="1" s="1"/>
  <c r="AK18" i="1"/>
  <c r="X20" i="1"/>
  <c r="Y20" i="1" s="1"/>
  <c r="AK20" i="1"/>
  <c r="X22" i="1"/>
  <c r="Y22" i="1" s="1"/>
  <c r="AK22" i="1"/>
  <c r="X24" i="1"/>
  <c r="Y24" i="1" s="1"/>
  <c r="O33" i="1"/>
  <c r="P33" i="1" s="1"/>
  <c r="R33" i="1" s="1"/>
  <c r="AC35" i="1"/>
  <c r="AJ35" i="1" s="1"/>
  <c r="AK35" i="1"/>
  <c r="X35" i="1"/>
  <c r="Y35" i="1" s="1"/>
  <c r="AK38" i="1"/>
  <c r="X38" i="1"/>
  <c r="Y38" i="1" s="1"/>
  <c r="AC38" i="1"/>
  <c r="AJ38" i="1" s="1"/>
  <c r="AC43" i="1"/>
  <c r="AJ43" i="1" s="1"/>
  <c r="X43" i="1"/>
  <c r="Y43" i="1" s="1"/>
  <c r="AK43" i="1"/>
  <c r="T50" i="1"/>
  <c r="L50" i="1"/>
  <c r="N50" i="1" s="1"/>
  <c r="AK60" i="1"/>
  <c r="X60" i="1"/>
  <c r="Y60" i="1" s="1"/>
  <c r="AK8" i="1"/>
  <c r="AK10" i="1"/>
  <c r="AC27" i="1"/>
  <c r="AJ27" i="1" s="1"/>
  <c r="AK27" i="1"/>
  <c r="X27" i="1"/>
  <c r="Y27" i="1" s="1"/>
  <c r="U28" i="1"/>
  <c r="V28" i="1" s="1"/>
  <c r="O28" i="1"/>
  <c r="P28" i="1" s="1"/>
  <c r="R28" i="1" s="1"/>
  <c r="AK32" i="1"/>
  <c r="X32" i="1"/>
  <c r="Y32" i="1" s="1"/>
  <c r="AC32" i="1"/>
  <c r="AJ32" i="1" s="1"/>
  <c r="L46" i="1"/>
  <c r="N46" i="1" s="1"/>
  <c r="T46" i="1"/>
  <c r="U55" i="1"/>
  <c r="V55" i="1" s="1"/>
  <c r="AK14" i="1"/>
  <c r="X16" i="1"/>
  <c r="Y16" i="1" s="1"/>
  <c r="AD8" i="1"/>
  <c r="AD10" i="1"/>
  <c r="AD12" i="1"/>
  <c r="AD16" i="1"/>
  <c r="AD20" i="1"/>
  <c r="U34" i="1"/>
  <c r="O34" i="1"/>
  <c r="P34" i="1" s="1"/>
  <c r="R34" i="1" s="1"/>
  <c r="O40" i="1"/>
  <c r="P40" i="1" s="1"/>
  <c r="R40" i="1" s="1"/>
  <c r="U40" i="1"/>
  <c r="AK48" i="1"/>
  <c r="X48" i="1"/>
  <c r="Y48" i="1" s="1"/>
  <c r="AC48" i="1"/>
  <c r="AJ48" i="1" s="1"/>
  <c r="T58" i="1"/>
  <c r="L58" i="1"/>
  <c r="N58" i="1" s="1"/>
  <c r="AK28" i="1"/>
  <c r="X28" i="1"/>
  <c r="Y28" i="1" s="1"/>
  <c r="AC28" i="1"/>
  <c r="AJ28" i="1" s="1"/>
  <c r="AC31" i="1"/>
  <c r="AJ31" i="1" s="1"/>
  <c r="AK31" i="1"/>
  <c r="X31" i="1"/>
  <c r="Y31" i="1" s="1"/>
  <c r="O35" i="1"/>
  <c r="P35" i="1" s="1"/>
  <c r="R35" i="1" s="1"/>
  <c r="AC37" i="1"/>
  <c r="AJ37" i="1" s="1"/>
  <c r="AK37" i="1"/>
  <c r="X37" i="1"/>
  <c r="Y37" i="1" s="1"/>
  <c r="AK46" i="1"/>
  <c r="X46" i="1"/>
  <c r="Y46" i="1" s="1"/>
  <c r="AC46" i="1"/>
  <c r="AJ46" i="1" s="1"/>
  <c r="AC51" i="1"/>
  <c r="AJ51" i="1" s="1"/>
  <c r="AK51" i="1"/>
  <c r="X51" i="1"/>
  <c r="Y51" i="1" s="1"/>
  <c r="AK26" i="1"/>
  <c r="X26" i="1"/>
  <c r="Y26" i="1" s="1"/>
  <c r="AC26" i="1"/>
  <c r="AJ26" i="1" s="1"/>
  <c r="AC29" i="1"/>
  <c r="AJ29" i="1" s="1"/>
  <c r="AK29" i="1"/>
  <c r="X29" i="1"/>
  <c r="Y29" i="1" s="1"/>
  <c r="U30" i="1"/>
  <c r="V30" i="1" s="1"/>
  <c r="O30" i="1"/>
  <c r="P30" i="1" s="1"/>
  <c r="R30" i="1" s="1"/>
  <c r="AC33" i="1"/>
  <c r="AJ33" i="1" s="1"/>
  <c r="AK33" i="1"/>
  <c r="X33" i="1"/>
  <c r="Y33" i="1" s="1"/>
  <c r="AK36" i="1"/>
  <c r="X36" i="1"/>
  <c r="Y36" i="1" s="1"/>
  <c r="AC36" i="1"/>
  <c r="AJ36" i="1" s="1"/>
  <c r="AC39" i="1"/>
  <c r="AJ39" i="1" s="1"/>
  <c r="X39" i="1"/>
  <c r="Y39" i="1" s="1"/>
  <c r="AK39" i="1"/>
  <c r="T41" i="1"/>
  <c r="L41" i="1"/>
  <c r="N41" i="1" s="1"/>
  <c r="AC45" i="1"/>
  <c r="AJ45" i="1" s="1"/>
  <c r="X45" i="1"/>
  <c r="Y45" i="1" s="1"/>
  <c r="AK45" i="1"/>
  <c r="AK54" i="1"/>
  <c r="X54" i="1"/>
  <c r="Y54" i="1" s="1"/>
  <c r="AC54" i="1"/>
  <c r="AJ54" i="1" s="1"/>
  <c r="AD56" i="1"/>
  <c r="O59" i="1"/>
  <c r="P59" i="1" s="1"/>
  <c r="R59" i="1" s="1"/>
  <c r="U59" i="1"/>
  <c r="V59" i="1" s="1"/>
  <c r="U32" i="1"/>
  <c r="V32" i="1" s="1"/>
  <c r="O32" i="1"/>
  <c r="P32" i="1" s="1"/>
  <c r="R32" i="1" s="1"/>
  <c r="AK50" i="1"/>
  <c r="X50" i="1"/>
  <c r="Y50" i="1" s="1"/>
  <c r="AC50" i="1"/>
  <c r="AJ50" i="1" s="1"/>
  <c r="AK34" i="1"/>
  <c r="X34" i="1"/>
  <c r="Y34" i="1" s="1"/>
  <c r="AC34" i="1"/>
  <c r="AJ34" i="1" s="1"/>
  <c r="AL24" i="1"/>
  <c r="O38" i="1"/>
  <c r="P38" i="1" s="1"/>
  <c r="R38" i="1" s="1"/>
  <c r="AK40" i="1"/>
  <c r="X40" i="1"/>
  <c r="Y40" i="1" s="1"/>
  <c r="AC40" i="1"/>
  <c r="AJ40" i="1" s="1"/>
  <c r="AK42" i="1"/>
  <c r="X42" i="1"/>
  <c r="Y42" i="1" s="1"/>
  <c r="U42" i="1"/>
  <c r="V42" i="1" s="1"/>
  <c r="T53" i="1"/>
  <c r="L53" i="1"/>
  <c r="N53" i="1" s="1"/>
  <c r="T25" i="1"/>
  <c r="T27" i="1"/>
  <c r="V27" i="1" s="1"/>
  <c r="T29" i="1"/>
  <c r="V29" i="1" s="1"/>
  <c r="L39" i="1"/>
  <c r="N39" i="1" s="1"/>
  <c r="AK41" i="1"/>
  <c r="T44" i="1"/>
  <c r="AK59" i="1"/>
  <c r="U44" i="1"/>
  <c r="L45" i="1"/>
  <c r="N45" i="1" s="1"/>
  <c r="T48" i="1"/>
  <c r="L48" i="1"/>
  <c r="N48" i="1" s="1"/>
  <c r="AK52" i="1"/>
  <c r="X52" i="1"/>
  <c r="Y52" i="1" s="1"/>
  <c r="AK49" i="1"/>
  <c r="T52" i="1"/>
  <c r="L52" i="1"/>
  <c r="N52" i="1" s="1"/>
  <c r="AK56" i="1"/>
  <c r="X56" i="1"/>
  <c r="Y56" i="1" s="1"/>
  <c r="AK44" i="1"/>
  <c r="X44" i="1"/>
  <c r="Y44" i="1" s="1"/>
  <c r="T54" i="1"/>
  <c r="L54" i="1"/>
  <c r="N54" i="1" s="1"/>
  <c r="AK58" i="1"/>
  <c r="X58" i="1"/>
  <c r="Y58" i="1" s="1"/>
  <c r="AC44" i="1"/>
  <c r="AJ44" i="1" s="1"/>
  <c r="T56" i="1"/>
  <c r="L56" i="1"/>
  <c r="N56" i="1" s="1"/>
  <c r="L57" i="1"/>
  <c r="N57" i="1" s="1"/>
  <c r="AC58" i="1"/>
  <c r="X49" i="1"/>
  <c r="Y49" i="1" s="1"/>
  <c r="AK57" i="1"/>
  <c r="T60" i="1"/>
  <c r="L60" i="1"/>
  <c r="N60" i="1" s="1"/>
  <c r="AL19" i="1" l="1"/>
  <c r="AD19" i="1"/>
  <c r="AD44" i="1"/>
  <c r="AL39" i="1"/>
  <c r="AD25" i="1"/>
  <c r="AL55" i="1"/>
  <c r="AN55" i="1" s="1"/>
  <c r="AR55" i="1" s="1"/>
  <c r="AU55" i="1" s="1"/>
  <c r="AD32" i="1"/>
  <c r="AL18" i="1"/>
  <c r="AD18" i="1"/>
  <c r="AD22" i="1"/>
  <c r="AD57" i="1"/>
  <c r="AD14" i="1"/>
  <c r="AL14" i="1"/>
  <c r="AL35" i="1"/>
  <c r="AD35" i="1"/>
  <c r="AL60" i="1"/>
  <c r="AL45" i="1"/>
  <c r="AD37" i="1"/>
  <c r="AL15" i="1"/>
  <c r="AD40" i="1"/>
  <c r="O23" i="1"/>
  <c r="P23" i="1" s="1"/>
  <c r="R23" i="1" s="1"/>
  <c r="V26" i="1"/>
  <c r="O21" i="1"/>
  <c r="P21" i="1" s="1"/>
  <c r="R21" i="1" s="1"/>
  <c r="U11" i="1"/>
  <c r="V11" i="1" s="1"/>
  <c r="V25" i="1"/>
  <c r="AD7" i="1"/>
  <c r="AL59" i="1"/>
  <c r="AN59" i="1" s="1"/>
  <c r="AR59" i="1" s="1"/>
  <c r="AU59" i="1" s="1"/>
  <c r="O37" i="1"/>
  <c r="P37" i="1" s="1"/>
  <c r="R37" i="1" s="1"/>
  <c r="AL12" i="1"/>
  <c r="V7" i="1"/>
  <c r="AL28" i="1"/>
  <c r="O43" i="1"/>
  <c r="P43" i="1" s="1"/>
  <c r="R43" i="1" s="1"/>
  <c r="U15" i="1"/>
  <c r="V15" i="1" s="1"/>
  <c r="AL41" i="1"/>
  <c r="O47" i="1"/>
  <c r="P47" i="1" s="1"/>
  <c r="R47" i="1" s="1"/>
  <c r="V34" i="1"/>
  <c r="U49" i="1"/>
  <c r="V49" i="1" s="1"/>
  <c r="AL53" i="1"/>
  <c r="AL32" i="1"/>
  <c r="AL20" i="1"/>
  <c r="O36" i="1"/>
  <c r="P36" i="1" s="1"/>
  <c r="R36" i="1" s="1"/>
  <c r="O19" i="1"/>
  <c r="P19" i="1" s="1"/>
  <c r="R19" i="1" s="1"/>
  <c r="U51" i="1"/>
  <c r="V51" i="1" s="1"/>
  <c r="O17" i="1"/>
  <c r="P17" i="1" s="1"/>
  <c r="R17" i="1" s="1"/>
  <c r="AL57" i="1"/>
  <c r="AL22" i="1"/>
  <c r="O9" i="1"/>
  <c r="P9" i="1" s="1"/>
  <c r="R9" i="1" s="1"/>
  <c r="V13" i="1"/>
  <c r="AL50" i="1"/>
  <c r="AL48" i="1"/>
  <c r="V40" i="1"/>
  <c r="AL38" i="1"/>
  <c r="AL8" i="1"/>
  <c r="AL56" i="1"/>
  <c r="AL30" i="1"/>
  <c r="AD45" i="1"/>
  <c r="AL49" i="1"/>
  <c r="AD29" i="1"/>
  <c r="AD11" i="1"/>
  <c r="AL10" i="1"/>
  <c r="AD27" i="1"/>
  <c r="O31" i="1"/>
  <c r="P31" i="1" s="1"/>
  <c r="R31" i="1" s="1"/>
  <c r="AD48" i="1"/>
  <c r="AL47" i="1"/>
  <c r="AL36" i="1"/>
  <c r="AD46" i="1"/>
  <c r="AD26" i="1"/>
  <c r="AD31" i="1"/>
  <c r="AL46" i="1"/>
  <c r="AL34" i="1"/>
  <c r="AD33" i="1"/>
  <c r="AL26" i="1"/>
  <c r="AD51" i="1"/>
  <c r="AL33" i="1"/>
  <c r="AD41" i="1"/>
  <c r="AL16" i="1"/>
  <c r="AL37" i="1"/>
  <c r="U14" i="1"/>
  <c r="V14" i="1" s="1"/>
  <c r="O14" i="1"/>
  <c r="P14" i="1" s="1"/>
  <c r="R14" i="1" s="1"/>
  <c r="O45" i="1"/>
  <c r="P45" i="1" s="1"/>
  <c r="R45" i="1" s="1"/>
  <c r="U45" i="1"/>
  <c r="V45" i="1" s="1"/>
  <c r="AD38" i="1"/>
  <c r="O50" i="1"/>
  <c r="P50" i="1" s="1"/>
  <c r="R50" i="1" s="1"/>
  <c r="U50" i="1"/>
  <c r="V50" i="1" s="1"/>
  <c r="AD47" i="1"/>
  <c r="U12" i="1"/>
  <c r="V12" i="1" s="1"/>
  <c r="O12" i="1"/>
  <c r="P12" i="1" s="1"/>
  <c r="R12" i="1" s="1"/>
  <c r="AD50" i="1"/>
  <c r="AD21" i="1"/>
  <c r="AD17" i="1"/>
  <c r="AD13" i="1"/>
  <c r="AD9" i="1"/>
  <c r="AL7" i="1"/>
  <c r="AD24" i="1"/>
  <c r="O54" i="1"/>
  <c r="P54" i="1" s="1"/>
  <c r="R54" i="1" s="1"/>
  <c r="U54" i="1"/>
  <c r="V54" i="1" s="1"/>
  <c r="U10" i="1"/>
  <c r="V10" i="1" s="1"/>
  <c r="O10" i="1"/>
  <c r="P10" i="1" s="1"/>
  <c r="R10" i="1" s="1"/>
  <c r="AL13" i="1"/>
  <c r="O52" i="1"/>
  <c r="P52" i="1" s="1"/>
  <c r="R52" i="1" s="1"/>
  <c r="U52" i="1"/>
  <c r="V52" i="1" s="1"/>
  <c r="AD36" i="1"/>
  <c r="AL25" i="1"/>
  <c r="AD28" i="1"/>
  <c r="O41" i="1"/>
  <c r="P41" i="1" s="1"/>
  <c r="R41" i="1" s="1"/>
  <c r="U41" i="1"/>
  <c r="V41" i="1" s="1"/>
  <c r="AD30" i="1"/>
  <c r="U24" i="1"/>
  <c r="V24" i="1" s="1"/>
  <c r="O24" i="1"/>
  <c r="P24" i="1" s="1"/>
  <c r="R24" i="1" s="1"/>
  <c r="U8" i="1"/>
  <c r="V8" i="1" s="1"/>
  <c r="O8" i="1"/>
  <c r="P8" i="1" s="1"/>
  <c r="R8" i="1" s="1"/>
  <c r="AL17" i="1"/>
  <c r="O60" i="1"/>
  <c r="P60" i="1" s="1"/>
  <c r="R60" i="1" s="1"/>
  <c r="U60" i="1"/>
  <c r="V60" i="1" s="1"/>
  <c r="AD43" i="1"/>
  <c r="AJ58" i="1"/>
  <c r="AL43" i="1"/>
  <c r="V44" i="1"/>
  <c r="O53" i="1"/>
  <c r="P53" i="1" s="1"/>
  <c r="R53" i="1" s="1"/>
  <c r="U53" i="1"/>
  <c r="V53" i="1" s="1"/>
  <c r="AD58" i="1"/>
  <c r="AL40" i="1"/>
  <c r="U22" i="1"/>
  <c r="V22" i="1" s="1"/>
  <c r="O22" i="1"/>
  <c r="P22" i="1" s="1"/>
  <c r="R22" i="1" s="1"/>
  <c r="AL9" i="1"/>
  <c r="O57" i="1"/>
  <c r="P57" i="1" s="1"/>
  <c r="R57" i="1" s="1"/>
  <c r="U57" i="1"/>
  <c r="V57" i="1" s="1"/>
  <c r="AL44" i="1"/>
  <c r="AL54" i="1"/>
  <c r="AD34" i="1"/>
  <c r="U20" i="1"/>
  <c r="V20" i="1" s="1"/>
  <c r="O20" i="1"/>
  <c r="P20" i="1" s="1"/>
  <c r="R20" i="1" s="1"/>
  <c r="AD23" i="1"/>
  <c r="AD15" i="1"/>
  <c r="AL23" i="1"/>
  <c r="AL21" i="1"/>
  <c r="O56" i="1"/>
  <c r="P56" i="1" s="1"/>
  <c r="R56" i="1" s="1"/>
  <c r="U56" i="1"/>
  <c r="V56" i="1" s="1"/>
  <c r="O48" i="1"/>
  <c r="P48" i="1" s="1"/>
  <c r="R48" i="1" s="1"/>
  <c r="U48" i="1"/>
  <c r="V48" i="1" s="1"/>
  <c r="AD39" i="1"/>
  <c r="AL29" i="1"/>
  <c r="AL42" i="1"/>
  <c r="AN42" i="1" s="1"/>
  <c r="AR42" i="1" s="1"/>
  <c r="AL31" i="1"/>
  <c r="O46" i="1"/>
  <c r="P46" i="1" s="1"/>
  <c r="R46" i="1" s="1"/>
  <c r="U46" i="1"/>
  <c r="V46" i="1" s="1"/>
  <c r="AL27" i="1"/>
  <c r="O18" i="1"/>
  <c r="P18" i="1" s="1"/>
  <c r="R18" i="1" s="1"/>
  <c r="U18" i="1"/>
  <c r="V18" i="1" s="1"/>
  <c r="AD54" i="1"/>
  <c r="U39" i="1"/>
  <c r="V39" i="1" s="1"/>
  <c r="O39" i="1"/>
  <c r="P39" i="1" s="1"/>
  <c r="R39" i="1" s="1"/>
  <c r="AL51" i="1"/>
  <c r="O58" i="1"/>
  <c r="P58" i="1" s="1"/>
  <c r="R58" i="1" s="1"/>
  <c r="U58" i="1"/>
  <c r="V58" i="1" s="1"/>
  <c r="U16" i="1"/>
  <c r="V16" i="1" s="1"/>
  <c r="O16" i="1"/>
  <c r="P16" i="1" s="1"/>
  <c r="R16" i="1" s="1"/>
  <c r="AL52" i="1"/>
  <c r="AL11" i="1"/>
  <c r="AN35" i="1" l="1"/>
  <c r="AR35" i="1" s="1"/>
  <c r="AN49" i="1"/>
  <c r="AN32" i="1"/>
  <c r="AR32" i="1" s="1"/>
  <c r="AN27" i="1"/>
  <c r="AR27" i="1" s="1"/>
  <c r="AN12" i="1"/>
  <c r="AR12" i="1" s="1"/>
  <c r="AU12" i="1" s="1"/>
  <c r="AN33" i="1"/>
  <c r="AN28" i="1"/>
  <c r="AN43" i="1"/>
  <c r="AR43" i="1" s="1"/>
  <c r="AN40" i="1"/>
  <c r="AR40" i="1" s="1"/>
  <c r="AN26" i="1"/>
  <c r="AN47" i="1"/>
  <c r="AR47" i="1" s="1"/>
  <c r="AN13" i="1"/>
  <c r="AN7" i="1"/>
  <c r="AN25" i="1"/>
  <c r="AN38" i="1"/>
  <c r="AR38" i="1" s="1"/>
  <c r="AN30" i="1"/>
  <c r="AN56" i="1"/>
  <c r="AR56" i="1" s="1"/>
  <c r="AU56" i="1" s="1"/>
  <c r="AN29" i="1"/>
  <c r="AR29" i="1" s="1"/>
  <c r="AN15" i="1"/>
  <c r="AR15" i="1" s="1"/>
  <c r="AN36" i="1"/>
  <c r="AR36" i="1" s="1"/>
  <c r="AN19" i="1"/>
  <c r="AN21" i="1"/>
  <c r="AN23" i="1"/>
  <c r="AR23" i="1" s="1"/>
  <c r="AN34" i="1"/>
  <c r="AR34" i="1" s="1"/>
  <c r="AN11" i="1"/>
  <c r="AR11" i="1" s="1"/>
  <c r="AU11" i="1" s="1"/>
  <c r="AN22" i="1"/>
  <c r="AR22" i="1" s="1"/>
  <c r="AN17" i="1"/>
  <c r="AN16" i="1"/>
  <c r="AR16" i="1" s="1"/>
  <c r="AN48" i="1"/>
  <c r="AR48" i="1" s="1"/>
  <c r="AU48" i="1" s="1"/>
  <c r="AN20" i="1"/>
  <c r="AR20" i="1" s="1"/>
  <c r="AN10" i="1"/>
  <c r="AN14" i="1"/>
  <c r="AR14" i="1" s="1"/>
  <c r="AN37" i="1"/>
  <c r="AR37" i="1" s="1"/>
  <c r="AN51" i="1"/>
  <c r="AR51" i="1" s="1"/>
  <c r="AU51" i="1" s="1"/>
  <c r="AN39" i="1"/>
  <c r="AR39" i="1" s="1"/>
  <c r="AN9" i="1"/>
  <c r="AN44" i="1"/>
  <c r="AR44" i="1" s="1"/>
  <c r="AN31" i="1"/>
  <c r="AN45" i="1"/>
  <c r="AR45" i="1" s="1"/>
  <c r="AP42" i="1"/>
  <c r="AN53" i="1"/>
  <c r="AR53" i="1" s="1"/>
  <c r="AU53" i="1" s="1"/>
  <c r="AN60" i="1"/>
  <c r="AR60" i="1" s="1"/>
  <c r="AU60" i="1" s="1"/>
  <c r="AN41" i="1"/>
  <c r="AR41" i="1" s="1"/>
  <c r="AN18" i="1"/>
  <c r="AR18" i="1" s="1"/>
  <c r="AP59" i="1"/>
  <c r="AN8" i="1"/>
  <c r="AR8" i="1" s="1"/>
  <c r="AU8" i="1" s="1"/>
  <c r="AP55" i="1"/>
  <c r="AN50" i="1"/>
  <c r="AR50" i="1" s="1"/>
  <c r="AU50" i="1" s="1"/>
  <c r="AL58" i="1"/>
  <c r="AN58" i="1" s="1"/>
  <c r="AR58" i="1" s="1"/>
  <c r="AU58" i="1" s="1"/>
  <c r="AN24" i="1"/>
  <c r="AR24" i="1" s="1"/>
  <c r="AN54" i="1"/>
  <c r="AR54" i="1" s="1"/>
  <c r="AU54" i="1" s="1"/>
  <c r="AN46" i="1"/>
  <c r="AR46" i="1" s="1"/>
  <c r="AN57" i="1"/>
  <c r="AR57" i="1" s="1"/>
  <c r="AU57" i="1" s="1"/>
  <c r="AN52" i="1"/>
  <c r="AR52" i="1" s="1"/>
  <c r="AU52" i="1" s="1"/>
  <c r="AP35" i="1" l="1"/>
  <c r="AP30" i="1"/>
  <c r="AR30" i="1"/>
  <c r="AP10" i="1"/>
  <c r="AR10" i="1"/>
  <c r="AU10" i="1" s="1"/>
  <c r="AP28" i="1"/>
  <c r="AR28" i="1"/>
  <c r="AP21" i="1"/>
  <c r="AR21" i="1"/>
  <c r="AP19" i="1"/>
  <c r="AR19" i="1"/>
  <c r="AP7" i="1"/>
  <c r="AR7" i="1"/>
  <c r="AU7" i="1" s="1"/>
  <c r="AP31" i="1"/>
  <c r="AR31" i="1"/>
  <c r="AP25" i="1"/>
  <c r="AR25" i="1"/>
  <c r="AP33" i="1"/>
  <c r="AR33" i="1"/>
  <c r="AP9" i="1"/>
  <c r="AR9" i="1"/>
  <c r="AU9" i="1" s="1"/>
  <c r="AP13" i="1"/>
  <c r="AR13" i="1"/>
  <c r="AU13" i="1" s="1"/>
  <c r="AP17" i="1"/>
  <c r="AR17" i="1"/>
  <c r="AP26" i="1"/>
  <c r="AR26" i="1"/>
  <c r="AP49" i="1"/>
  <c r="AR49" i="1"/>
  <c r="AU49" i="1" s="1"/>
  <c r="AP32" i="1"/>
  <c r="AP27" i="1"/>
  <c r="AP12" i="1"/>
  <c r="AP43" i="1"/>
  <c r="AP40" i="1"/>
  <c r="AP36" i="1"/>
  <c r="AP47" i="1"/>
  <c r="AP44" i="1"/>
  <c r="AP20" i="1"/>
  <c r="AP23" i="1"/>
  <c r="AP38" i="1"/>
  <c r="AP34" i="1"/>
  <c r="AP15" i="1"/>
  <c r="AP29" i="1"/>
  <c r="AP56" i="1"/>
  <c r="AP11" i="1"/>
  <c r="AP14" i="1"/>
  <c r="AP45" i="1"/>
  <c r="AP16" i="1"/>
  <c r="AP22" i="1"/>
  <c r="AP37" i="1"/>
  <c r="AP51" i="1"/>
  <c r="AP48" i="1"/>
  <c r="AP39" i="1"/>
  <c r="AP58" i="1"/>
  <c r="AP52" i="1"/>
  <c r="AP18" i="1"/>
  <c r="AP57" i="1"/>
  <c r="AP24" i="1"/>
  <c r="AP46" i="1"/>
  <c r="AP8" i="1"/>
  <c r="AP41" i="1"/>
  <c r="AP54" i="1"/>
  <c r="AP50" i="1"/>
  <c r="AP60" i="1"/>
  <c r="AP53" i="1"/>
  <c r="AQ7" i="1" l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1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  <bk>
      <extLst>
        <ext uri="{3e2802c4-a4d2-4d8b-9148-e3be6c30e623}">
          <xlrd:rvb i="5"/>
        </ext>
      </extLst>
    </bk>
    <bk>
      <extLst>
        <ext uri="{3e2802c4-a4d2-4d8b-9148-e3be6c30e623}">
          <xlrd:rvb i="6"/>
        </ext>
      </extLst>
    </bk>
    <bk>
      <extLst>
        <ext uri="{3e2802c4-a4d2-4d8b-9148-e3be6c30e623}">
          <xlrd:rvb i="7"/>
        </ext>
      </extLst>
    </bk>
    <bk>
      <extLst>
        <ext uri="{3e2802c4-a4d2-4d8b-9148-e3be6c30e623}">
          <xlrd:rvb i="8"/>
        </ext>
      </extLst>
    </bk>
    <bk>
      <extLst>
        <ext uri="{3e2802c4-a4d2-4d8b-9148-e3be6c30e623}">
          <xlrd:rvb i="9"/>
        </ext>
      </extLst>
    </bk>
    <bk>
      <extLst>
        <ext uri="{3e2802c4-a4d2-4d8b-9148-e3be6c30e623}">
          <xlrd:rvb i="10"/>
        </ext>
      </extLst>
    </bk>
  </futureMetadata>
  <valueMetadata count="11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</valueMetadata>
</metadata>
</file>

<file path=xl/sharedStrings.xml><?xml version="1.0" encoding="utf-8"?>
<sst xmlns="http://schemas.openxmlformats.org/spreadsheetml/2006/main" count="41" uniqueCount="37">
  <si>
    <t>v</t>
  </si>
  <si>
    <t>w</t>
  </si>
  <si>
    <t>Reference phi is converted into ln(aw)</t>
  </si>
  <si>
    <t>molality (m)</t>
  </si>
  <si>
    <t>Mw</t>
  </si>
  <si>
    <t>molality x Mw</t>
  </si>
  <si>
    <t>Vw</t>
  </si>
  <si>
    <t>1/T</t>
  </si>
  <si>
    <t>Ln(T)</t>
  </si>
  <si>
    <t>Square difference</t>
  </si>
  <si>
    <t>Standard Deviation</t>
  </si>
  <si>
    <t xml:space="preserve">     Ø</t>
  </si>
  <si>
    <t xml:space="preserve">  Reference paper value of   Ø</t>
  </si>
  <si>
    <t>a</t>
  </si>
  <si>
    <t>b</t>
  </si>
  <si>
    <t>c</t>
  </si>
  <si>
    <t>d</t>
  </si>
  <si>
    <t>e</t>
  </si>
  <si>
    <t>f</t>
  </si>
  <si>
    <t>LiCl</t>
  </si>
  <si>
    <t>Temperature          ( C )</t>
  </si>
  <si>
    <t>Temperature              ( K )</t>
  </si>
  <si>
    <t>Molality</t>
  </si>
  <si>
    <t>Temp</t>
  </si>
  <si>
    <t>Our Work Results</t>
  </si>
  <si>
    <t>Xa1p</t>
  </si>
  <si>
    <t>Xa2p</t>
  </si>
  <si>
    <t>Xm++</t>
  </si>
  <si>
    <t>Xm1</t>
  </si>
  <si>
    <t>Xm3</t>
  </si>
  <si>
    <t>Xm6</t>
  </si>
  <si>
    <t>Xm5</t>
  </si>
  <si>
    <t>Literature</t>
  </si>
  <si>
    <t>Our Work</t>
  </si>
  <si>
    <t>For graph purpose</t>
  </si>
  <si>
    <t>Till End</t>
  </si>
  <si>
    <t>n=2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</si>
</sst>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4"/>
      <color theme="1"/>
      <name val="Calibri"/>
      <family val="2"/>
    </font>
    <font>
      <sz val="11"/>
      <color theme="1"/>
      <name val="Calibri"/>
      <family val="2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 wrapText="1"/>
    </xf>
    <xf numFmtId="0" fontId="0" fillId="3" borderId="0" xfId="0" applyFill="1"/>
    <xf numFmtId="0" fontId="2" fillId="0" borderId="0" xfId="0" applyFont="1" applyAlignment="1">
      <alignment horizontal="center"/>
    </xf>
    <xf numFmtId="0" fontId="0" fillId="4" borderId="0" xfId="0" applyFill="1"/>
    <xf numFmtId="0" fontId="3" fillId="0" borderId="0" xfId="0" applyFont="1"/>
    <xf numFmtId="0" fontId="4" fillId="0" borderId="0" xfId="0" applyFont="1" applyAlignment="1">
      <alignment wrapText="1"/>
    </xf>
    <xf numFmtId="2" fontId="5" fillId="0" borderId="0" xfId="0" applyNumberFormat="1" applyFont="1" applyAlignment="1">
      <alignment horizontal="center" shrinkToFit="1"/>
    </xf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eetMetadata" Target="metadata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microsoft.com/office/2017/06/relationships/rdRichValueTypes" Target="richData/rdRichValueType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microsoft.com/office/2017/06/relationships/rdRichValueStructure" Target="richData/rdrichvaluestructure.xml"/><Relationship Id="rId5" Type="http://schemas.openxmlformats.org/officeDocument/2006/relationships/theme" Target="theme/theme1.xml"/><Relationship Id="rId15" Type="http://schemas.openxmlformats.org/officeDocument/2006/relationships/customXml" Target="../customXml/item2.xml"/><Relationship Id="rId10" Type="http://schemas.microsoft.com/office/2017/06/relationships/rdRichValue" Target="richData/rdrichvalue.xml"/><Relationship Id="rId4" Type="http://schemas.openxmlformats.org/officeDocument/2006/relationships/worksheet" Target="worksheets/sheet4.xml"/><Relationship Id="rId9" Type="http://schemas.microsoft.com/office/2022/10/relationships/richValueRel" Target="richData/richValueRel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480863737286775"/>
          <c:y val="7.334215067837592E-2"/>
          <c:w val="0.80843470272986795"/>
          <c:h val="0.66599908400120156"/>
        </c:manualLayout>
      </c:layout>
      <c:scatterChart>
        <c:scatterStyle val="lineMarker"/>
        <c:varyColors val="0"/>
        <c:ser>
          <c:idx val="0"/>
          <c:order val="0"/>
          <c:tx>
            <c:v>Data Points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noFill/>
              <a:ln w="9525">
                <a:solidFill>
                  <a:srgbClr val="C00000"/>
                </a:solidFill>
                <a:round/>
              </a:ln>
              <a:effectLst/>
            </c:spPr>
          </c:marker>
          <c:xVal>
            <c:numRef>
              <c:f>'Sheet for finding Unknown LiCl'!$AU$7:$AU$60</c:f>
              <c:numCache>
                <c:formatCode>General</c:formatCode>
                <c:ptCount val="54"/>
                <c:pt idx="0">
                  <c:v>-0.49476078795914802</c:v>
                </c:pt>
                <c:pt idx="1">
                  <c:v>-0.51759207726956324</c:v>
                </c:pt>
                <c:pt idx="2">
                  <c:v>-0.53830985646924123</c:v>
                </c:pt>
                <c:pt idx="3">
                  <c:v>-0.55699682155966745</c:v>
                </c:pt>
                <c:pt idx="4">
                  <c:v>-0.57389000740958029</c:v>
                </c:pt>
                <c:pt idx="5">
                  <c:v>-0.58982923080177485</c:v>
                </c:pt>
                <c:pt idx="6">
                  <c:v>-0.6045808356924729</c:v>
                </c:pt>
                <c:pt idx="41">
                  <c:v>-7.0412009927188698E-2</c:v>
                </c:pt>
                <c:pt idx="42">
                  <c:v>-0.19598313896000236</c:v>
                </c:pt>
                <c:pt idx="43">
                  <c:v>-0.40850924249166359</c:v>
                </c:pt>
                <c:pt idx="44">
                  <c:v>-0.4983552879931446</c:v>
                </c:pt>
                <c:pt idx="45">
                  <c:v>-0.58815362944017202</c:v>
                </c:pt>
                <c:pt idx="46">
                  <c:v>-0.64834797090174856</c:v>
                </c:pt>
                <c:pt idx="47">
                  <c:v>4.7234649998931566</c:v>
                </c:pt>
                <c:pt idx="48">
                  <c:v>4.5841970198910094</c:v>
                </c:pt>
                <c:pt idx="49">
                  <c:v>4.4609168206841439</c:v>
                </c:pt>
                <c:pt idx="50">
                  <c:v>4.3494736010722628</c:v>
                </c:pt>
                <c:pt idx="51">
                  <c:v>4.2532104610445716</c:v>
                </c:pt>
                <c:pt idx="52">
                  <c:v>4.1692516299092404</c:v>
                </c:pt>
                <c:pt idx="53">
                  <c:v>4.0973106915321491</c:v>
                </c:pt>
              </c:numCache>
            </c:numRef>
          </c:xVal>
          <c:yVal>
            <c:numRef>
              <c:f>'Sheet for finding Unknown LiCl'!$AV$7:$AV$60</c:f>
              <c:numCache>
                <c:formatCode>General</c:formatCode>
                <c:ptCount val="54"/>
                <c:pt idx="0">
                  <c:v>1.0198</c:v>
                </c:pt>
                <c:pt idx="1">
                  <c:v>1.0125</c:v>
                </c:pt>
                <c:pt idx="2">
                  <c:v>1.0108999999999999</c:v>
                </c:pt>
                <c:pt idx="3">
                  <c:v>0.99209999999999998</c:v>
                </c:pt>
                <c:pt idx="4">
                  <c:v>0.98750000000000004</c:v>
                </c:pt>
                <c:pt idx="5">
                  <c:v>0.98640000000000005</c:v>
                </c:pt>
                <c:pt idx="6">
                  <c:v>0.97399999999999998</c:v>
                </c:pt>
                <c:pt idx="41">
                  <c:v>2.6629999999999998</c:v>
                </c:pt>
                <c:pt idx="42">
                  <c:v>2.5760000000000001</c:v>
                </c:pt>
                <c:pt idx="43">
                  <c:v>2.3929999999999998</c:v>
                </c:pt>
                <c:pt idx="44">
                  <c:v>2.3069999999999999</c:v>
                </c:pt>
                <c:pt idx="45">
                  <c:v>2.2149999999999999</c:v>
                </c:pt>
                <c:pt idx="46">
                  <c:v>2.1280000000000001</c:v>
                </c:pt>
                <c:pt idx="47">
                  <c:v>3.0539999999999998</c:v>
                </c:pt>
                <c:pt idx="48">
                  <c:v>2.911</c:v>
                </c:pt>
                <c:pt idx="49">
                  <c:v>2.7839999999999998</c:v>
                </c:pt>
                <c:pt idx="50">
                  <c:v>2.6589999999999998</c:v>
                </c:pt>
                <c:pt idx="51">
                  <c:v>2.5419999999999998</c:v>
                </c:pt>
                <c:pt idx="52">
                  <c:v>2.4300000000000002</c:v>
                </c:pt>
                <c:pt idx="53">
                  <c:v>2.3239999999999998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BF-45C8-8A50-122B577924F9}"/>
            </c:ext>
          </c:extLst>
        </c:ser>
        <c:ser>
          <c:idx val="1"/>
          <c:order val="1"/>
          <c:tx>
            <c:v>Parity Line</c:v>
          </c:tx>
          <c:spPr>
            <a:ln w="15875" cap="rnd">
              <a:solidFill>
                <a:schemeClr val="dk1"/>
              </a:solidFill>
              <a:round/>
            </a:ln>
            <a:effectLst/>
          </c:spPr>
          <c:marker>
            <c:symbol val="none"/>
          </c:marker>
          <c:xVal>
            <c:numRef>
              <c:f>'Sheet for finding Unknown LiCl'!$AX$31:$AX$65</c:f>
              <c:numCache>
                <c:formatCode>General</c:formatCode>
                <c:ptCount val="3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</c:numCache>
            </c:numRef>
          </c:xVal>
          <c:yVal>
            <c:numRef>
              <c:f>'Sheet for finding Unknown LiCl'!$AY$31:$AY$65</c:f>
              <c:numCache>
                <c:formatCode>General</c:formatCode>
                <c:ptCount val="3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BF-45C8-8A50-122B577924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1906912"/>
        <c:axId val="1538996704"/>
      </c:scatterChart>
      <c:valAx>
        <c:axId val="1191906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en-IN"/>
                  <a:t>Observed Osmotic Coefficient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>
            <a:solidFill>
              <a:schemeClr val="dk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1538996704"/>
        <c:crosses val="autoZero"/>
        <c:crossBetween val="midCat"/>
        <c:majorUnit val="0.4"/>
        <c:minorUnit val="0.2"/>
      </c:valAx>
      <c:valAx>
        <c:axId val="15389967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en-IN"/>
                  <a:t>Experimental Osmotic Coefficient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>
            <a:solidFill>
              <a:schemeClr val="dk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1191906912"/>
        <c:crosses val="autoZero"/>
        <c:crossBetween val="midCat"/>
        <c:majorUnit val="0.4"/>
        <c:minorUnit val="0.2"/>
      </c:valAx>
      <c:spPr>
        <a:noFill/>
        <a:ln>
          <a:solidFill>
            <a:schemeClr val="dk1"/>
          </a:solidFill>
        </a:ln>
        <a:effectLst/>
      </c:spPr>
    </c:plotArea>
    <c:legend>
      <c:legendPos val="t"/>
      <c:layout>
        <c:manualLayout>
          <c:xMode val="edge"/>
          <c:yMode val="edge"/>
          <c:x val="0.14470254629629631"/>
          <c:y val="7.2922222222222208E-2"/>
          <c:w val="0.2755023148148148"/>
          <c:h val="0.11374606481481483"/>
        </c:manualLayout>
      </c:layout>
      <c:overlay val="0"/>
      <c:spPr>
        <a:noFill/>
        <a:ln>
          <a:solidFill>
            <a:schemeClr val="dk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Palatino Linotype" panose="0204050205050503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Xm6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'Graph-mathematica each parts'!$V$6:$V$37</c:f>
              <c:numCache>
                <c:formatCode>General</c:formatCode>
                <c:ptCount val="32"/>
                <c:pt idx="0">
                  <c:v>0.2359</c:v>
                </c:pt>
                <c:pt idx="1">
                  <c:v>0.234149</c:v>
                </c:pt>
                <c:pt idx="2">
                  <c:v>0.232404</c:v>
                </c:pt>
                <c:pt idx="3">
                  <c:v>0.23066500000000001</c:v>
                </c:pt>
                <c:pt idx="4">
                  <c:v>0.228932</c:v>
                </c:pt>
                <c:pt idx="5">
                  <c:v>0.22720499999999999</c:v>
                </c:pt>
                <c:pt idx="6">
                  <c:v>0.22548399999999999</c:v>
                </c:pt>
                <c:pt idx="7">
                  <c:v>0.223769</c:v>
                </c:pt>
                <c:pt idx="8">
                  <c:v>0.22206000000000001</c:v>
                </c:pt>
                <c:pt idx="9">
                  <c:v>0.220357</c:v>
                </c:pt>
                <c:pt idx="10">
                  <c:v>0.21865999999999999</c:v>
                </c:pt>
                <c:pt idx="11">
                  <c:v>0.216969</c:v>
                </c:pt>
                <c:pt idx="12">
                  <c:v>0.215285</c:v>
                </c:pt>
                <c:pt idx="13">
                  <c:v>0.21360599999999999</c:v>
                </c:pt>
                <c:pt idx="14">
                  <c:v>0.21193300000000001</c:v>
                </c:pt>
                <c:pt idx="15">
                  <c:v>0.21026600000000001</c:v>
                </c:pt>
                <c:pt idx="16">
                  <c:v>0.20860500000000001</c:v>
                </c:pt>
                <c:pt idx="17">
                  <c:v>0.20695</c:v>
                </c:pt>
                <c:pt idx="18">
                  <c:v>0.20530100000000001</c:v>
                </c:pt>
                <c:pt idx="19">
                  <c:v>0.20202100000000001</c:v>
                </c:pt>
                <c:pt idx="20">
                  <c:v>0.20039000000000001</c:v>
                </c:pt>
                <c:pt idx="21">
                  <c:v>0.198765</c:v>
                </c:pt>
                <c:pt idx="22">
                  <c:v>0.19714699999999999</c:v>
                </c:pt>
                <c:pt idx="23">
                  <c:v>0.19553400000000001</c:v>
                </c:pt>
                <c:pt idx="24">
                  <c:v>0.19392699999999999</c:v>
                </c:pt>
                <c:pt idx="25">
                  <c:v>0.192326</c:v>
                </c:pt>
                <c:pt idx="26">
                  <c:v>0.19073100000000001</c:v>
                </c:pt>
                <c:pt idx="27">
                  <c:v>0.189142</c:v>
                </c:pt>
                <c:pt idx="28">
                  <c:v>0.187559</c:v>
                </c:pt>
                <c:pt idx="29">
                  <c:v>0.18598200000000001</c:v>
                </c:pt>
                <c:pt idx="30">
                  <c:v>0.18441199999999999</c:v>
                </c:pt>
                <c:pt idx="31">
                  <c:v>0.18284700000000001</c:v>
                </c:pt>
              </c:numCache>
            </c:numRef>
          </c:xVal>
          <c:yVal>
            <c:numRef>
              <c:f>'Graph-mathematica each parts'!$W$6:$W$37</c:f>
              <c:numCache>
                <c:formatCode>General</c:formatCode>
                <c:ptCount val="32"/>
                <c:pt idx="0">
                  <c:v>191</c:v>
                </c:pt>
                <c:pt idx="1">
                  <c:v>192</c:v>
                </c:pt>
                <c:pt idx="2">
                  <c:v>193</c:v>
                </c:pt>
                <c:pt idx="3">
                  <c:v>194</c:v>
                </c:pt>
                <c:pt idx="4">
                  <c:v>195</c:v>
                </c:pt>
                <c:pt idx="5">
                  <c:v>196</c:v>
                </c:pt>
                <c:pt idx="6">
                  <c:v>197</c:v>
                </c:pt>
                <c:pt idx="7">
                  <c:v>198</c:v>
                </c:pt>
                <c:pt idx="8">
                  <c:v>199</c:v>
                </c:pt>
                <c:pt idx="9">
                  <c:v>200</c:v>
                </c:pt>
                <c:pt idx="10">
                  <c:v>201</c:v>
                </c:pt>
                <c:pt idx="11">
                  <c:v>202</c:v>
                </c:pt>
                <c:pt idx="12">
                  <c:v>203</c:v>
                </c:pt>
                <c:pt idx="13">
                  <c:v>204</c:v>
                </c:pt>
                <c:pt idx="14">
                  <c:v>205</c:v>
                </c:pt>
                <c:pt idx="15">
                  <c:v>206</c:v>
                </c:pt>
                <c:pt idx="16">
                  <c:v>207</c:v>
                </c:pt>
                <c:pt idx="17">
                  <c:v>208</c:v>
                </c:pt>
                <c:pt idx="18">
                  <c:v>209</c:v>
                </c:pt>
                <c:pt idx="19">
                  <c:v>211</c:v>
                </c:pt>
                <c:pt idx="20">
                  <c:v>212</c:v>
                </c:pt>
                <c:pt idx="21">
                  <c:v>213</c:v>
                </c:pt>
                <c:pt idx="22">
                  <c:v>214</c:v>
                </c:pt>
                <c:pt idx="23">
                  <c:v>215</c:v>
                </c:pt>
                <c:pt idx="24">
                  <c:v>216</c:v>
                </c:pt>
                <c:pt idx="25">
                  <c:v>217</c:v>
                </c:pt>
                <c:pt idx="26">
                  <c:v>218</c:v>
                </c:pt>
                <c:pt idx="27">
                  <c:v>219</c:v>
                </c:pt>
                <c:pt idx="28">
                  <c:v>220</c:v>
                </c:pt>
                <c:pt idx="29">
                  <c:v>221</c:v>
                </c:pt>
                <c:pt idx="30">
                  <c:v>222</c:v>
                </c:pt>
                <c:pt idx="31">
                  <c:v>223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44-445E-B93D-0C251B8358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3474832"/>
        <c:axId val="1714386576"/>
      </c:scatterChart>
      <c:valAx>
        <c:axId val="1183474832"/>
        <c:scaling>
          <c:orientation val="minMax"/>
          <c:max val="0.6000000000000000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Phi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86576"/>
        <c:crosses val="autoZero"/>
        <c:crossBetween val="midCat"/>
      </c:valAx>
      <c:valAx>
        <c:axId val="1714386576"/>
        <c:scaling>
          <c:orientation val="minMax"/>
          <c:max val="4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3474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1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r>
              <a:rPr lang="en-IN"/>
              <a:t>Fig</a:t>
            </a:r>
            <a:r>
              <a:rPr lang="en-IN" baseline="0"/>
              <a:t> 3. </a:t>
            </a:r>
            <a:r>
              <a:rPr lang="en-IN"/>
              <a:t>Temperature vs Ø for LiCl n=3</a:t>
            </a:r>
          </a:p>
        </c:rich>
      </c:tx>
      <c:layout>
        <c:manualLayout>
          <c:xMode val="edge"/>
          <c:yMode val="edge"/>
          <c:x val="0.21445578703703708"/>
          <c:y val="0.89182870370370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1" i="0" u="none" strike="noStrike" kern="1200" baseline="0">
              <a:solidFill>
                <a:sysClr val="windowText" lastClr="000000"/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1709988112"/>
        <c:axId val="211147528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Experimental Data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7"/>
                  <c:spPr>
                    <a:noFill/>
                    <a:ln w="9525">
                      <a:solidFill>
                        <a:srgbClr val="C00000"/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'Comparision graph'!$A$3:$A$55</c15:sqref>
                        </c15:formulaRef>
                      </c:ext>
                    </c:extLst>
                    <c:numCache>
                      <c:formatCode>General</c:formatCode>
                      <c:ptCount val="53"/>
                      <c:pt idx="0">
                        <c:v>4.0775874274387613E-2</c:v>
                      </c:pt>
                      <c:pt idx="1">
                        <c:v>7.8356686165147529E-2</c:v>
                      </c:pt>
                      <c:pt idx="2">
                        <c:v>0.10636557891682254</c:v>
                      </c:pt>
                      <c:pt idx="3">
                        <c:v>0.12627995151014915</c:v>
                      </c:pt>
                      <c:pt idx="4">
                        <c:v>0.13907032302335606</c:v>
                      </c:pt>
                      <c:pt idx="5">
                        <c:v>0.16652314051620201</c:v>
                      </c:pt>
                      <c:pt idx="6">
                        <c:v>0.17817026128727032</c:v>
                      </c:pt>
                      <c:pt idx="7">
                        <c:v>0.18387259980244294</c:v>
                      </c:pt>
                      <c:pt idx="8">
                        <c:v>0.19504312905448751</c:v>
                      </c:pt>
                      <c:pt idx="9">
                        <c:v>0.20591199981246619</c:v>
                      </c:pt>
                      <c:pt idx="10">
                        <c:v>0.21123710620066591</c:v>
                      </c:pt>
                      <c:pt idx="11">
                        <c:v>0.22932544647935366</c:v>
                      </c:pt>
                      <c:pt idx="12">
                        <c:v>0.24900791451437684</c:v>
                      </c:pt>
                      <c:pt idx="13">
                        <c:v>0.26998254423205381</c:v>
                      </c:pt>
                      <c:pt idx="14">
                        <c:v>0.2654233980266707</c:v>
                      </c:pt>
                      <c:pt idx="15">
                        <c:v>0.27224096074934984</c:v>
                      </c:pt>
                      <c:pt idx="16">
                        <c:v>0.27671613109853682</c:v>
                      </c:pt>
                      <c:pt idx="17">
                        <c:v>0.28550336419818068</c:v>
                      </c:pt>
                      <c:pt idx="18">
                        <c:v>0.2961916436392345</c:v>
                      </c:pt>
                      <c:pt idx="19">
                        <c:v>0.30860291866516903</c:v>
                      </c:pt>
                      <c:pt idx="20">
                        <c:v>0.31663674325714491</c:v>
                      </c:pt>
                      <c:pt idx="21">
                        <c:v>0.33215700964059619</c:v>
                      </c:pt>
                      <c:pt idx="22">
                        <c:v>0.34334231492430106</c:v>
                      </c:pt>
                      <c:pt idx="23">
                        <c:v>0.35059333243870128</c:v>
                      </c:pt>
                      <c:pt idx="24">
                        <c:v>0.35768596294961891</c:v>
                      </c:pt>
                      <c:pt idx="25">
                        <c:v>0.36117449601146467</c:v>
                      </c:pt>
                      <c:pt idx="26">
                        <c:v>0.36633681887053621</c:v>
                      </c:pt>
                      <c:pt idx="27">
                        <c:v>0.3697322641263695</c:v>
                      </c:pt>
                      <c:pt idx="28">
                        <c:v>0.37475774746673002</c:v>
                      </c:pt>
                      <c:pt idx="29">
                        <c:v>0.38457206184255815</c:v>
                      </c:pt>
                      <c:pt idx="30">
                        <c:v>0.39408303074749085</c:v>
                      </c:pt>
                      <c:pt idx="31">
                        <c:v>0.40178713334628252</c:v>
                      </c:pt>
                      <c:pt idx="32">
                        <c:v>0.41077733906176578</c:v>
                      </c:pt>
                      <c:pt idx="33">
                        <c:v>0.41662217782905875</c:v>
                      </c:pt>
                      <c:pt idx="34">
                        <c:v>0.42093027231234614</c:v>
                      </c:pt>
                      <c:pt idx="35">
                        <c:v>0.42797075263006773</c:v>
                      </c:pt>
                      <c:pt idx="36">
                        <c:v>0.43754462284357415</c:v>
                      </c:pt>
                      <c:pt idx="37">
                        <c:v>0.44549933705455752</c:v>
                      </c:pt>
                      <c:pt idx="38">
                        <c:v>0.44939290996862896</c:v>
                      </c:pt>
                      <c:pt idx="39">
                        <c:v>0.45701828906663239</c:v>
                      </c:pt>
                      <c:pt idx="40">
                        <c:v>0.46565186528906</c:v>
                      </c:pt>
                      <c:pt idx="41">
                        <c:v>0.47518862224425584</c:v>
                      </c:pt>
                      <c:pt idx="42">
                        <c:v>0.4843909344130039</c:v>
                      </c:pt>
                      <c:pt idx="43">
                        <c:v>0.49327609160670688</c:v>
                      </c:pt>
                      <c:pt idx="44">
                        <c:v>0.50707914380920449</c:v>
                      </c:pt>
                      <c:pt idx="45">
                        <c:v>0.5101583399609565</c:v>
                      </c:pt>
                      <c:pt idx="46">
                        <c:v>0.51719567293302693</c:v>
                      </c:pt>
                      <c:pt idx="47">
                        <c:v>0.53068066889261378</c:v>
                      </c:pt>
                      <c:pt idx="48">
                        <c:v>0.52015015227707284</c:v>
                      </c:pt>
                      <c:pt idx="49">
                        <c:v>0.52112695966864042</c:v>
                      </c:pt>
                      <c:pt idx="50">
                        <c:v>0.52403366539742313</c:v>
                      </c:pt>
                      <c:pt idx="51">
                        <c:v>0.52785482319818222</c:v>
                      </c:pt>
                      <c:pt idx="52">
                        <c:v>0.52880054526992226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'Comparision graph'!$B$3:$B$55</c15:sqref>
                        </c15:formulaRef>
                      </c:ext>
                    </c:extLst>
                    <c:numCache>
                      <c:formatCode>General</c:formatCode>
                      <c:ptCount val="53"/>
                      <c:pt idx="0">
                        <c:v>269.64318511963302</c:v>
                      </c:pt>
                      <c:pt idx="1">
                        <c:v>262.00130236596402</c:v>
                      </c:pt>
                      <c:pt idx="2">
                        <c:v>256.53937987343602</c:v>
                      </c:pt>
                      <c:pt idx="3">
                        <c:v>252.17144479136999</c:v>
                      </c:pt>
                      <c:pt idx="4">
                        <c:v>247.81152426908801</c:v>
                      </c:pt>
                      <c:pt idx="5">
                        <c:v>234.74378454191699</c:v>
                      </c:pt>
                      <c:pt idx="6">
                        <c:v>230.38386401963501</c:v>
                      </c:pt>
                      <c:pt idx="7">
                        <c:v>226.03195805713699</c:v>
                      </c:pt>
                      <c:pt idx="8">
                        <c:v>217.32814613214001</c:v>
                      </c:pt>
                      <c:pt idx="9">
                        <c:v>212.968225609857</c:v>
                      </c:pt>
                      <c:pt idx="10">
                        <c:v>206.44437394600101</c:v>
                      </c:pt>
                      <c:pt idx="11">
                        <c:v>196.64256733065</c:v>
                      </c:pt>
                      <c:pt idx="12">
                        <c:v>202.040373344909</c:v>
                      </c:pt>
                      <c:pt idx="13">
                        <c:v>209.60611778063401</c:v>
                      </c:pt>
                      <c:pt idx="14">
                        <c:v>215.04399659381201</c:v>
                      </c:pt>
                      <c:pt idx="15">
                        <c:v>221.547811858209</c:v>
                      </c:pt>
                      <c:pt idx="16">
                        <c:v>224.797715850461</c:v>
                      </c:pt>
                      <c:pt idx="17">
                        <c:v>231.297523834966</c:v>
                      </c:pt>
                      <c:pt idx="18">
                        <c:v>235.621378838222</c:v>
                      </c:pt>
                      <c:pt idx="19">
                        <c:v>242.113172262944</c:v>
                      </c:pt>
                      <c:pt idx="20">
                        <c:v>246.441034546092</c:v>
                      </c:pt>
                      <c:pt idx="21">
                        <c:v>248.58092200831501</c:v>
                      </c:pt>
                      <c:pt idx="22">
                        <c:v>258.33063398507198</c:v>
                      </c:pt>
                      <c:pt idx="23">
                        <c:v>262.65849626822001</c:v>
                      </c:pt>
                      <c:pt idx="24">
                        <c:v>265.90038570068901</c:v>
                      </c:pt>
                      <c:pt idx="25">
                        <c:v>270.23626254362</c:v>
                      </c:pt>
                      <c:pt idx="26">
                        <c:v>272.39618640530199</c:v>
                      </c:pt>
                      <c:pt idx="27">
                        <c:v>275.64609039755499</c:v>
                      </c:pt>
                      <c:pt idx="28">
                        <c:v>277.80601425923697</c:v>
                      </c:pt>
                      <c:pt idx="29">
                        <c:v>279.95391628124401</c:v>
                      </c:pt>
                      <c:pt idx="30">
                        <c:v>288.61765540732301</c:v>
                      </c:pt>
                      <c:pt idx="31">
                        <c:v>292.94151041057899</c:v>
                      </c:pt>
                      <c:pt idx="32">
                        <c:v>292.91746673122799</c:v>
                      </c:pt>
                      <c:pt idx="33">
                        <c:v>300.50324756641203</c:v>
                      </c:pt>
                      <c:pt idx="34">
                        <c:v>304.83511712945102</c:v>
                      </c:pt>
                      <c:pt idx="35">
                        <c:v>310.24494498338601</c:v>
                      </c:pt>
                      <c:pt idx="36">
                        <c:v>316.73273112821602</c:v>
                      </c:pt>
                      <c:pt idx="37">
                        <c:v>323.224524552937</c:v>
                      </c:pt>
                      <c:pt idx="38">
                        <c:v>330.81431266801297</c:v>
                      </c:pt>
                      <c:pt idx="39">
                        <c:v>337.30610609273498</c:v>
                      </c:pt>
                      <c:pt idx="40">
                        <c:v>342.70791938688598</c:v>
                      </c:pt>
                      <c:pt idx="41">
                        <c:v>345.93377969978701</c:v>
                      </c:pt>
                      <c:pt idx="42">
                        <c:v>351.33158571404698</c:v>
                      </c:pt>
                      <c:pt idx="43">
                        <c:v>354.55744602694801</c:v>
                      </c:pt>
                      <c:pt idx="44">
                        <c:v>362.10716134310599</c:v>
                      </c:pt>
                      <c:pt idx="45">
                        <c:v>365.35305805546699</c:v>
                      </c:pt>
                      <c:pt idx="46">
                        <c:v>365.325007096224</c:v>
                      </c:pt>
                      <c:pt idx="47">
                        <c:v>366.354878028418</c:v>
                      </c:pt>
                      <c:pt idx="48">
                        <c:v>371.82882236062102</c:v>
                      </c:pt>
                      <c:pt idx="49">
                        <c:v>379.42662503548098</c:v>
                      </c:pt>
                      <c:pt idx="50">
                        <c:v>388.102386001235</c:v>
                      </c:pt>
                      <c:pt idx="51">
                        <c:v>392.43024828438303</c:v>
                      </c:pt>
                      <c:pt idx="52">
                        <c:v>396.77013240720601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1D5E-4321-A92C-85C792284B8A}"/>
                  </c:ext>
                </c:extLst>
              </c15:ser>
            </c15:filteredScatterSeries>
          </c:ext>
        </c:extLst>
      </c:scatterChart>
      <c:scatterChart>
        <c:scatterStyle val="smoothMarker"/>
        <c:varyColors val="0"/>
        <c:ser>
          <c:idx val="1"/>
          <c:order val="1"/>
          <c:tx>
            <c:v>This Work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'Comparision graph'!$D$3:$D$234</c:f>
              <c:numCache>
                <c:formatCode>General</c:formatCode>
                <c:ptCount val="232"/>
                <c:pt idx="0">
                  <c:v>2.7025400000000002E-2</c:v>
                </c:pt>
                <c:pt idx="1">
                  <c:v>3.2099999999999997E-2</c:v>
                </c:pt>
                <c:pt idx="2">
                  <c:v>3.6417199999999997E-2</c:v>
                </c:pt>
                <c:pt idx="3">
                  <c:v>4.2013399999999999E-2</c:v>
                </c:pt>
                <c:pt idx="4">
                  <c:v>4.68511E-2</c:v>
                </c:pt>
                <c:pt idx="5">
                  <c:v>5.3877500000000002E-2</c:v>
                </c:pt>
                <c:pt idx="6">
                  <c:v>5.86314E-2</c:v>
                </c:pt>
                <c:pt idx="7">
                  <c:v>6.9841600000000004E-2</c:v>
                </c:pt>
                <c:pt idx="8">
                  <c:v>7.2817499999999993E-2</c:v>
                </c:pt>
                <c:pt idx="9">
                  <c:v>7.8476400000000002E-2</c:v>
                </c:pt>
                <c:pt idx="10">
                  <c:v>8.2672899999999994E-2</c:v>
                </c:pt>
                <c:pt idx="11">
                  <c:v>8.6788000000000004E-2</c:v>
                </c:pt>
                <c:pt idx="12">
                  <c:v>0.123644</c:v>
                </c:pt>
                <c:pt idx="13">
                  <c:v>0.12687899999999999</c:v>
                </c:pt>
                <c:pt idx="14">
                  <c:v>0.13003600000000001</c:v>
                </c:pt>
                <c:pt idx="15">
                  <c:v>0.13311300000000001</c:v>
                </c:pt>
                <c:pt idx="16">
                  <c:v>0.13611100000000001</c:v>
                </c:pt>
                <c:pt idx="17">
                  <c:v>0.13902900000000001</c:v>
                </c:pt>
                <c:pt idx="18">
                  <c:v>0.14186799999999999</c:v>
                </c:pt>
                <c:pt idx="19">
                  <c:v>0.14462700000000001</c:v>
                </c:pt>
                <c:pt idx="20">
                  <c:v>0.14730599999999999</c:v>
                </c:pt>
                <c:pt idx="21">
                  <c:v>0.14990500000000001</c:v>
                </c:pt>
                <c:pt idx="22">
                  <c:v>0.152425</c:v>
                </c:pt>
                <c:pt idx="23">
                  <c:v>0.154864</c:v>
                </c:pt>
                <c:pt idx="24">
                  <c:v>0.157223</c:v>
                </c:pt>
                <c:pt idx="25">
                  <c:v>0.15950300000000001</c:v>
                </c:pt>
                <c:pt idx="26">
                  <c:v>0.16170300000000001</c:v>
                </c:pt>
                <c:pt idx="27">
                  <c:v>0.163822</c:v>
                </c:pt>
                <c:pt idx="28">
                  <c:v>0.16586200000000001</c:v>
                </c:pt>
                <c:pt idx="29">
                  <c:v>0.167822</c:v>
                </c:pt>
                <c:pt idx="30">
                  <c:v>0.16970099999999999</c:v>
                </c:pt>
                <c:pt idx="31">
                  <c:v>0.17150099999999999</c:v>
                </c:pt>
                <c:pt idx="32">
                  <c:v>0.17322100000000001</c:v>
                </c:pt>
                <c:pt idx="33">
                  <c:v>0.17486099999999999</c:v>
                </c:pt>
                <c:pt idx="34">
                  <c:v>0.19392699999999999</c:v>
                </c:pt>
                <c:pt idx="35">
                  <c:v>0.19553400000000001</c:v>
                </c:pt>
                <c:pt idx="36">
                  <c:v>0.19714699999999999</c:v>
                </c:pt>
                <c:pt idx="37">
                  <c:v>0.198765</c:v>
                </c:pt>
                <c:pt idx="38">
                  <c:v>0.20039000000000001</c:v>
                </c:pt>
                <c:pt idx="39">
                  <c:v>0.20202100000000001</c:v>
                </c:pt>
                <c:pt idx="40">
                  <c:v>0.20530100000000001</c:v>
                </c:pt>
                <c:pt idx="41">
                  <c:v>0.20695</c:v>
                </c:pt>
                <c:pt idx="42">
                  <c:v>0.20860500000000001</c:v>
                </c:pt>
                <c:pt idx="43">
                  <c:v>0.21026600000000001</c:v>
                </c:pt>
                <c:pt idx="44">
                  <c:v>0.21193300000000001</c:v>
                </c:pt>
                <c:pt idx="45">
                  <c:v>0.21360599999999999</c:v>
                </c:pt>
                <c:pt idx="46">
                  <c:v>0.215285</c:v>
                </c:pt>
                <c:pt idx="47">
                  <c:v>0.216969</c:v>
                </c:pt>
                <c:pt idx="48">
                  <c:v>0.21865999999999999</c:v>
                </c:pt>
                <c:pt idx="49">
                  <c:v>0.220357</c:v>
                </c:pt>
                <c:pt idx="50">
                  <c:v>0.22206000000000001</c:v>
                </c:pt>
                <c:pt idx="51">
                  <c:v>0.223769</c:v>
                </c:pt>
                <c:pt idx="52">
                  <c:v>0.22548399999999999</c:v>
                </c:pt>
                <c:pt idx="53">
                  <c:v>0.22720499999999999</c:v>
                </c:pt>
                <c:pt idx="54">
                  <c:v>0.228932</c:v>
                </c:pt>
                <c:pt idx="55">
                  <c:v>0.23066500000000001</c:v>
                </c:pt>
                <c:pt idx="56">
                  <c:v>0.232404</c:v>
                </c:pt>
                <c:pt idx="57">
                  <c:v>0.234149</c:v>
                </c:pt>
                <c:pt idx="58">
                  <c:v>0.24410200000000001</c:v>
                </c:pt>
                <c:pt idx="59">
                  <c:v>0.24571200000000001</c:v>
                </c:pt>
                <c:pt idx="60">
                  <c:v>0.24895600000000001</c:v>
                </c:pt>
                <c:pt idx="61">
                  <c:v>0.25058999999999998</c:v>
                </c:pt>
                <c:pt idx="62">
                  <c:v>0.25223200000000001</c:v>
                </c:pt>
                <c:pt idx="63">
                  <c:v>0.253882</c:v>
                </c:pt>
                <c:pt idx="64">
                  <c:v>0.25553999999999999</c:v>
                </c:pt>
                <c:pt idx="65">
                  <c:v>0.25827800000000001</c:v>
                </c:pt>
                <c:pt idx="66">
                  <c:v>0.25888</c:v>
                </c:pt>
                <c:pt idx="67">
                  <c:v>0.27629599999999999</c:v>
                </c:pt>
                <c:pt idx="68">
                  <c:v>0.28675099999999998</c:v>
                </c:pt>
                <c:pt idx="69">
                  <c:v>0.28856100000000001</c:v>
                </c:pt>
                <c:pt idx="70">
                  <c:v>0.290379</c:v>
                </c:pt>
                <c:pt idx="71">
                  <c:v>0.29220499999999999</c:v>
                </c:pt>
                <c:pt idx="72">
                  <c:v>0.29403800000000002</c:v>
                </c:pt>
                <c:pt idx="73">
                  <c:v>0.29587999999999998</c:v>
                </c:pt>
                <c:pt idx="74">
                  <c:v>0.29772999999999999</c:v>
                </c:pt>
                <c:pt idx="75">
                  <c:v>0.29958800000000002</c:v>
                </c:pt>
                <c:pt idx="76">
                  <c:v>0.301454</c:v>
                </c:pt>
                <c:pt idx="77">
                  <c:v>0.30332799999999999</c:v>
                </c:pt>
                <c:pt idx="78">
                  <c:v>0.30709999999999998</c:v>
                </c:pt>
                <c:pt idx="79">
                  <c:v>0.30899799999999999</c:v>
                </c:pt>
                <c:pt idx="80">
                  <c:v>0.31281799999999998</c:v>
                </c:pt>
                <c:pt idx="81">
                  <c:v>0.31667000000000001</c:v>
                </c:pt>
                <c:pt idx="82">
                  <c:v>0.318608</c:v>
                </c:pt>
                <c:pt idx="83">
                  <c:v>0.32055400000000001</c:v>
                </c:pt>
                <c:pt idx="84">
                  <c:v>0.32446999999999998</c:v>
                </c:pt>
                <c:pt idx="85">
                  <c:v>0.330403</c:v>
                </c:pt>
                <c:pt idx="86">
                  <c:v>0.35904599999999998</c:v>
                </c:pt>
                <c:pt idx="87">
                  <c:v>0.36115199999999997</c:v>
                </c:pt>
                <c:pt idx="88">
                  <c:v>0.36538799999999999</c:v>
                </c:pt>
                <c:pt idx="89">
                  <c:v>0.38484600000000002</c:v>
                </c:pt>
                <c:pt idx="90">
                  <c:v>0.387048</c:v>
                </c:pt>
                <c:pt idx="91">
                  <c:v>0.38925799999999999</c:v>
                </c:pt>
                <c:pt idx="92">
                  <c:v>0.39370100000000002</c:v>
                </c:pt>
                <c:pt idx="93">
                  <c:v>0.39593499999999998</c:v>
                </c:pt>
                <c:pt idx="94">
                  <c:v>0.398177</c:v>
                </c:pt>
                <c:pt idx="95">
                  <c:v>0.40268500000000002</c:v>
                </c:pt>
                <c:pt idx="96">
                  <c:v>0.40495100000000001</c:v>
                </c:pt>
                <c:pt idx="97">
                  <c:v>0.407225</c:v>
                </c:pt>
                <c:pt idx="98">
                  <c:v>0.42696200000000001</c:v>
                </c:pt>
                <c:pt idx="99">
                  <c:v>0.42812600000000001</c:v>
                </c:pt>
                <c:pt idx="100">
                  <c:v>0.42928899999999998</c:v>
                </c:pt>
                <c:pt idx="101">
                  <c:v>0.43276599999999998</c:v>
                </c:pt>
                <c:pt idx="102">
                  <c:v>0.43392199999999997</c:v>
                </c:pt>
                <c:pt idx="103">
                  <c:v>0.43507499999999999</c:v>
                </c:pt>
                <c:pt idx="104">
                  <c:v>0.43737700000000002</c:v>
                </c:pt>
                <c:pt idx="105">
                  <c:v>0.449909</c:v>
                </c:pt>
                <c:pt idx="106">
                  <c:v>0.453289</c:v>
                </c:pt>
                <c:pt idx="107">
                  <c:v>0.45553500000000002</c:v>
                </c:pt>
                <c:pt idx="108">
                  <c:v>0.45665299999999998</c:v>
                </c:pt>
                <c:pt idx="109">
                  <c:v>0.45777000000000001</c:v>
                </c:pt>
                <c:pt idx="110">
                  <c:v>0.46111200000000002</c:v>
                </c:pt>
                <c:pt idx="111">
                  <c:v>0.46222299999999999</c:v>
                </c:pt>
                <c:pt idx="112">
                  <c:v>0.47289599999999998</c:v>
                </c:pt>
                <c:pt idx="113">
                  <c:v>0.47489100000000001</c:v>
                </c:pt>
                <c:pt idx="114">
                  <c:v>0.47689999999999999</c:v>
                </c:pt>
                <c:pt idx="115">
                  <c:v>0.47892299999999999</c:v>
                </c:pt>
                <c:pt idx="116">
                  <c:v>0.48715399999999998</c:v>
                </c:pt>
                <c:pt idx="117">
                  <c:v>0.51049100000000003</c:v>
                </c:pt>
                <c:pt idx="118">
                  <c:v>0.51319199999999998</c:v>
                </c:pt>
                <c:pt idx="119">
                  <c:v>0.51545300000000005</c:v>
                </c:pt>
                <c:pt idx="120">
                  <c:v>0.52001600000000003</c:v>
                </c:pt>
                <c:pt idx="121">
                  <c:v>0.52231899999999998</c:v>
                </c:pt>
                <c:pt idx="122">
                  <c:v>0.52851999999999999</c:v>
                </c:pt>
                <c:pt idx="123">
                  <c:v>0.53018699999999996</c:v>
                </c:pt>
                <c:pt idx="124">
                  <c:v>0.53074699999999997</c:v>
                </c:pt>
                <c:pt idx="125">
                  <c:v>0.53104200000000001</c:v>
                </c:pt>
                <c:pt idx="126">
                  <c:v>0.53166199999999997</c:v>
                </c:pt>
                <c:pt idx="127">
                  <c:v>0.53198699999999999</c:v>
                </c:pt>
                <c:pt idx="128">
                  <c:v>0.53232199999999996</c:v>
                </c:pt>
                <c:pt idx="129">
                  <c:v>0.53338600000000003</c:v>
                </c:pt>
                <c:pt idx="130">
                  <c:v>0.53414600000000001</c:v>
                </c:pt>
                <c:pt idx="131">
                  <c:v>0.53494600000000003</c:v>
                </c:pt>
                <c:pt idx="132">
                  <c:v>0.53536099999999998</c:v>
                </c:pt>
                <c:pt idx="133">
                  <c:v>0.53622099999999995</c:v>
                </c:pt>
                <c:pt idx="134">
                  <c:v>0.53712099999999996</c:v>
                </c:pt>
                <c:pt idx="135">
                  <c:v>0.53758600000000001</c:v>
                </c:pt>
                <c:pt idx="136">
                  <c:v>0.53805999999999998</c:v>
                </c:pt>
                <c:pt idx="137">
                  <c:v>0.53847500000000004</c:v>
                </c:pt>
                <c:pt idx="138">
                  <c:v>0.53903999999999996</c:v>
                </c:pt>
                <c:pt idx="139">
                  <c:v>0.54005999999999998</c:v>
                </c:pt>
                <c:pt idx="140">
                  <c:v>0.54221900000000001</c:v>
                </c:pt>
                <c:pt idx="141">
                  <c:v>0.54278400000000004</c:v>
                </c:pt>
              </c:numCache>
            </c:numRef>
          </c:xVal>
          <c:yVal>
            <c:numRef>
              <c:f>'Comparision graph'!$E$3:$E$234</c:f>
              <c:numCache>
                <c:formatCode>General</c:formatCode>
                <c:ptCount val="232"/>
                <c:pt idx="0">
                  <c:v>269</c:v>
                </c:pt>
                <c:pt idx="1">
                  <c:v>268</c:v>
                </c:pt>
                <c:pt idx="2">
                  <c:v>267</c:v>
                </c:pt>
                <c:pt idx="3">
                  <c:v>266</c:v>
                </c:pt>
                <c:pt idx="4">
                  <c:v>265</c:v>
                </c:pt>
                <c:pt idx="5">
                  <c:v>264</c:v>
                </c:pt>
                <c:pt idx="6">
                  <c:v>262</c:v>
                </c:pt>
                <c:pt idx="7">
                  <c:v>260</c:v>
                </c:pt>
                <c:pt idx="8">
                  <c:v>259</c:v>
                </c:pt>
                <c:pt idx="9">
                  <c:v>258</c:v>
                </c:pt>
                <c:pt idx="10">
                  <c:v>257</c:v>
                </c:pt>
                <c:pt idx="11">
                  <c:v>256</c:v>
                </c:pt>
                <c:pt idx="12">
                  <c:v>246</c:v>
                </c:pt>
                <c:pt idx="13">
                  <c:v>245</c:v>
                </c:pt>
                <c:pt idx="14">
                  <c:v>244</c:v>
                </c:pt>
                <c:pt idx="15">
                  <c:v>243</c:v>
                </c:pt>
                <c:pt idx="16">
                  <c:v>242</c:v>
                </c:pt>
                <c:pt idx="17">
                  <c:v>241</c:v>
                </c:pt>
                <c:pt idx="18">
                  <c:v>240</c:v>
                </c:pt>
                <c:pt idx="19">
                  <c:v>239</c:v>
                </c:pt>
                <c:pt idx="20">
                  <c:v>238</c:v>
                </c:pt>
                <c:pt idx="21">
                  <c:v>237</c:v>
                </c:pt>
                <c:pt idx="22">
                  <c:v>236</c:v>
                </c:pt>
                <c:pt idx="23">
                  <c:v>235</c:v>
                </c:pt>
                <c:pt idx="24">
                  <c:v>234</c:v>
                </c:pt>
                <c:pt idx="25">
                  <c:v>233</c:v>
                </c:pt>
                <c:pt idx="26">
                  <c:v>232</c:v>
                </c:pt>
                <c:pt idx="27">
                  <c:v>231</c:v>
                </c:pt>
                <c:pt idx="28">
                  <c:v>230</c:v>
                </c:pt>
                <c:pt idx="29">
                  <c:v>229</c:v>
                </c:pt>
                <c:pt idx="30">
                  <c:v>228</c:v>
                </c:pt>
                <c:pt idx="31">
                  <c:v>227</c:v>
                </c:pt>
                <c:pt idx="32">
                  <c:v>226</c:v>
                </c:pt>
                <c:pt idx="33">
                  <c:v>225</c:v>
                </c:pt>
                <c:pt idx="34">
                  <c:v>216</c:v>
                </c:pt>
                <c:pt idx="35">
                  <c:v>215</c:v>
                </c:pt>
                <c:pt idx="36">
                  <c:v>214</c:v>
                </c:pt>
                <c:pt idx="37">
                  <c:v>213</c:v>
                </c:pt>
                <c:pt idx="38">
                  <c:v>212</c:v>
                </c:pt>
                <c:pt idx="39">
                  <c:v>211</c:v>
                </c:pt>
                <c:pt idx="40">
                  <c:v>209</c:v>
                </c:pt>
                <c:pt idx="41">
                  <c:v>208</c:v>
                </c:pt>
                <c:pt idx="42">
                  <c:v>207</c:v>
                </c:pt>
                <c:pt idx="43">
                  <c:v>206</c:v>
                </c:pt>
                <c:pt idx="44">
                  <c:v>205</c:v>
                </c:pt>
                <c:pt idx="45">
                  <c:v>204</c:v>
                </c:pt>
                <c:pt idx="46">
                  <c:v>203</c:v>
                </c:pt>
                <c:pt idx="47">
                  <c:v>202</c:v>
                </c:pt>
                <c:pt idx="48">
                  <c:v>201</c:v>
                </c:pt>
                <c:pt idx="49">
                  <c:v>200</c:v>
                </c:pt>
                <c:pt idx="50">
                  <c:v>199</c:v>
                </c:pt>
                <c:pt idx="51">
                  <c:v>198</c:v>
                </c:pt>
                <c:pt idx="52">
                  <c:v>197</c:v>
                </c:pt>
                <c:pt idx="53">
                  <c:v>196</c:v>
                </c:pt>
                <c:pt idx="54">
                  <c:v>195</c:v>
                </c:pt>
                <c:pt idx="55">
                  <c:v>194</c:v>
                </c:pt>
                <c:pt idx="56">
                  <c:v>193</c:v>
                </c:pt>
                <c:pt idx="57">
                  <c:v>192</c:v>
                </c:pt>
                <c:pt idx="58">
                  <c:v>197</c:v>
                </c:pt>
                <c:pt idx="59">
                  <c:v>198</c:v>
                </c:pt>
                <c:pt idx="60">
                  <c:v>200</c:v>
                </c:pt>
                <c:pt idx="61">
                  <c:v>201</c:v>
                </c:pt>
                <c:pt idx="62">
                  <c:v>202</c:v>
                </c:pt>
                <c:pt idx="63">
                  <c:v>203</c:v>
                </c:pt>
                <c:pt idx="64">
                  <c:v>204</c:v>
                </c:pt>
                <c:pt idx="65">
                  <c:v>205</c:v>
                </c:pt>
                <c:pt idx="66">
                  <c:v>206</c:v>
                </c:pt>
                <c:pt idx="67">
                  <c:v>213</c:v>
                </c:pt>
                <c:pt idx="68">
                  <c:v>222</c:v>
                </c:pt>
                <c:pt idx="69">
                  <c:v>223</c:v>
                </c:pt>
                <c:pt idx="70">
                  <c:v>224</c:v>
                </c:pt>
                <c:pt idx="71">
                  <c:v>225</c:v>
                </c:pt>
                <c:pt idx="72">
                  <c:v>226</c:v>
                </c:pt>
                <c:pt idx="73">
                  <c:v>227</c:v>
                </c:pt>
                <c:pt idx="74">
                  <c:v>228</c:v>
                </c:pt>
                <c:pt idx="75">
                  <c:v>229</c:v>
                </c:pt>
                <c:pt idx="76">
                  <c:v>230</c:v>
                </c:pt>
                <c:pt idx="77">
                  <c:v>231</c:v>
                </c:pt>
                <c:pt idx="78">
                  <c:v>233</c:v>
                </c:pt>
                <c:pt idx="79">
                  <c:v>234</c:v>
                </c:pt>
                <c:pt idx="80">
                  <c:v>236</c:v>
                </c:pt>
                <c:pt idx="81">
                  <c:v>238</c:v>
                </c:pt>
                <c:pt idx="82">
                  <c:v>239</c:v>
                </c:pt>
                <c:pt idx="83">
                  <c:v>240</c:v>
                </c:pt>
                <c:pt idx="84">
                  <c:v>242</c:v>
                </c:pt>
                <c:pt idx="85">
                  <c:v>245</c:v>
                </c:pt>
                <c:pt idx="86">
                  <c:v>259</c:v>
                </c:pt>
                <c:pt idx="87">
                  <c:v>260</c:v>
                </c:pt>
                <c:pt idx="88">
                  <c:v>262</c:v>
                </c:pt>
                <c:pt idx="89">
                  <c:v>271</c:v>
                </c:pt>
                <c:pt idx="90">
                  <c:v>272</c:v>
                </c:pt>
                <c:pt idx="91">
                  <c:v>273</c:v>
                </c:pt>
                <c:pt idx="92">
                  <c:v>275</c:v>
                </c:pt>
                <c:pt idx="93">
                  <c:v>276</c:v>
                </c:pt>
                <c:pt idx="94">
                  <c:v>277</c:v>
                </c:pt>
                <c:pt idx="95">
                  <c:v>279</c:v>
                </c:pt>
                <c:pt idx="96">
                  <c:v>280</c:v>
                </c:pt>
                <c:pt idx="97">
                  <c:v>281</c:v>
                </c:pt>
                <c:pt idx="98">
                  <c:v>297</c:v>
                </c:pt>
                <c:pt idx="99">
                  <c:v>298</c:v>
                </c:pt>
                <c:pt idx="100">
                  <c:v>299</c:v>
                </c:pt>
                <c:pt idx="101">
                  <c:v>302</c:v>
                </c:pt>
                <c:pt idx="102">
                  <c:v>303</c:v>
                </c:pt>
                <c:pt idx="103">
                  <c:v>304</c:v>
                </c:pt>
                <c:pt idx="104">
                  <c:v>306</c:v>
                </c:pt>
                <c:pt idx="105">
                  <c:v>317</c:v>
                </c:pt>
                <c:pt idx="106">
                  <c:v>320</c:v>
                </c:pt>
                <c:pt idx="107">
                  <c:v>322</c:v>
                </c:pt>
                <c:pt idx="108">
                  <c:v>323</c:v>
                </c:pt>
                <c:pt idx="109">
                  <c:v>324</c:v>
                </c:pt>
                <c:pt idx="110">
                  <c:v>327</c:v>
                </c:pt>
                <c:pt idx="111">
                  <c:v>328</c:v>
                </c:pt>
                <c:pt idx="112">
                  <c:v>342</c:v>
                </c:pt>
                <c:pt idx="113">
                  <c:v>343</c:v>
                </c:pt>
                <c:pt idx="114">
                  <c:v>344</c:v>
                </c:pt>
                <c:pt idx="115">
                  <c:v>345</c:v>
                </c:pt>
                <c:pt idx="116">
                  <c:v>349</c:v>
                </c:pt>
                <c:pt idx="117">
                  <c:v>360</c:v>
                </c:pt>
                <c:pt idx="118">
                  <c:v>361</c:v>
                </c:pt>
                <c:pt idx="119">
                  <c:v>362</c:v>
                </c:pt>
                <c:pt idx="120">
                  <c:v>364</c:v>
                </c:pt>
                <c:pt idx="121">
                  <c:v>365</c:v>
                </c:pt>
                <c:pt idx="122">
                  <c:v>366</c:v>
                </c:pt>
                <c:pt idx="123">
                  <c:v>367</c:v>
                </c:pt>
                <c:pt idx="124">
                  <c:v>369</c:v>
                </c:pt>
                <c:pt idx="125">
                  <c:v>370</c:v>
                </c:pt>
                <c:pt idx="126">
                  <c:v>372</c:v>
                </c:pt>
                <c:pt idx="127">
                  <c:v>373</c:v>
                </c:pt>
                <c:pt idx="128">
                  <c:v>374</c:v>
                </c:pt>
                <c:pt idx="129">
                  <c:v>377</c:v>
                </c:pt>
                <c:pt idx="130">
                  <c:v>379</c:v>
                </c:pt>
                <c:pt idx="131">
                  <c:v>381</c:v>
                </c:pt>
                <c:pt idx="132">
                  <c:v>382</c:v>
                </c:pt>
                <c:pt idx="133">
                  <c:v>384</c:v>
                </c:pt>
                <c:pt idx="134">
                  <c:v>386</c:v>
                </c:pt>
                <c:pt idx="135">
                  <c:v>387</c:v>
                </c:pt>
                <c:pt idx="136">
                  <c:v>388</c:v>
                </c:pt>
                <c:pt idx="137">
                  <c:v>395</c:v>
                </c:pt>
                <c:pt idx="138">
                  <c:v>390</c:v>
                </c:pt>
                <c:pt idx="139">
                  <c:v>392</c:v>
                </c:pt>
                <c:pt idx="140">
                  <c:v>396</c:v>
                </c:pt>
                <c:pt idx="141">
                  <c:v>397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D5E-4321-A92C-85C792284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9988112"/>
        <c:axId val="2111475280"/>
      </c:scatterChart>
      <c:valAx>
        <c:axId val="1709988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en-IN"/>
                  <a:t>Volume Fraction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2111475280"/>
        <c:crosses val="autoZero"/>
        <c:crossBetween val="midCat"/>
        <c:minorUnit val="5.000000000000001E-2"/>
      </c:valAx>
      <c:valAx>
        <c:axId val="2111475280"/>
        <c:scaling>
          <c:orientation val="minMax"/>
          <c:max val="440"/>
          <c:min val="16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1709988112"/>
        <c:crosses val="autoZero"/>
        <c:crossBetween val="midCat"/>
        <c:majorUnit val="40"/>
        <c:minorUnit val="20"/>
      </c:valAx>
      <c:spPr>
        <a:noFill/>
        <a:ln w="9525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16757824074074074"/>
          <c:y val="0.11536851851851852"/>
          <c:w val="0.39731666666666665"/>
          <c:h val="0.14598171296296297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Palatino Linotype" panose="0204050205050503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Temperature</a:t>
            </a:r>
            <a:r>
              <a:rPr lang="en-IN" baseline="0"/>
              <a:t> vs Phi forLiCl n=3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'Graph-Literature'!$A$1:$A$53</c:f>
              <c:numCache>
                <c:formatCode>General</c:formatCode>
                <c:ptCount val="53"/>
                <c:pt idx="0">
                  <c:v>4.0775874274387613E-2</c:v>
                </c:pt>
                <c:pt idx="1">
                  <c:v>7.8356686165147529E-2</c:v>
                </c:pt>
                <c:pt idx="2">
                  <c:v>0.10636557891682254</c:v>
                </c:pt>
                <c:pt idx="3">
                  <c:v>0.12627995151014915</c:v>
                </c:pt>
                <c:pt idx="4">
                  <c:v>0.13907032302335606</c:v>
                </c:pt>
                <c:pt idx="5">
                  <c:v>0.16652314051620201</c:v>
                </c:pt>
                <c:pt idx="6">
                  <c:v>0.17817026128727032</c:v>
                </c:pt>
                <c:pt idx="7">
                  <c:v>0.18387259980244294</c:v>
                </c:pt>
                <c:pt idx="8">
                  <c:v>0.19504312905448751</c:v>
                </c:pt>
                <c:pt idx="9">
                  <c:v>0.20591199981246619</c:v>
                </c:pt>
                <c:pt idx="10">
                  <c:v>0.21123710620066591</c:v>
                </c:pt>
                <c:pt idx="11">
                  <c:v>0.22932544647935366</c:v>
                </c:pt>
                <c:pt idx="12">
                  <c:v>0.24900791451437684</c:v>
                </c:pt>
                <c:pt idx="13">
                  <c:v>0.26998254423205381</c:v>
                </c:pt>
                <c:pt idx="14">
                  <c:v>0.2654233980266707</c:v>
                </c:pt>
                <c:pt idx="15">
                  <c:v>0.27224096074934984</c:v>
                </c:pt>
                <c:pt idx="16">
                  <c:v>0.27671613109853682</c:v>
                </c:pt>
                <c:pt idx="17">
                  <c:v>0.28550336419818068</c:v>
                </c:pt>
                <c:pt idx="18">
                  <c:v>0.2961916436392345</c:v>
                </c:pt>
                <c:pt idx="19">
                  <c:v>0.30860291866516903</c:v>
                </c:pt>
                <c:pt idx="20">
                  <c:v>0.31663674325714491</c:v>
                </c:pt>
                <c:pt idx="21">
                  <c:v>0.33215700964059619</c:v>
                </c:pt>
                <c:pt idx="22">
                  <c:v>0.34334231492430106</c:v>
                </c:pt>
                <c:pt idx="23">
                  <c:v>0.35059333243870128</c:v>
                </c:pt>
                <c:pt idx="24">
                  <c:v>0.35768596294961891</c:v>
                </c:pt>
                <c:pt idx="25">
                  <c:v>0.36117449601146467</c:v>
                </c:pt>
                <c:pt idx="26">
                  <c:v>0.36633681887053621</c:v>
                </c:pt>
                <c:pt idx="27">
                  <c:v>0.3697322641263695</c:v>
                </c:pt>
                <c:pt idx="28">
                  <c:v>0.37475774746673002</c:v>
                </c:pt>
                <c:pt idx="29">
                  <c:v>0.38457206184255815</c:v>
                </c:pt>
                <c:pt idx="30">
                  <c:v>0.39408303074749085</c:v>
                </c:pt>
                <c:pt idx="31">
                  <c:v>0.40178713334628252</c:v>
                </c:pt>
                <c:pt idx="32">
                  <c:v>0.41077733906176578</c:v>
                </c:pt>
                <c:pt idx="33">
                  <c:v>0.41662217782905875</c:v>
                </c:pt>
                <c:pt idx="34">
                  <c:v>0.42093027231234614</c:v>
                </c:pt>
                <c:pt idx="35">
                  <c:v>0.42797075263006773</c:v>
                </c:pt>
                <c:pt idx="36">
                  <c:v>0.43754462284357415</c:v>
                </c:pt>
                <c:pt idx="37">
                  <c:v>0.44549933705455752</c:v>
                </c:pt>
                <c:pt idx="38">
                  <c:v>0.44939290996862896</c:v>
                </c:pt>
                <c:pt idx="39">
                  <c:v>0.45701828906663239</c:v>
                </c:pt>
                <c:pt idx="40">
                  <c:v>0.46565186528906</c:v>
                </c:pt>
                <c:pt idx="41">
                  <c:v>0.47518862224425584</c:v>
                </c:pt>
                <c:pt idx="42">
                  <c:v>0.4843909344130039</c:v>
                </c:pt>
                <c:pt idx="43">
                  <c:v>0.49327609160670688</c:v>
                </c:pt>
                <c:pt idx="44">
                  <c:v>0.50707914380920449</c:v>
                </c:pt>
                <c:pt idx="45">
                  <c:v>0.5101583399609565</c:v>
                </c:pt>
                <c:pt idx="46">
                  <c:v>0.51719567293302693</c:v>
                </c:pt>
                <c:pt idx="47">
                  <c:v>0.53068066889261378</c:v>
                </c:pt>
                <c:pt idx="48">
                  <c:v>0.52015015227707284</c:v>
                </c:pt>
                <c:pt idx="49">
                  <c:v>0.52112695966864042</c:v>
                </c:pt>
                <c:pt idx="50">
                  <c:v>0.52403366539742313</c:v>
                </c:pt>
                <c:pt idx="51">
                  <c:v>0.52785482319818222</c:v>
                </c:pt>
                <c:pt idx="52">
                  <c:v>0.52880054526992226</c:v>
                </c:pt>
              </c:numCache>
            </c:numRef>
          </c:xVal>
          <c:yVal>
            <c:numRef>
              <c:f>'Graph-Literature'!$B$1:$B$53</c:f>
              <c:numCache>
                <c:formatCode>General</c:formatCode>
                <c:ptCount val="53"/>
                <c:pt idx="0">
                  <c:v>269.64318511963302</c:v>
                </c:pt>
                <c:pt idx="1">
                  <c:v>262.00130236596402</c:v>
                </c:pt>
                <c:pt idx="2">
                  <c:v>256.53937987343602</c:v>
                </c:pt>
                <c:pt idx="3">
                  <c:v>252.17144479136999</c:v>
                </c:pt>
                <c:pt idx="4">
                  <c:v>247.81152426908801</c:v>
                </c:pt>
                <c:pt idx="5">
                  <c:v>234.74378454191699</c:v>
                </c:pt>
                <c:pt idx="6">
                  <c:v>230.38386401963501</c:v>
                </c:pt>
                <c:pt idx="7">
                  <c:v>226.03195805713699</c:v>
                </c:pt>
                <c:pt idx="8">
                  <c:v>217.32814613214001</c:v>
                </c:pt>
                <c:pt idx="9">
                  <c:v>212.968225609857</c:v>
                </c:pt>
                <c:pt idx="10">
                  <c:v>206.44437394600101</c:v>
                </c:pt>
                <c:pt idx="11">
                  <c:v>196.64256733065</c:v>
                </c:pt>
                <c:pt idx="12">
                  <c:v>202.040373344909</c:v>
                </c:pt>
                <c:pt idx="13">
                  <c:v>209.60611778063401</c:v>
                </c:pt>
                <c:pt idx="14">
                  <c:v>215.04399659381201</c:v>
                </c:pt>
                <c:pt idx="15">
                  <c:v>221.547811858209</c:v>
                </c:pt>
                <c:pt idx="16">
                  <c:v>224.797715850461</c:v>
                </c:pt>
                <c:pt idx="17">
                  <c:v>231.297523834966</c:v>
                </c:pt>
                <c:pt idx="18">
                  <c:v>235.621378838222</c:v>
                </c:pt>
                <c:pt idx="19">
                  <c:v>242.113172262944</c:v>
                </c:pt>
                <c:pt idx="20">
                  <c:v>246.441034546092</c:v>
                </c:pt>
                <c:pt idx="21">
                  <c:v>248.58092200831501</c:v>
                </c:pt>
                <c:pt idx="22">
                  <c:v>258.33063398507198</c:v>
                </c:pt>
                <c:pt idx="23">
                  <c:v>262.65849626822001</c:v>
                </c:pt>
                <c:pt idx="24">
                  <c:v>265.90038570068901</c:v>
                </c:pt>
                <c:pt idx="25">
                  <c:v>270.23626254362</c:v>
                </c:pt>
                <c:pt idx="26">
                  <c:v>272.39618640530199</c:v>
                </c:pt>
                <c:pt idx="27">
                  <c:v>275.64609039755499</c:v>
                </c:pt>
                <c:pt idx="28">
                  <c:v>277.80601425923697</c:v>
                </c:pt>
                <c:pt idx="29">
                  <c:v>279.95391628124401</c:v>
                </c:pt>
                <c:pt idx="30">
                  <c:v>288.61765540732301</c:v>
                </c:pt>
                <c:pt idx="31">
                  <c:v>292.94151041057899</c:v>
                </c:pt>
                <c:pt idx="32">
                  <c:v>292.91746673122799</c:v>
                </c:pt>
                <c:pt idx="33">
                  <c:v>300.50324756641203</c:v>
                </c:pt>
                <c:pt idx="34">
                  <c:v>304.83511712945102</c:v>
                </c:pt>
                <c:pt idx="35">
                  <c:v>310.24494498338601</c:v>
                </c:pt>
                <c:pt idx="36">
                  <c:v>316.73273112821602</c:v>
                </c:pt>
                <c:pt idx="37">
                  <c:v>323.224524552937</c:v>
                </c:pt>
                <c:pt idx="38">
                  <c:v>330.81431266801297</c:v>
                </c:pt>
                <c:pt idx="39">
                  <c:v>337.30610609273498</c:v>
                </c:pt>
                <c:pt idx="40">
                  <c:v>342.70791938688598</c:v>
                </c:pt>
                <c:pt idx="41">
                  <c:v>345.93377969978701</c:v>
                </c:pt>
                <c:pt idx="42">
                  <c:v>351.33158571404698</c:v>
                </c:pt>
                <c:pt idx="43">
                  <c:v>354.55744602694801</c:v>
                </c:pt>
                <c:pt idx="44">
                  <c:v>362.10716134310599</c:v>
                </c:pt>
                <c:pt idx="45">
                  <c:v>365.35305805546699</c:v>
                </c:pt>
                <c:pt idx="46">
                  <c:v>365.325007096224</c:v>
                </c:pt>
                <c:pt idx="47">
                  <c:v>366.354878028418</c:v>
                </c:pt>
                <c:pt idx="48">
                  <c:v>371.82882236062102</c:v>
                </c:pt>
                <c:pt idx="49">
                  <c:v>379.42662503548098</c:v>
                </c:pt>
                <c:pt idx="50">
                  <c:v>388.102386001235</c:v>
                </c:pt>
                <c:pt idx="51">
                  <c:v>392.43024828438303</c:v>
                </c:pt>
                <c:pt idx="52">
                  <c:v>396.77013240720601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379-4AD7-9194-A8AF6061ED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6957120"/>
        <c:axId val="1731795088"/>
      </c:scatterChart>
      <c:valAx>
        <c:axId val="1916957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Phi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795088"/>
        <c:crosses val="autoZero"/>
        <c:crossBetween val="midCat"/>
      </c:valAx>
      <c:valAx>
        <c:axId val="173179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6957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Temperature</a:t>
            </a:r>
            <a:r>
              <a:rPr lang="en-IN" baseline="0"/>
              <a:t> vs Phi forLiCl n=3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'Graph-Literature'!$A$1:$A$53</c:f>
              <c:numCache>
                <c:formatCode>General</c:formatCode>
                <c:ptCount val="53"/>
                <c:pt idx="0">
                  <c:v>4.0775874274387613E-2</c:v>
                </c:pt>
                <c:pt idx="1">
                  <c:v>7.8356686165147529E-2</c:v>
                </c:pt>
                <c:pt idx="2">
                  <c:v>0.10636557891682254</c:v>
                </c:pt>
                <c:pt idx="3">
                  <c:v>0.12627995151014915</c:v>
                </c:pt>
                <c:pt idx="4">
                  <c:v>0.13907032302335606</c:v>
                </c:pt>
                <c:pt idx="5">
                  <c:v>0.16652314051620201</c:v>
                </c:pt>
                <c:pt idx="6">
                  <c:v>0.17817026128727032</c:v>
                </c:pt>
                <c:pt idx="7">
                  <c:v>0.18387259980244294</c:v>
                </c:pt>
                <c:pt idx="8">
                  <c:v>0.19504312905448751</c:v>
                </c:pt>
                <c:pt idx="9">
                  <c:v>0.20591199981246619</c:v>
                </c:pt>
                <c:pt idx="10">
                  <c:v>0.21123710620066591</c:v>
                </c:pt>
                <c:pt idx="11">
                  <c:v>0.22932544647935366</c:v>
                </c:pt>
                <c:pt idx="12">
                  <c:v>0.24900791451437684</c:v>
                </c:pt>
                <c:pt idx="13">
                  <c:v>0.26998254423205381</c:v>
                </c:pt>
                <c:pt idx="14">
                  <c:v>0.2654233980266707</c:v>
                </c:pt>
                <c:pt idx="15">
                  <c:v>0.27224096074934984</c:v>
                </c:pt>
                <c:pt idx="16">
                  <c:v>0.27671613109853682</c:v>
                </c:pt>
                <c:pt idx="17">
                  <c:v>0.28550336419818068</c:v>
                </c:pt>
                <c:pt idx="18">
                  <c:v>0.2961916436392345</c:v>
                </c:pt>
                <c:pt idx="19">
                  <c:v>0.30860291866516903</c:v>
                </c:pt>
                <c:pt idx="20">
                  <c:v>0.31663674325714491</c:v>
                </c:pt>
                <c:pt idx="21">
                  <c:v>0.33215700964059619</c:v>
                </c:pt>
                <c:pt idx="22">
                  <c:v>0.34334231492430106</c:v>
                </c:pt>
                <c:pt idx="23">
                  <c:v>0.35059333243870128</c:v>
                </c:pt>
                <c:pt idx="24">
                  <c:v>0.35768596294961891</c:v>
                </c:pt>
                <c:pt idx="25">
                  <c:v>0.36117449601146467</c:v>
                </c:pt>
                <c:pt idx="26">
                  <c:v>0.36633681887053621</c:v>
                </c:pt>
                <c:pt idx="27">
                  <c:v>0.3697322641263695</c:v>
                </c:pt>
                <c:pt idx="28">
                  <c:v>0.37475774746673002</c:v>
                </c:pt>
                <c:pt idx="29">
                  <c:v>0.38457206184255815</c:v>
                </c:pt>
                <c:pt idx="30">
                  <c:v>0.39408303074749085</c:v>
                </c:pt>
                <c:pt idx="31">
                  <c:v>0.40178713334628252</c:v>
                </c:pt>
                <c:pt idx="32">
                  <c:v>0.41077733906176578</c:v>
                </c:pt>
                <c:pt idx="33">
                  <c:v>0.41662217782905875</c:v>
                </c:pt>
                <c:pt idx="34">
                  <c:v>0.42093027231234614</c:v>
                </c:pt>
                <c:pt idx="35">
                  <c:v>0.42797075263006773</c:v>
                </c:pt>
                <c:pt idx="36">
                  <c:v>0.43754462284357415</c:v>
                </c:pt>
                <c:pt idx="37">
                  <c:v>0.44549933705455752</c:v>
                </c:pt>
                <c:pt idx="38">
                  <c:v>0.44939290996862896</c:v>
                </c:pt>
                <c:pt idx="39">
                  <c:v>0.45701828906663239</c:v>
                </c:pt>
                <c:pt idx="40">
                  <c:v>0.46565186528906</c:v>
                </c:pt>
                <c:pt idx="41">
                  <c:v>0.47518862224425584</c:v>
                </c:pt>
                <c:pt idx="42">
                  <c:v>0.4843909344130039</c:v>
                </c:pt>
                <c:pt idx="43">
                  <c:v>0.49327609160670688</c:v>
                </c:pt>
                <c:pt idx="44">
                  <c:v>0.50707914380920449</c:v>
                </c:pt>
                <c:pt idx="45">
                  <c:v>0.5101583399609565</c:v>
                </c:pt>
                <c:pt idx="46">
                  <c:v>0.51719567293302693</c:v>
                </c:pt>
                <c:pt idx="47">
                  <c:v>0.53068066889261378</c:v>
                </c:pt>
                <c:pt idx="48">
                  <c:v>0.52015015227707284</c:v>
                </c:pt>
                <c:pt idx="49">
                  <c:v>0.52112695966864042</c:v>
                </c:pt>
                <c:pt idx="50">
                  <c:v>0.52403366539742313</c:v>
                </c:pt>
                <c:pt idx="51">
                  <c:v>0.52785482319818222</c:v>
                </c:pt>
                <c:pt idx="52">
                  <c:v>0.52880054526992226</c:v>
                </c:pt>
              </c:numCache>
            </c:numRef>
          </c:xVal>
          <c:yVal>
            <c:numRef>
              <c:f>'Graph-Literature'!$B$1:$B$53</c:f>
              <c:numCache>
                <c:formatCode>General</c:formatCode>
                <c:ptCount val="53"/>
                <c:pt idx="0">
                  <c:v>269.64318511963302</c:v>
                </c:pt>
                <c:pt idx="1">
                  <c:v>262.00130236596402</c:v>
                </c:pt>
                <c:pt idx="2">
                  <c:v>256.53937987343602</c:v>
                </c:pt>
                <c:pt idx="3">
                  <c:v>252.17144479136999</c:v>
                </c:pt>
                <c:pt idx="4">
                  <c:v>247.81152426908801</c:v>
                </c:pt>
                <c:pt idx="5">
                  <c:v>234.74378454191699</c:v>
                </c:pt>
                <c:pt idx="6">
                  <c:v>230.38386401963501</c:v>
                </c:pt>
                <c:pt idx="7">
                  <c:v>226.03195805713699</c:v>
                </c:pt>
                <c:pt idx="8">
                  <c:v>217.32814613214001</c:v>
                </c:pt>
                <c:pt idx="9">
                  <c:v>212.968225609857</c:v>
                </c:pt>
                <c:pt idx="10">
                  <c:v>206.44437394600101</c:v>
                </c:pt>
                <c:pt idx="11">
                  <c:v>196.64256733065</c:v>
                </c:pt>
                <c:pt idx="12">
                  <c:v>202.040373344909</c:v>
                </c:pt>
                <c:pt idx="13">
                  <c:v>209.60611778063401</c:v>
                </c:pt>
                <c:pt idx="14">
                  <c:v>215.04399659381201</c:v>
                </c:pt>
                <c:pt idx="15">
                  <c:v>221.547811858209</c:v>
                </c:pt>
                <c:pt idx="16">
                  <c:v>224.797715850461</c:v>
                </c:pt>
                <c:pt idx="17">
                  <c:v>231.297523834966</c:v>
                </c:pt>
                <c:pt idx="18">
                  <c:v>235.621378838222</c:v>
                </c:pt>
                <c:pt idx="19">
                  <c:v>242.113172262944</c:v>
                </c:pt>
                <c:pt idx="20">
                  <c:v>246.441034546092</c:v>
                </c:pt>
                <c:pt idx="21">
                  <c:v>248.58092200831501</c:v>
                </c:pt>
                <c:pt idx="22">
                  <c:v>258.33063398507198</c:v>
                </c:pt>
                <c:pt idx="23">
                  <c:v>262.65849626822001</c:v>
                </c:pt>
                <c:pt idx="24">
                  <c:v>265.90038570068901</c:v>
                </c:pt>
                <c:pt idx="25">
                  <c:v>270.23626254362</c:v>
                </c:pt>
                <c:pt idx="26">
                  <c:v>272.39618640530199</c:v>
                </c:pt>
                <c:pt idx="27">
                  <c:v>275.64609039755499</c:v>
                </c:pt>
                <c:pt idx="28">
                  <c:v>277.80601425923697</c:v>
                </c:pt>
                <c:pt idx="29">
                  <c:v>279.95391628124401</c:v>
                </c:pt>
                <c:pt idx="30">
                  <c:v>288.61765540732301</c:v>
                </c:pt>
                <c:pt idx="31">
                  <c:v>292.94151041057899</c:v>
                </c:pt>
                <c:pt idx="32">
                  <c:v>292.91746673122799</c:v>
                </c:pt>
                <c:pt idx="33">
                  <c:v>300.50324756641203</c:v>
                </c:pt>
                <c:pt idx="34">
                  <c:v>304.83511712945102</c:v>
                </c:pt>
                <c:pt idx="35">
                  <c:v>310.24494498338601</c:v>
                </c:pt>
                <c:pt idx="36">
                  <c:v>316.73273112821602</c:v>
                </c:pt>
                <c:pt idx="37">
                  <c:v>323.224524552937</c:v>
                </c:pt>
                <c:pt idx="38">
                  <c:v>330.81431266801297</c:v>
                </c:pt>
                <c:pt idx="39">
                  <c:v>337.30610609273498</c:v>
                </c:pt>
                <c:pt idx="40">
                  <c:v>342.70791938688598</c:v>
                </c:pt>
                <c:pt idx="41">
                  <c:v>345.93377969978701</c:v>
                </c:pt>
                <c:pt idx="42">
                  <c:v>351.33158571404698</c:v>
                </c:pt>
                <c:pt idx="43">
                  <c:v>354.55744602694801</c:v>
                </c:pt>
                <c:pt idx="44">
                  <c:v>362.10716134310599</c:v>
                </c:pt>
                <c:pt idx="45">
                  <c:v>365.35305805546699</c:v>
                </c:pt>
                <c:pt idx="46">
                  <c:v>365.325007096224</c:v>
                </c:pt>
                <c:pt idx="47">
                  <c:v>366.354878028418</c:v>
                </c:pt>
                <c:pt idx="48">
                  <c:v>371.82882236062102</c:v>
                </c:pt>
                <c:pt idx="49">
                  <c:v>379.42662503548098</c:v>
                </c:pt>
                <c:pt idx="50">
                  <c:v>388.102386001235</c:v>
                </c:pt>
                <c:pt idx="51">
                  <c:v>392.43024828438303</c:v>
                </c:pt>
                <c:pt idx="52">
                  <c:v>396.77013240720601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DE9-4438-A047-BBCF622DECB1}"/>
            </c:ext>
          </c:extLst>
        </c:ser>
        <c:ser>
          <c:idx val="1"/>
          <c:order val="1"/>
          <c:tx>
            <c:v>Xa1p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'Graph-mathematica each parts'!$D$5:$D$57</c:f>
              <c:numCache>
                <c:formatCode>General</c:formatCode>
                <c:ptCount val="53"/>
                <c:pt idx="1">
                  <c:v>0.18509999999999999</c:v>
                </c:pt>
                <c:pt idx="2">
                  <c:v>0.18410000000000001</c:v>
                </c:pt>
                <c:pt idx="3">
                  <c:v>0.18301999999999999</c:v>
                </c:pt>
                <c:pt idx="4">
                  <c:v>0.18185999999999999</c:v>
                </c:pt>
                <c:pt idx="5">
                  <c:v>0.18062</c:v>
                </c:pt>
                <c:pt idx="6">
                  <c:v>0.17929999999999999</c:v>
                </c:pt>
                <c:pt idx="7">
                  <c:v>0.1779</c:v>
                </c:pt>
                <c:pt idx="8">
                  <c:v>0.17642099999999999</c:v>
                </c:pt>
                <c:pt idx="9">
                  <c:v>0.17486099999999999</c:v>
                </c:pt>
                <c:pt idx="10">
                  <c:v>0.17322100000000001</c:v>
                </c:pt>
                <c:pt idx="11">
                  <c:v>0.17150099999999999</c:v>
                </c:pt>
                <c:pt idx="12">
                  <c:v>0.16970099999999999</c:v>
                </c:pt>
                <c:pt idx="13">
                  <c:v>0.167822</c:v>
                </c:pt>
                <c:pt idx="14">
                  <c:v>0.16586200000000001</c:v>
                </c:pt>
                <c:pt idx="15">
                  <c:v>0.163822</c:v>
                </c:pt>
                <c:pt idx="16">
                  <c:v>0.16170300000000001</c:v>
                </c:pt>
                <c:pt idx="17">
                  <c:v>0.15950300000000001</c:v>
                </c:pt>
                <c:pt idx="18">
                  <c:v>0.157223</c:v>
                </c:pt>
                <c:pt idx="19">
                  <c:v>0.154864</c:v>
                </c:pt>
                <c:pt idx="20">
                  <c:v>0.152425</c:v>
                </c:pt>
                <c:pt idx="21">
                  <c:v>0.14990500000000001</c:v>
                </c:pt>
                <c:pt idx="22">
                  <c:v>0.14730599999999999</c:v>
                </c:pt>
                <c:pt idx="23">
                  <c:v>0.14462700000000001</c:v>
                </c:pt>
                <c:pt idx="24">
                  <c:v>0.14186799999999999</c:v>
                </c:pt>
                <c:pt idx="25">
                  <c:v>0.13902900000000001</c:v>
                </c:pt>
                <c:pt idx="26">
                  <c:v>0.13611100000000001</c:v>
                </c:pt>
                <c:pt idx="27">
                  <c:v>0.13311300000000001</c:v>
                </c:pt>
                <c:pt idx="28">
                  <c:v>0.13003600000000001</c:v>
                </c:pt>
                <c:pt idx="29">
                  <c:v>0.12687899999999999</c:v>
                </c:pt>
                <c:pt idx="30">
                  <c:v>0.123644</c:v>
                </c:pt>
                <c:pt idx="31">
                  <c:v>0.11694400000000001</c:v>
                </c:pt>
                <c:pt idx="32">
                  <c:v>0.10026</c:v>
                </c:pt>
                <c:pt idx="33">
                  <c:v>0.104265</c:v>
                </c:pt>
                <c:pt idx="34">
                  <c:v>9.3631400000000004E-2</c:v>
                </c:pt>
                <c:pt idx="35">
                  <c:v>9.8624500000000004E-2</c:v>
                </c:pt>
                <c:pt idx="36">
                  <c:v>9.4769500000000007E-2</c:v>
                </c:pt>
                <c:pt idx="37">
                  <c:v>8.6788000000000004E-2</c:v>
                </c:pt>
                <c:pt idx="38">
                  <c:v>8.2672899999999994E-2</c:v>
                </c:pt>
                <c:pt idx="39">
                  <c:v>7.8476400000000002E-2</c:v>
                </c:pt>
                <c:pt idx="40">
                  <c:v>7.2817499999999993E-2</c:v>
                </c:pt>
                <c:pt idx="41">
                  <c:v>6.9841600000000004E-2</c:v>
                </c:pt>
                <c:pt idx="42">
                  <c:v>5.86314E-2</c:v>
                </c:pt>
                <c:pt idx="43">
                  <c:v>5.3877500000000002E-2</c:v>
                </c:pt>
                <c:pt idx="44">
                  <c:v>4.68511E-2</c:v>
                </c:pt>
                <c:pt idx="45">
                  <c:v>4.2013399999999999E-2</c:v>
                </c:pt>
                <c:pt idx="46">
                  <c:v>3.6417199999999997E-2</c:v>
                </c:pt>
                <c:pt idx="47">
                  <c:v>3.2099999999999997E-2</c:v>
                </c:pt>
                <c:pt idx="48">
                  <c:v>2.7025400000000002E-2</c:v>
                </c:pt>
                <c:pt idx="49">
                  <c:v>2.1874399999999999E-2</c:v>
                </c:pt>
                <c:pt idx="50">
                  <c:v>1.6449999999999999E-2</c:v>
                </c:pt>
                <c:pt idx="51">
                  <c:v>1.1390000000000001E-2</c:v>
                </c:pt>
                <c:pt idx="52">
                  <c:v>5.2296299999999999E-3</c:v>
                </c:pt>
              </c:numCache>
            </c:numRef>
          </c:xVal>
          <c:yVal>
            <c:numRef>
              <c:f>'Graph-mathematica each parts'!$E$5:$E$57</c:f>
              <c:numCache>
                <c:formatCode>General</c:formatCode>
                <c:ptCount val="53"/>
                <c:pt idx="1">
                  <c:v>217</c:v>
                </c:pt>
                <c:pt idx="2">
                  <c:v>218</c:v>
                </c:pt>
                <c:pt idx="3">
                  <c:v>219</c:v>
                </c:pt>
                <c:pt idx="4">
                  <c:v>220</c:v>
                </c:pt>
                <c:pt idx="5">
                  <c:v>221</c:v>
                </c:pt>
                <c:pt idx="6">
                  <c:v>222</c:v>
                </c:pt>
                <c:pt idx="7">
                  <c:v>223</c:v>
                </c:pt>
                <c:pt idx="8">
                  <c:v>224</c:v>
                </c:pt>
                <c:pt idx="9">
                  <c:v>225</c:v>
                </c:pt>
                <c:pt idx="10">
                  <c:v>226</c:v>
                </c:pt>
                <c:pt idx="11">
                  <c:v>227</c:v>
                </c:pt>
                <c:pt idx="12">
                  <c:v>228</c:v>
                </c:pt>
                <c:pt idx="13">
                  <c:v>229</c:v>
                </c:pt>
                <c:pt idx="14">
                  <c:v>230</c:v>
                </c:pt>
                <c:pt idx="15">
                  <c:v>231</c:v>
                </c:pt>
                <c:pt idx="16">
                  <c:v>232</c:v>
                </c:pt>
                <c:pt idx="17">
                  <c:v>233</c:v>
                </c:pt>
                <c:pt idx="18">
                  <c:v>234</c:v>
                </c:pt>
                <c:pt idx="19">
                  <c:v>235</c:v>
                </c:pt>
                <c:pt idx="20">
                  <c:v>236</c:v>
                </c:pt>
                <c:pt idx="21">
                  <c:v>237</c:v>
                </c:pt>
                <c:pt idx="22">
                  <c:v>238</c:v>
                </c:pt>
                <c:pt idx="23">
                  <c:v>239</c:v>
                </c:pt>
                <c:pt idx="24">
                  <c:v>240</c:v>
                </c:pt>
                <c:pt idx="25">
                  <c:v>241</c:v>
                </c:pt>
                <c:pt idx="26">
                  <c:v>242</c:v>
                </c:pt>
                <c:pt idx="27">
                  <c:v>243</c:v>
                </c:pt>
                <c:pt idx="28">
                  <c:v>244</c:v>
                </c:pt>
                <c:pt idx="29">
                  <c:v>245</c:v>
                </c:pt>
                <c:pt idx="30">
                  <c:v>246</c:v>
                </c:pt>
                <c:pt idx="31">
                  <c:v>248</c:v>
                </c:pt>
                <c:pt idx="32">
                  <c:v>250</c:v>
                </c:pt>
                <c:pt idx="33">
                  <c:v>251</c:v>
                </c:pt>
                <c:pt idx="34">
                  <c:v>252</c:v>
                </c:pt>
                <c:pt idx="35">
                  <c:v>253</c:v>
                </c:pt>
                <c:pt idx="36">
                  <c:v>254</c:v>
                </c:pt>
                <c:pt idx="37">
                  <c:v>256</c:v>
                </c:pt>
                <c:pt idx="38">
                  <c:v>257</c:v>
                </c:pt>
                <c:pt idx="39">
                  <c:v>258</c:v>
                </c:pt>
                <c:pt idx="40">
                  <c:v>259</c:v>
                </c:pt>
                <c:pt idx="41">
                  <c:v>260</c:v>
                </c:pt>
                <c:pt idx="42">
                  <c:v>262</c:v>
                </c:pt>
                <c:pt idx="43">
                  <c:v>264</c:v>
                </c:pt>
                <c:pt idx="44">
                  <c:v>265</c:v>
                </c:pt>
                <c:pt idx="45">
                  <c:v>266</c:v>
                </c:pt>
                <c:pt idx="46">
                  <c:v>267</c:v>
                </c:pt>
                <c:pt idx="47">
                  <c:v>268</c:v>
                </c:pt>
                <c:pt idx="48">
                  <c:v>269</c:v>
                </c:pt>
                <c:pt idx="49">
                  <c:v>270</c:v>
                </c:pt>
                <c:pt idx="50">
                  <c:v>271</c:v>
                </c:pt>
                <c:pt idx="51">
                  <c:v>272</c:v>
                </c:pt>
                <c:pt idx="52">
                  <c:v>273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DE9-4438-A047-BBCF622DECB1}"/>
            </c:ext>
          </c:extLst>
        </c:ser>
        <c:ser>
          <c:idx val="2"/>
          <c:order val="2"/>
          <c:tx>
            <c:v>Xa2p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'Graph-mathematica each parts'!$G$6:$G$89</c:f>
              <c:numCache>
                <c:formatCode>General</c:formatCode>
                <c:ptCount val="84"/>
                <c:pt idx="0">
                  <c:v>0.24249999999999999</c:v>
                </c:pt>
                <c:pt idx="1">
                  <c:v>0.24410200000000001</c:v>
                </c:pt>
                <c:pt idx="2">
                  <c:v>0.24571200000000001</c:v>
                </c:pt>
                <c:pt idx="3">
                  <c:v>0.23572799999999999</c:v>
                </c:pt>
                <c:pt idx="4">
                  <c:v>0.24895600000000001</c:v>
                </c:pt>
                <c:pt idx="5">
                  <c:v>0.25058999999999998</c:v>
                </c:pt>
                <c:pt idx="6">
                  <c:v>0.25223200000000001</c:v>
                </c:pt>
                <c:pt idx="7">
                  <c:v>0.253882</c:v>
                </c:pt>
                <c:pt idx="8">
                  <c:v>0.25553999999999999</c:v>
                </c:pt>
                <c:pt idx="9">
                  <c:v>0.25827800000000001</c:v>
                </c:pt>
                <c:pt idx="10">
                  <c:v>0.25888</c:v>
                </c:pt>
                <c:pt idx="11">
                  <c:v>0.26056200000000002</c:v>
                </c:pt>
                <c:pt idx="12">
                  <c:v>0.26225199999999999</c:v>
                </c:pt>
                <c:pt idx="13">
                  <c:v>0.26394899999999999</c:v>
                </c:pt>
                <c:pt idx="14">
                  <c:v>0.26565499999999997</c:v>
                </c:pt>
                <c:pt idx="15">
                  <c:v>0.26736900000000002</c:v>
                </c:pt>
                <c:pt idx="16">
                  <c:v>0.27629599999999999</c:v>
                </c:pt>
                <c:pt idx="17">
                  <c:v>0.272559</c:v>
                </c:pt>
                <c:pt idx="18">
                  <c:v>0.26235700000000001</c:v>
                </c:pt>
                <c:pt idx="19">
                  <c:v>0.276059</c:v>
                </c:pt>
                <c:pt idx="20">
                  <c:v>0.27782099999999998</c:v>
                </c:pt>
                <c:pt idx="21">
                  <c:v>0.27959099999999998</c:v>
                </c:pt>
                <c:pt idx="22">
                  <c:v>0.28136899999999998</c:v>
                </c:pt>
                <c:pt idx="23">
                  <c:v>0.28315499999999999</c:v>
                </c:pt>
                <c:pt idx="24">
                  <c:v>0.28494900000000001</c:v>
                </c:pt>
                <c:pt idx="25">
                  <c:v>0.28675099999999998</c:v>
                </c:pt>
                <c:pt idx="26">
                  <c:v>0.28856100000000001</c:v>
                </c:pt>
                <c:pt idx="27">
                  <c:v>0.290379</c:v>
                </c:pt>
                <c:pt idx="28">
                  <c:v>0.29220499999999999</c:v>
                </c:pt>
                <c:pt idx="29">
                  <c:v>0.29403800000000002</c:v>
                </c:pt>
                <c:pt idx="30">
                  <c:v>0.29587999999999998</c:v>
                </c:pt>
                <c:pt idx="31">
                  <c:v>0.29772999999999999</c:v>
                </c:pt>
                <c:pt idx="32">
                  <c:v>0.29958800000000002</c:v>
                </c:pt>
                <c:pt idx="33">
                  <c:v>0.301454</c:v>
                </c:pt>
                <c:pt idx="34">
                  <c:v>0.30332799999999999</c:v>
                </c:pt>
                <c:pt idx="35">
                  <c:v>0.30520999999999998</c:v>
                </c:pt>
                <c:pt idx="36">
                  <c:v>0.30709999999999998</c:v>
                </c:pt>
                <c:pt idx="37">
                  <c:v>0.30899799999999999</c:v>
                </c:pt>
                <c:pt idx="38">
                  <c:v>0.30631700000000001</c:v>
                </c:pt>
                <c:pt idx="39">
                  <c:v>0.31281799999999998</c:v>
                </c:pt>
                <c:pt idx="40">
                  <c:v>0.304087</c:v>
                </c:pt>
                <c:pt idx="41">
                  <c:v>0.31667000000000001</c:v>
                </c:pt>
                <c:pt idx="42">
                  <c:v>0.318608</c:v>
                </c:pt>
                <c:pt idx="43">
                  <c:v>0.32055400000000001</c:v>
                </c:pt>
                <c:pt idx="44">
                  <c:v>0.32446999999999998</c:v>
                </c:pt>
                <c:pt idx="45">
                  <c:v>0.330403</c:v>
                </c:pt>
                <c:pt idx="46">
                  <c:v>0.334399</c:v>
                </c:pt>
                <c:pt idx="47">
                  <c:v>0.34338400000000002</c:v>
                </c:pt>
                <c:pt idx="48">
                  <c:v>0.33842699999999998</c:v>
                </c:pt>
                <c:pt idx="49">
                  <c:v>0.34045300000000001</c:v>
                </c:pt>
                <c:pt idx="50">
                  <c:v>0.33417400000000003</c:v>
                </c:pt>
                <c:pt idx="51">
                  <c:v>0.34369699999999997</c:v>
                </c:pt>
                <c:pt idx="52">
                  <c:v>0.34657900000000003</c:v>
                </c:pt>
                <c:pt idx="53">
                  <c:v>0.34863699999999997</c:v>
                </c:pt>
                <c:pt idx="54">
                  <c:v>0.35070299999999999</c:v>
                </c:pt>
                <c:pt idx="55">
                  <c:v>0.35277700000000001</c:v>
                </c:pt>
                <c:pt idx="56">
                  <c:v>0.35485899999999998</c:v>
                </c:pt>
                <c:pt idx="57">
                  <c:v>0.35694900000000002</c:v>
                </c:pt>
                <c:pt idx="58">
                  <c:v>0.35904599999999998</c:v>
                </c:pt>
                <c:pt idx="59">
                  <c:v>0.36115199999999997</c:v>
                </c:pt>
                <c:pt idx="60">
                  <c:v>0.35108099999999998</c:v>
                </c:pt>
                <c:pt idx="61">
                  <c:v>0.36538799999999999</c:v>
                </c:pt>
                <c:pt idx="62">
                  <c:v>0.36751800000000001</c:v>
                </c:pt>
                <c:pt idx="63">
                  <c:v>0.382415</c:v>
                </c:pt>
                <c:pt idx="64">
                  <c:v>0.37180200000000002</c:v>
                </c:pt>
                <c:pt idx="65">
                  <c:v>0.37611800000000001</c:v>
                </c:pt>
                <c:pt idx="66">
                  <c:v>0.37828800000000001</c:v>
                </c:pt>
                <c:pt idx="67">
                  <c:v>0.38308799999999998</c:v>
                </c:pt>
                <c:pt idx="68">
                  <c:v>0.38265199999999999</c:v>
                </c:pt>
                <c:pt idx="69">
                  <c:v>0.38484600000000002</c:v>
                </c:pt>
                <c:pt idx="70">
                  <c:v>0.387048</c:v>
                </c:pt>
                <c:pt idx="71">
                  <c:v>0.38925799999999999</c:v>
                </c:pt>
                <c:pt idx="72">
                  <c:v>0.37171599999999999</c:v>
                </c:pt>
                <c:pt idx="73">
                  <c:v>0.39370100000000002</c:v>
                </c:pt>
                <c:pt idx="74">
                  <c:v>0.39593499999999998</c:v>
                </c:pt>
                <c:pt idx="75">
                  <c:v>0.398177</c:v>
                </c:pt>
                <c:pt idx="76">
                  <c:v>0.40348800000000001</c:v>
                </c:pt>
                <c:pt idx="77">
                  <c:v>0.40268500000000002</c:v>
                </c:pt>
                <c:pt idx="78">
                  <c:v>0.40495100000000001</c:v>
                </c:pt>
                <c:pt idx="79">
                  <c:v>0.407225</c:v>
                </c:pt>
                <c:pt idx="80">
                  <c:v>0.40950700000000001</c:v>
                </c:pt>
                <c:pt idx="81">
                  <c:v>0.41179700000000002</c:v>
                </c:pt>
                <c:pt idx="82">
                  <c:v>0.41088400000000003</c:v>
                </c:pt>
                <c:pt idx="83">
                  <c:v>0.41640100000000002</c:v>
                </c:pt>
              </c:numCache>
            </c:numRef>
          </c:xVal>
          <c:yVal>
            <c:numRef>
              <c:f>'Graph-mathematica each parts'!$H$6:$H$89</c:f>
              <c:numCache>
                <c:formatCode>General</c:formatCode>
                <c:ptCount val="84"/>
                <c:pt idx="0">
                  <c:v>196</c:v>
                </c:pt>
                <c:pt idx="1">
                  <c:v>197</c:v>
                </c:pt>
                <c:pt idx="2">
                  <c:v>198</c:v>
                </c:pt>
                <c:pt idx="3">
                  <c:v>199</c:v>
                </c:pt>
                <c:pt idx="4">
                  <c:v>200</c:v>
                </c:pt>
                <c:pt idx="5">
                  <c:v>201</c:v>
                </c:pt>
                <c:pt idx="6">
                  <c:v>202</c:v>
                </c:pt>
                <c:pt idx="7">
                  <c:v>203</c:v>
                </c:pt>
                <c:pt idx="8">
                  <c:v>204</c:v>
                </c:pt>
                <c:pt idx="9">
                  <c:v>205</c:v>
                </c:pt>
                <c:pt idx="10">
                  <c:v>206</c:v>
                </c:pt>
                <c:pt idx="11">
                  <c:v>207</c:v>
                </c:pt>
                <c:pt idx="12">
                  <c:v>208</c:v>
                </c:pt>
                <c:pt idx="13">
                  <c:v>209</c:v>
                </c:pt>
                <c:pt idx="14">
                  <c:v>210</c:v>
                </c:pt>
                <c:pt idx="15">
                  <c:v>211</c:v>
                </c:pt>
                <c:pt idx="16">
                  <c:v>213</c:v>
                </c:pt>
                <c:pt idx="17">
                  <c:v>214</c:v>
                </c:pt>
                <c:pt idx="18">
                  <c:v>215</c:v>
                </c:pt>
                <c:pt idx="19">
                  <c:v>216</c:v>
                </c:pt>
                <c:pt idx="20">
                  <c:v>217</c:v>
                </c:pt>
                <c:pt idx="21">
                  <c:v>218</c:v>
                </c:pt>
                <c:pt idx="22">
                  <c:v>219</c:v>
                </c:pt>
                <c:pt idx="23">
                  <c:v>220</c:v>
                </c:pt>
                <c:pt idx="24">
                  <c:v>221</c:v>
                </c:pt>
                <c:pt idx="25">
                  <c:v>222</c:v>
                </c:pt>
                <c:pt idx="26">
                  <c:v>223</c:v>
                </c:pt>
                <c:pt idx="27">
                  <c:v>224</c:v>
                </c:pt>
                <c:pt idx="28">
                  <c:v>225</c:v>
                </c:pt>
                <c:pt idx="29">
                  <c:v>226</c:v>
                </c:pt>
                <c:pt idx="30">
                  <c:v>227</c:v>
                </c:pt>
                <c:pt idx="31">
                  <c:v>228</c:v>
                </c:pt>
                <c:pt idx="32">
                  <c:v>229</c:v>
                </c:pt>
                <c:pt idx="33">
                  <c:v>230</c:v>
                </c:pt>
                <c:pt idx="34">
                  <c:v>231</c:v>
                </c:pt>
                <c:pt idx="35">
                  <c:v>232</c:v>
                </c:pt>
                <c:pt idx="36">
                  <c:v>233</c:v>
                </c:pt>
                <c:pt idx="37">
                  <c:v>234</c:v>
                </c:pt>
                <c:pt idx="38">
                  <c:v>235</c:v>
                </c:pt>
                <c:pt idx="39">
                  <c:v>236</c:v>
                </c:pt>
                <c:pt idx="40">
                  <c:v>237</c:v>
                </c:pt>
                <c:pt idx="41">
                  <c:v>238</c:v>
                </c:pt>
                <c:pt idx="42">
                  <c:v>239</c:v>
                </c:pt>
                <c:pt idx="43">
                  <c:v>240</c:v>
                </c:pt>
                <c:pt idx="44">
                  <c:v>242</c:v>
                </c:pt>
                <c:pt idx="45">
                  <c:v>245</c:v>
                </c:pt>
                <c:pt idx="46">
                  <c:v>247</c:v>
                </c:pt>
                <c:pt idx="47">
                  <c:v>248</c:v>
                </c:pt>
                <c:pt idx="48">
                  <c:v>249</c:v>
                </c:pt>
                <c:pt idx="49">
                  <c:v>250</c:v>
                </c:pt>
                <c:pt idx="50">
                  <c:v>251</c:v>
                </c:pt>
                <c:pt idx="51">
                  <c:v>252</c:v>
                </c:pt>
                <c:pt idx="52">
                  <c:v>253</c:v>
                </c:pt>
                <c:pt idx="53">
                  <c:v>254</c:v>
                </c:pt>
                <c:pt idx="54">
                  <c:v>255</c:v>
                </c:pt>
                <c:pt idx="55">
                  <c:v>256</c:v>
                </c:pt>
                <c:pt idx="56">
                  <c:v>257</c:v>
                </c:pt>
                <c:pt idx="57">
                  <c:v>258</c:v>
                </c:pt>
                <c:pt idx="58">
                  <c:v>259</c:v>
                </c:pt>
                <c:pt idx="59">
                  <c:v>260</c:v>
                </c:pt>
                <c:pt idx="60">
                  <c:v>261</c:v>
                </c:pt>
                <c:pt idx="61">
                  <c:v>262</c:v>
                </c:pt>
                <c:pt idx="62">
                  <c:v>263</c:v>
                </c:pt>
                <c:pt idx="63">
                  <c:v>264</c:v>
                </c:pt>
                <c:pt idx="64">
                  <c:v>265</c:v>
                </c:pt>
                <c:pt idx="65">
                  <c:v>267</c:v>
                </c:pt>
                <c:pt idx="66">
                  <c:v>268</c:v>
                </c:pt>
                <c:pt idx="67">
                  <c:v>269</c:v>
                </c:pt>
                <c:pt idx="68">
                  <c:v>270</c:v>
                </c:pt>
                <c:pt idx="69">
                  <c:v>271</c:v>
                </c:pt>
                <c:pt idx="70">
                  <c:v>272</c:v>
                </c:pt>
                <c:pt idx="71">
                  <c:v>273</c:v>
                </c:pt>
                <c:pt idx="72">
                  <c:v>274</c:v>
                </c:pt>
                <c:pt idx="73">
                  <c:v>275</c:v>
                </c:pt>
                <c:pt idx="74">
                  <c:v>276</c:v>
                </c:pt>
                <c:pt idx="75">
                  <c:v>277</c:v>
                </c:pt>
                <c:pt idx="76">
                  <c:v>278</c:v>
                </c:pt>
                <c:pt idx="77">
                  <c:v>279</c:v>
                </c:pt>
                <c:pt idx="78">
                  <c:v>280</c:v>
                </c:pt>
                <c:pt idx="79">
                  <c:v>281</c:v>
                </c:pt>
                <c:pt idx="80">
                  <c:v>282</c:v>
                </c:pt>
                <c:pt idx="81">
                  <c:v>283</c:v>
                </c:pt>
                <c:pt idx="82">
                  <c:v>284</c:v>
                </c:pt>
                <c:pt idx="83">
                  <c:v>285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DE9-4438-A047-BBCF622DECB1}"/>
            </c:ext>
          </c:extLst>
        </c:ser>
        <c:ser>
          <c:idx val="3"/>
          <c:order val="3"/>
          <c:tx>
            <c:v>Xm++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'Graph-mathematica each parts'!$J$6:$J$37</c:f>
              <c:numCache>
                <c:formatCode>General</c:formatCode>
                <c:ptCount val="32"/>
                <c:pt idx="0">
                  <c:v>0.41876000000000002</c:v>
                </c:pt>
                <c:pt idx="1">
                  <c:v>0.41283700000000001</c:v>
                </c:pt>
                <c:pt idx="2">
                  <c:v>0.41172999999999998</c:v>
                </c:pt>
                <c:pt idx="3">
                  <c:v>0.423458</c:v>
                </c:pt>
                <c:pt idx="4">
                  <c:v>0.42462800000000001</c:v>
                </c:pt>
                <c:pt idx="5">
                  <c:v>0.42579600000000001</c:v>
                </c:pt>
                <c:pt idx="6">
                  <c:v>0.42696200000000001</c:v>
                </c:pt>
                <c:pt idx="7">
                  <c:v>0.42812600000000001</c:v>
                </c:pt>
                <c:pt idx="8">
                  <c:v>0.42928899999999998</c:v>
                </c:pt>
                <c:pt idx="9">
                  <c:v>0.43276599999999998</c:v>
                </c:pt>
                <c:pt idx="10">
                  <c:v>0.43392199999999997</c:v>
                </c:pt>
                <c:pt idx="11">
                  <c:v>0.43507499999999999</c:v>
                </c:pt>
                <c:pt idx="12">
                  <c:v>0.43737700000000002</c:v>
                </c:pt>
                <c:pt idx="13">
                  <c:v>0.43967200000000001</c:v>
                </c:pt>
                <c:pt idx="14">
                  <c:v>0.44081700000000001</c:v>
                </c:pt>
                <c:pt idx="15">
                  <c:v>0.44195899999999999</c:v>
                </c:pt>
                <c:pt idx="16">
                  <c:v>0.44424000000000002</c:v>
                </c:pt>
                <c:pt idx="17">
                  <c:v>0.44764700000000002</c:v>
                </c:pt>
                <c:pt idx="18">
                  <c:v>0.44416699999999998</c:v>
                </c:pt>
                <c:pt idx="19">
                  <c:v>0.449909</c:v>
                </c:pt>
                <c:pt idx="20">
                  <c:v>0.453289</c:v>
                </c:pt>
                <c:pt idx="21">
                  <c:v>0.45553500000000002</c:v>
                </c:pt>
                <c:pt idx="22">
                  <c:v>0.45665299999999998</c:v>
                </c:pt>
                <c:pt idx="23">
                  <c:v>0.45777000000000001</c:v>
                </c:pt>
                <c:pt idx="24">
                  <c:v>0.45888600000000002</c:v>
                </c:pt>
                <c:pt idx="25">
                  <c:v>0.46</c:v>
                </c:pt>
                <c:pt idx="26">
                  <c:v>0.46111200000000002</c:v>
                </c:pt>
                <c:pt idx="27">
                  <c:v>0.46222299999999999</c:v>
                </c:pt>
              </c:numCache>
            </c:numRef>
          </c:xVal>
          <c:yVal>
            <c:numRef>
              <c:f>'Graph-mathematica each parts'!$K$6:$K$37</c:f>
              <c:numCache>
                <c:formatCode>General</c:formatCode>
                <c:ptCount val="32"/>
                <c:pt idx="0">
                  <c:v>290</c:v>
                </c:pt>
                <c:pt idx="1">
                  <c:v>292</c:v>
                </c:pt>
                <c:pt idx="2">
                  <c:v>293</c:v>
                </c:pt>
                <c:pt idx="3">
                  <c:v>294</c:v>
                </c:pt>
                <c:pt idx="4">
                  <c:v>295</c:v>
                </c:pt>
                <c:pt idx="5">
                  <c:v>296</c:v>
                </c:pt>
                <c:pt idx="6">
                  <c:v>297</c:v>
                </c:pt>
                <c:pt idx="7">
                  <c:v>298</c:v>
                </c:pt>
                <c:pt idx="8">
                  <c:v>299</c:v>
                </c:pt>
                <c:pt idx="9">
                  <c:v>302</c:v>
                </c:pt>
                <c:pt idx="10">
                  <c:v>303</c:v>
                </c:pt>
                <c:pt idx="11">
                  <c:v>304</c:v>
                </c:pt>
                <c:pt idx="12">
                  <c:v>306</c:v>
                </c:pt>
                <c:pt idx="13">
                  <c:v>308</c:v>
                </c:pt>
                <c:pt idx="14">
                  <c:v>309</c:v>
                </c:pt>
                <c:pt idx="15">
                  <c:v>310</c:v>
                </c:pt>
                <c:pt idx="16">
                  <c:v>312</c:v>
                </c:pt>
                <c:pt idx="17">
                  <c:v>315</c:v>
                </c:pt>
                <c:pt idx="18">
                  <c:v>316</c:v>
                </c:pt>
                <c:pt idx="19">
                  <c:v>317</c:v>
                </c:pt>
                <c:pt idx="20">
                  <c:v>320</c:v>
                </c:pt>
                <c:pt idx="21">
                  <c:v>322</c:v>
                </c:pt>
                <c:pt idx="22">
                  <c:v>323</c:v>
                </c:pt>
                <c:pt idx="23">
                  <c:v>324</c:v>
                </c:pt>
                <c:pt idx="24">
                  <c:v>325</c:v>
                </c:pt>
                <c:pt idx="25">
                  <c:v>326</c:v>
                </c:pt>
                <c:pt idx="26">
                  <c:v>327</c:v>
                </c:pt>
                <c:pt idx="27">
                  <c:v>328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DE9-4438-A047-BBCF622DECB1}"/>
            </c:ext>
          </c:extLst>
        </c:ser>
        <c:ser>
          <c:idx val="4"/>
          <c:order val="4"/>
          <c:tx>
            <c:v>Xm1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'Graph-mathematica each parts'!$M$6:$M$42</c:f>
              <c:numCache>
                <c:formatCode>General</c:formatCode>
                <c:ptCount val="37"/>
                <c:pt idx="0">
                  <c:v>0.32476100000000002</c:v>
                </c:pt>
                <c:pt idx="1">
                  <c:v>0.32627099999999998</c:v>
                </c:pt>
                <c:pt idx="2">
                  <c:v>0.32778499999999999</c:v>
                </c:pt>
                <c:pt idx="3">
                  <c:v>0.32930300000000001</c:v>
                </c:pt>
                <c:pt idx="4">
                  <c:v>0.33082499999999998</c:v>
                </c:pt>
                <c:pt idx="5">
                  <c:v>0.33235100000000001</c:v>
                </c:pt>
                <c:pt idx="6">
                  <c:v>0.33388099999999998</c:v>
                </c:pt>
                <c:pt idx="7">
                  <c:v>0.33541500000000002</c:v>
                </c:pt>
                <c:pt idx="8">
                  <c:v>0.336953</c:v>
                </c:pt>
                <c:pt idx="9">
                  <c:v>0.33849499999999999</c:v>
                </c:pt>
                <c:pt idx="10">
                  <c:v>0.34004099999999998</c:v>
                </c:pt>
                <c:pt idx="11">
                  <c:v>0.34159099999999998</c:v>
                </c:pt>
                <c:pt idx="12">
                  <c:v>0.34314499999999998</c:v>
                </c:pt>
                <c:pt idx="13">
                  <c:v>0.34470299999999998</c:v>
                </c:pt>
                <c:pt idx="14">
                  <c:v>0.34626499999999999</c:v>
                </c:pt>
                <c:pt idx="15">
                  <c:v>0.347831</c:v>
                </c:pt>
                <c:pt idx="16">
                  <c:v>0.34940100000000002</c:v>
                </c:pt>
                <c:pt idx="17">
                  <c:v>0.35097499999999998</c:v>
                </c:pt>
                <c:pt idx="18">
                  <c:v>0.35255300000000001</c:v>
                </c:pt>
                <c:pt idx="19">
                  <c:v>0.35760799999999998</c:v>
                </c:pt>
                <c:pt idx="20">
                  <c:v>0.35572100000000001</c:v>
                </c:pt>
                <c:pt idx="21">
                  <c:v>0.35731000000000002</c:v>
                </c:pt>
                <c:pt idx="22">
                  <c:v>0.358904</c:v>
                </c:pt>
                <c:pt idx="23">
                  <c:v>0.36050199999999999</c:v>
                </c:pt>
                <c:pt idx="24">
                  <c:v>0.36210399999999998</c:v>
                </c:pt>
                <c:pt idx="25">
                  <c:v>0.36370999999999998</c:v>
                </c:pt>
                <c:pt idx="26">
                  <c:v>0.36531999999999998</c:v>
                </c:pt>
                <c:pt idx="27">
                  <c:v>0.36693399999999998</c:v>
                </c:pt>
                <c:pt idx="28">
                  <c:v>0.36855199999999999</c:v>
                </c:pt>
                <c:pt idx="29">
                  <c:v>0.37180000000000002</c:v>
                </c:pt>
                <c:pt idx="30">
                  <c:v>0.37342999999999998</c:v>
                </c:pt>
                <c:pt idx="31">
                  <c:v>0.37506400000000001</c:v>
                </c:pt>
                <c:pt idx="32">
                  <c:v>0.38066899999999998</c:v>
                </c:pt>
                <c:pt idx="33">
                  <c:v>0.37834400000000001</c:v>
                </c:pt>
                <c:pt idx="34">
                  <c:v>0.37998999999999999</c:v>
                </c:pt>
                <c:pt idx="35">
                  <c:v>0.38329400000000002</c:v>
                </c:pt>
                <c:pt idx="36">
                  <c:v>0.38495200000000002</c:v>
                </c:pt>
              </c:numCache>
            </c:numRef>
          </c:xVal>
          <c:yVal>
            <c:numRef>
              <c:f>'Graph-mathematica each parts'!$N$6:$N$42</c:f>
              <c:numCache>
                <c:formatCode>General</c:formatCode>
                <c:ptCount val="37"/>
                <c:pt idx="0">
                  <c:v>252</c:v>
                </c:pt>
                <c:pt idx="1">
                  <c:v>253</c:v>
                </c:pt>
                <c:pt idx="2">
                  <c:v>254</c:v>
                </c:pt>
                <c:pt idx="3">
                  <c:v>255</c:v>
                </c:pt>
                <c:pt idx="4">
                  <c:v>256</c:v>
                </c:pt>
                <c:pt idx="5">
                  <c:v>257</c:v>
                </c:pt>
                <c:pt idx="6">
                  <c:v>258</c:v>
                </c:pt>
                <c:pt idx="7">
                  <c:v>259</c:v>
                </c:pt>
                <c:pt idx="8">
                  <c:v>260</c:v>
                </c:pt>
                <c:pt idx="9">
                  <c:v>261</c:v>
                </c:pt>
                <c:pt idx="10">
                  <c:v>262</c:v>
                </c:pt>
                <c:pt idx="11">
                  <c:v>263</c:v>
                </c:pt>
                <c:pt idx="12">
                  <c:v>264</c:v>
                </c:pt>
                <c:pt idx="13">
                  <c:v>265</c:v>
                </c:pt>
                <c:pt idx="14">
                  <c:v>266</c:v>
                </c:pt>
                <c:pt idx="15">
                  <c:v>267</c:v>
                </c:pt>
                <c:pt idx="16">
                  <c:v>268</c:v>
                </c:pt>
                <c:pt idx="17">
                  <c:v>269</c:v>
                </c:pt>
                <c:pt idx="18">
                  <c:v>270</c:v>
                </c:pt>
                <c:pt idx="19">
                  <c:v>271</c:v>
                </c:pt>
                <c:pt idx="20">
                  <c:v>272</c:v>
                </c:pt>
                <c:pt idx="21">
                  <c:v>273</c:v>
                </c:pt>
                <c:pt idx="22">
                  <c:v>274</c:v>
                </c:pt>
                <c:pt idx="23">
                  <c:v>275</c:v>
                </c:pt>
                <c:pt idx="24">
                  <c:v>276</c:v>
                </c:pt>
                <c:pt idx="25">
                  <c:v>277</c:v>
                </c:pt>
                <c:pt idx="26">
                  <c:v>278</c:v>
                </c:pt>
                <c:pt idx="27">
                  <c:v>279</c:v>
                </c:pt>
                <c:pt idx="28">
                  <c:v>280</c:v>
                </c:pt>
                <c:pt idx="29">
                  <c:v>282</c:v>
                </c:pt>
                <c:pt idx="30">
                  <c:v>283</c:v>
                </c:pt>
                <c:pt idx="31">
                  <c:v>284</c:v>
                </c:pt>
                <c:pt idx="32">
                  <c:v>285</c:v>
                </c:pt>
                <c:pt idx="33">
                  <c:v>286</c:v>
                </c:pt>
                <c:pt idx="34">
                  <c:v>287</c:v>
                </c:pt>
                <c:pt idx="35">
                  <c:v>289</c:v>
                </c:pt>
                <c:pt idx="36">
                  <c:v>290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DE9-4438-A047-BBCF622DECB1}"/>
            </c:ext>
          </c:extLst>
        </c:ser>
        <c:ser>
          <c:idx val="5"/>
          <c:order val="5"/>
          <c:tx>
            <c:v>Xm3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'Graph-mathematica each parts'!$P$6:$P$28</c:f>
              <c:numCache>
                <c:formatCode>General</c:formatCode>
                <c:ptCount val="23"/>
                <c:pt idx="0">
                  <c:v>0.469032</c:v>
                </c:pt>
                <c:pt idx="1">
                  <c:v>0.45932400000000001</c:v>
                </c:pt>
                <c:pt idx="2">
                  <c:v>0.465057</c:v>
                </c:pt>
                <c:pt idx="3">
                  <c:v>0.48065600000000003</c:v>
                </c:pt>
                <c:pt idx="4">
                  <c:v>0.47091499999999997</c:v>
                </c:pt>
                <c:pt idx="5">
                  <c:v>0.47289599999999998</c:v>
                </c:pt>
                <c:pt idx="6">
                  <c:v>0.47489100000000001</c:v>
                </c:pt>
                <c:pt idx="7">
                  <c:v>0.47689999999999999</c:v>
                </c:pt>
                <c:pt idx="8">
                  <c:v>0.47892299999999999</c:v>
                </c:pt>
                <c:pt idx="9">
                  <c:v>0.48096</c:v>
                </c:pt>
                <c:pt idx="10">
                  <c:v>0.48301100000000002</c:v>
                </c:pt>
                <c:pt idx="11">
                  <c:v>0.48507499999999998</c:v>
                </c:pt>
                <c:pt idx="12">
                  <c:v>0.48715399999999998</c:v>
                </c:pt>
                <c:pt idx="13">
                  <c:v>0.47200799999999998</c:v>
                </c:pt>
                <c:pt idx="14">
                  <c:v>0.500143</c:v>
                </c:pt>
                <c:pt idx="15">
                  <c:v>0.493475</c:v>
                </c:pt>
                <c:pt idx="16">
                  <c:v>0.50428899999999999</c:v>
                </c:pt>
                <c:pt idx="17">
                  <c:v>0.50871299999999997</c:v>
                </c:pt>
                <c:pt idx="18">
                  <c:v>0.51049100000000003</c:v>
                </c:pt>
                <c:pt idx="19">
                  <c:v>0.51319199999999998</c:v>
                </c:pt>
                <c:pt idx="20">
                  <c:v>0.51545300000000005</c:v>
                </c:pt>
                <c:pt idx="21">
                  <c:v>0.52001600000000003</c:v>
                </c:pt>
                <c:pt idx="22">
                  <c:v>0.52231899999999998</c:v>
                </c:pt>
              </c:numCache>
            </c:numRef>
          </c:xVal>
          <c:yVal>
            <c:numRef>
              <c:f>'Graph-mathematica each parts'!$Q$6:$Q$28</c:f>
              <c:numCache>
                <c:formatCode>General</c:formatCode>
                <c:ptCount val="23"/>
                <c:pt idx="0">
                  <c:v>334</c:v>
                </c:pt>
                <c:pt idx="1">
                  <c:v>335</c:v>
                </c:pt>
                <c:pt idx="2">
                  <c:v>338</c:v>
                </c:pt>
                <c:pt idx="3">
                  <c:v>340</c:v>
                </c:pt>
                <c:pt idx="4">
                  <c:v>341</c:v>
                </c:pt>
                <c:pt idx="5">
                  <c:v>342</c:v>
                </c:pt>
                <c:pt idx="6">
                  <c:v>343</c:v>
                </c:pt>
                <c:pt idx="7">
                  <c:v>344</c:v>
                </c:pt>
                <c:pt idx="8">
                  <c:v>345</c:v>
                </c:pt>
                <c:pt idx="9">
                  <c:v>346</c:v>
                </c:pt>
                <c:pt idx="10">
                  <c:v>347</c:v>
                </c:pt>
                <c:pt idx="11">
                  <c:v>348</c:v>
                </c:pt>
                <c:pt idx="12">
                  <c:v>349</c:v>
                </c:pt>
                <c:pt idx="13">
                  <c:v>350</c:v>
                </c:pt>
                <c:pt idx="14">
                  <c:v>351</c:v>
                </c:pt>
                <c:pt idx="15">
                  <c:v>352</c:v>
                </c:pt>
                <c:pt idx="16">
                  <c:v>357</c:v>
                </c:pt>
                <c:pt idx="17">
                  <c:v>359</c:v>
                </c:pt>
                <c:pt idx="18">
                  <c:v>360</c:v>
                </c:pt>
                <c:pt idx="19">
                  <c:v>361</c:v>
                </c:pt>
                <c:pt idx="20">
                  <c:v>362</c:v>
                </c:pt>
                <c:pt idx="21">
                  <c:v>364</c:v>
                </c:pt>
                <c:pt idx="22">
                  <c:v>365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DE9-4438-A047-BBCF622DECB1}"/>
            </c:ext>
          </c:extLst>
        </c:ser>
        <c:ser>
          <c:idx val="6"/>
          <c:order val="6"/>
          <c:tx>
            <c:v>Xm5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'Graph-mathematica each parts'!$S$6:$S$25</c:f>
              <c:numCache>
                <c:formatCode>General</c:formatCode>
                <c:ptCount val="20"/>
                <c:pt idx="0">
                  <c:v>0.52851999999999999</c:v>
                </c:pt>
                <c:pt idx="1">
                  <c:v>0.53018699999999996</c:v>
                </c:pt>
                <c:pt idx="2">
                  <c:v>0.53074699999999997</c:v>
                </c:pt>
                <c:pt idx="3">
                  <c:v>0.53104200000000001</c:v>
                </c:pt>
                <c:pt idx="4">
                  <c:v>0.53166199999999997</c:v>
                </c:pt>
                <c:pt idx="5">
                  <c:v>0.53198699999999999</c:v>
                </c:pt>
                <c:pt idx="6">
                  <c:v>0.53232199999999996</c:v>
                </c:pt>
                <c:pt idx="7">
                  <c:v>0.53338600000000003</c:v>
                </c:pt>
                <c:pt idx="8">
                  <c:v>0.53414600000000001</c:v>
                </c:pt>
                <c:pt idx="9">
                  <c:v>0.53494600000000003</c:v>
                </c:pt>
                <c:pt idx="10">
                  <c:v>0.53536099999999998</c:v>
                </c:pt>
                <c:pt idx="11">
                  <c:v>0.53622099999999995</c:v>
                </c:pt>
                <c:pt idx="12">
                  <c:v>0.53712099999999996</c:v>
                </c:pt>
                <c:pt idx="13">
                  <c:v>0.53758600000000001</c:v>
                </c:pt>
                <c:pt idx="14">
                  <c:v>0.53805999999999998</c:v>
                </c:pt>
                <c:pt idx="15">
                  <c:v>0.53903999999999996</c:v>
                </c:pt>
                <c:pt idx="16">
                  <c:v>0.54005999999999998</c:v>
                </c:pt>
                <c:pt idx="17">
                  <c:v>0.53847500000000004</c:v>
                </c:pt>
                <c:pt idx="18">
                  <c:v>0.54221900000000001</c:v>
                </c:pt>
                <c:pt idx="19">
                  <c:v>0.54278400000000004</c:v>
                </c:pt>
              </c:numCache>
            </c:numRef>
          </c:xVal>
          <c:yVal>
            <c:numRef>
              <c:f>'Graph-mathematica each parts'!$T$6:$T$25</c:f>
              <c:numCache>
                <c:formatCode>General</c:formatCode>
                <c:ptCount val="20"/>
                <c:pt idx="0">
                  <c:v>366</c:v>
                </c:pt>
                <c:pt idx="1">
                  <c:v>367</c:v>
                </c:pt>
                <c:pt idx="2">
                  <c:v>369</c:v>
                </c:pt>
                <c:pt idx="3">
                  <c:v>370</c:v>
                </c:pt>
                <c:pt idx="4">
                  <c:v>372</c:v>
                </c:pt>
                <c:pt idx="5">
                  <c:v>373</c:v>
                </c:pt>
                <c:pt idx="6">
                  <c:v>374</c:v>
                </c:pt>
                <c:pt idx="7">
                  <c:v>377</c:v>
                </c:pt>
                <c:pt idx="8">
                  <c:v>379</c:v>
                </c:pt>
                <c:pt idx="9">
                  <c:v>381</c:v>
                </c:pt>
                <c:pt idx="10">
                  <c:v>382</c:v>
                </c:pt>
                <c:pt idx="11">
                  <c:v>384</c:v>
                </c:pt>
                <c:pt idx="12">
                  <c:v>386</c:v>
                </c:pt>
                <c:pt idx="13">
                  <c:v>387</c:v>
                </c:pt>
                <c:pt idx="14">
                  <c:v>388</c:v>
                </c:pt>
                <c:pt idx="15">
                  <c:v>390</c:v>
                </c:pt>
                <c:pt idx="16">
                  <c:v>392</c:v>
                </c:pt>
                <c:pt idx="17">
                  <c:v>395</c:v>
                </c:pt>
                <c:pt idx="18">
                  <c:v>396</c:v>
                </c:pt>
                <c:pt idx="19">
                  <c:v>397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DE9-4438-A047-BBCF622DECB1}"/>
            </c:ext>
          </c:extLst>
        </c:ser>
        <c:ser>
          <c:idx val="7"/>
          <c:order val="7"/>
          <c:tx>
            <c:v>Xm6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'Graph-mathematica each parts'!$V$6:$V$37</c:f>
              <c:numCache>
                <c:formatCode>General</c:formatCode>
                <c:ptCount val="32"/>
                <c:pt idx="0">
                  <c:v>0.2359</c:v>
                </c:pt>
                <c:pt idx="1">
                  <c:v>0.234149</c:v>
                </c:pt>
                <c:pt idx="2">
                  <c:v>0.232404</c:v>
                </c:pt>
                <c:pt idx="3">
                  <c:v>0.23066500000000001</c:v>
                </c:pt>
                <c:pt idx="4">
                  <c:v>0.228932</c:v>
                </c:pt>
                <c:pt idx="5">
                  <c:v>0.22720499999999999</c:v>
                </c:pt>
                <c:pt idx="6">
                  <c:v>0.22548399999999999</c:v>
                </c:pt>
                <c:pt idx="7">
                  <c:v>0.223769</c:v>
                </c:pt>
                <c:pt idx="8">
                  <c:v>0.22206000000000001</c:v>
                </c:pt>
                <c:pt idx="9">
                  <c:v>0.220357</c:v>
                </c:pt>
                <c:pt idx="10">
                  <c:v>0.21865999999999999</c:v>
                </c:pt>
                <c:pt idx="11">
                  <c:v>0.216969</c:v>
                </c:pt>
                <c:pt idx="12">
                  <c:v>0.215285</c:v>
                </c:pt>
                <c:pt idx="13">
                  <c:v>0.21360599999999999</c:v>
                </c:pt>
                <c:pt idx="14">
                  <c:v>0.21193300000000001</c:v>
                </c:pt>
                <c:pt idx="15">
                  <c:v>0.21026600000000001</c:v>
                </c:pt>
                <c:pt idx="16">
                  <c:v>0.20860500000000001</c:v>
                </c:pt>
                <c:pt idx="17">
                  <c:v>0.20695</c:v>
                </c:pt>
                <c:pt idx="18">
                  <c:v>0.20530100000000001</c:v>
                </c:pt>
                <c:pt idx="19">
                  <c:v>0.20202100000000001</c:v>
                </c:pt>
                <c:pt idx="20">
                  <c:v>0.20039000000000001</c:v>
                </c:pt>
                <c:pt idx="21">
                  <c:v>0.198765</c:v>
                </c:pt>
                <c:pt idx="22">
                  <c:v>0.19714699999999999</c:v>
                </c:pt>
                <c:pt idx="23">
                  <c:v>0.19553400000000001</c:v>
                </c:pt>
                <c:pt idx="24">
                  <c:v>0.19392699999999999</c:v>
                </c:pt>
                <c:pt idx="25">
                  <c:v>0.192326</c:v>
                </c:pt>
                <c:pt idx="26">
                  <c:v>0.19073100000000001</c:v>
                </c:pt>
                <c:pt idx="27">
                  <c:v>0.189142</c:v>
                </c:pt>
                <c:pt idx="28">
                  <c:v>0.187559</c:v>
                </c:pt>
                <c:pt idx="29">
                  <c:v>0.18598200000000001</c:v>
                </c:pt>
                <c:pt idx="30">
                  <c:v>0.18441199999999999</c:v>
                </c:pt>
                <c:pt idx="31">
                  <c:v>0.18284700000000001</c:v>
                </c:pt>
              </c:numCache>
            </c:numRef>
          </c:xVal>
          <c:yVal>
            <c:numRef>
              <c:f>'Graph-mathematica each parts'!$W$6:$W$37</c:f>
              <c:numCache>
                <c:formatCode>General</c:formatCode>
                <c:ptCount val="32"/>
                <c:pt idx="0">
                  <c:v>191</c:v>
                </c:pt>
                <c:pt idx="1">
                  <c:v>192</c:v>
                </c:pt>
                <c:pt idx="2">
                  <c:v>193</c:v>
                </c:pt>
                <c:pt idx="3">
                  <c:v>194</c:v>
                </c:pt>
                <c:pt idx="4">
                  <c:v>195</c:v>
                </c:pt>
                <c:pt idx="5">
                  <c:v>196</c:v>
                </c:pt>
                <c:pt idx="6">
                  <c:v>197</c:v>
                </c:pt>
                <c:pt idx="7">
                  <c:v>198</c:v>
                </c:pt>
                <c:pt idx="8">
                  <c:v>199</c:v>
                </c:pt>
                <c:pt idx="9">
                  <c:v>200</c:v>
                </c:pt>
                <c:pt idx="10">
                  <c:v>201</c:v>
                </c:pt>
                <c:pt idx="11">
                  <c:v>202</c:v>
                </c:pt>
                <c:pt idx="12">
                  <c:v>203</c:v>
                </c:pt>
                <c:pt idx="13">
                  <c:v>204</c:v>
                </c:pt>
                <c:pt idx="14">
                  <c:v>205</c:v>
                </c:pt>
                <c:pt idx="15">
                  <c:v>206</c:v>
                </c:pt>
                <c:pt idx="16">
                  <c:v>207</c:v>
                </c:pt>
                <c:pt idx="17">
                  <c:v>208</c:v>
                </c:pt>
                <c:pt idx="18">
                  <c:v>209</c:v>
                </c:pt>
                <c:pt idx="19">
                  <c:v>211</c:v>
                </c:pt>
                <c:pt idx="20">
                  <c:v>212</c:v>
                </c:pt>
                <c:pt idx="21">
                  <c:v>213</c:v>
                </c:pt>
                <c:pt idx="22">
                  <c:v>214</c:v>
                </c:pt>
                <c:pt idx="23">
                  <c:v>215</c:v>
                </c:pt>
                <c:pt idx="24">
                  <c:v>216</c:v>
                </c:pt>
                <c:pt idx="25">
                  <c:v>217</c:v>
                </c:pt>
                <c:pt idx="26">
                  <c:v>218</c:v>
                </c:pt>
                <c:pt idx="27">
                  <c:v>219</c:v>
                </c:pt>
                <c:pt idx="28">
                  <c:v>220</c:v>
                </c:pt>
                <c:pt idx="29">
                  <c:v>221</c:v>
                </c:pt>
                <c:pt idx="30">
                  <c:v>222</c:v>
                </c:pt>
                <c:pt idx="31">
                  <c:v>223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4DE9-4438-A047-BBCF622DEC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6957120"/>
        <c:axId val="1731795088"/>
      </c:scatterChart>
      <c:valAx>
        <c:axId val="1916957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Phi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795088"/>
        <c:crosses val="autoZero"/>
        <c:crossBetween val="midCat"/>
      </c:valAx>
      <c:valAx>
        <c:axId val="173179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6957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Xa1p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'Graph-mathematica each parts'!$D$5:$D$57</c:f>
              <c:numCache>
                <c:formatCode>General</c:formatCode>
                <c:ptCount val="53"/>
                <c:pt idx="1">
                  <c:v>0.18509999999999999</c:v>
                </c:pt>
                <c:pt idx="2">
                  <c:v>0.18410000000000001</c:v>
                </c:pt>
                <c:pt idx="3">
                  <c:v>0.18301999999999999</c:v>
                </c:pt>
                <c:pt idx="4">
                  <c:v>0.18185999999999999</c:v>
                </c:pt>
                <c:pt idx="5">
                  <c:v>0.18062</c:v>
                </c:pt>
                <c:pt idx="6">
                  <c:v>0.17929999999999999</c:v>
                </c:pt>
                <c:pt idx="7">
                  <c:v>0.1779</c:v>
                </c:pt>
                <c:pt idx="8">
                  <c:v>0.17642099999999999</c:v>
                </c:pt>
                <c:pt idx="9">
                  <c:v>0.17486099999999999</c:v>
                </c:pt>
                <c:pt idx="10">
                  <c:v>0.17322100000000001</c:v>
                </c:pt>
                <c:pt idx="11">
                  <c:v>0.17150099999999999</c:v>
                </c:pt>
                <c:pt idx="12">
                  <c:v>0.16970099999999999</c:v>
                </c:pt>
                <c:pt idx="13">
                  <c:v>0.167822</c:v>
                </c:pt>
                <c:pt idx="14">
                  <c:v>0.16586200000000001</c:v>
                </c:pt>
                <c:pt idx="15">
                  <c:v>0.163822</c:v>
                </c:pt>
                <c:pt idx="16">
                  <c:v>0.16170300000000001</c:v>
                </c:pt>
                <c:pt idx="17">
                  <c:v>0.15950300000000001</c:v>
                </c:pt>
                <c:pt idx="18">
                  <c:v>0.157223</c:v>
                </c:pt>
                <c:pt idx="19">
                  <c:v>0.154864</c:v>
                </c:pt>
                <c:pt idx="20">
                  <c:v>0.152425</c:v>
                </c:pt>
                <c:pt idx="21">
                  <c:v>0.14990500000000001</c:v>
                </c:pt>
                <c:pt idx="22">
                  <c:v>0.14730599999999999</c:v>
                </c:pt>
                <c:pt idx="23">
                  <c:v>0.14462700000000001</c:v>
                </c:pt>
                <c:pt idx="24">
                  <c:v>0.14186799999999999</c:v>
                </c:pt>
                <c:pt idx="25">
                  <c:v>0.13902900000000001</c:v>
                </c:pt>
                <c:pt idx="26">
                  <c:v>0.13611100000000001</c:v>
                </c:pt>
                <c:pt idx="27">
                  <c:v>0.13311300000000001</c:v>
                </c:pt>
                <c:pt idx="28">
                  <c:v>0.13003600000000001</c:v>
                </c:pt>
                <c:pt idx="29">
                  <c:v>0.12687899999999999</c:v>
                </c:pt>
                <c:pt idx="30">
                  <c:v>0.123644</c:v>
                </c:pt>
                <c:pt idx="31">
                  <c:v>0.11694400000000001</c:v>
                </c:pt>
                <c:pt idx="32">
                  <c:v>0.10026</c:v>
                </c:pt>
                <c:pt idx="33">
                  <c:v>0.104265</c:v>
                </c:pt>
                <c:pt idx="34">
                  <c:v>9.3631400000000004E-2</c:v>
                </c:pt>
                <c:pt idx="35">
                  <c:v>9.8624500000000004E-2</c:v>
                </c:pt>
                <c:pt idx="36">
                  <c:v>9.4769500000000007E-2</c:v>
                </c:pt>
                <c:pt idx="37">
                  <c:v>8.6788000000000004E-2</c:v>
                </c:pt>
                <c:pt idx="38">
                  <c:v>8.2672899999999994E-2</c:v>
                </c:pt>
                <c:pt idx="39">
                  <c:v>7.8476400000000002E-2</c:v>
                </c:pt>
                <c:pt idx="40">
                  <c:v>7.2817499999999993E-2</c:v>
                </c:pt>
                <c:pt idx="41">
                  <c:v>6.9841600000000004E-2</c:v>
                </c:pt>
                <c:pt idx="42">
                  <c:v>5.86314E-2</c:v>
                </c:pt>
                <c:pt idx="43">
                  <c:v>5.3877500000000002E-2</c:v>
                </c:pt>
                <c:pt idx="44">
                  <c:v>4.68511E-2</c:v>
                </c:pt>
                <c:pt idx="45">
                  <c:v>4.2013399999999999E-2</c:v>
                </c:pt>
                <c:pt idx="46">
                  <c:v>3.6417199999999997E-2</c:v>
                </c:pt>
                <c:pt idx="47">
                  <c:v>3.2099999999999997E-2</c:v>
                </c:pt>
                <c:pt idx="48">
                  <c:v>2.7025400000000002E-2</c:v>
                </c:pt>
                <c:pt idx="49">
                  <c:v>2.1874399999999999E-2</c:v>
                </c:pt>
                <c:pt idx="50">
                  <c:v>1.6449999999999999E-2</c:v>
                </c:pt>
                <c:pt idx="51">
                  <c:v>1.1390000000000001E-2</c:v>
                </c:pt>
                <c:pt idx="52">
                  <c:v>5.2296299999999999E-3</c:v>
                </c:pt>
              </c:numCache>
            </c:numRef>
          </c:xVal>
          <c:yVal>
            <c:numRef>
              <c:f>'Graph-mathematica each parts'!$E$5:$E$57</c:f>
              <c:numCache>
                <c:formatCode>General</c:formatCode>
                <c:ptCount val="53"/>
                <c:pt idx="1">
                  <c:v>217</c:v>
                </c:pt>
                <c:pt idx="2">
                  <c:v>218</c:v>
                </c:pt>
                <c:pt idx="3">
                  <c:v>219</c:v>
                </c:pt>
                <c:pt idx="4">
                  <c:v>220</c:v>
                </c:pt>
                <c:pt idx="5">
                  <c:v>221</c:v>
                </c:pt>
                <c:pt idx="6">
                  <c:v>222</c:v>
                </c:pt>
                <c:pt idx="7">
                  <c:v>223</c:v>
                </c:pt>
                <c:pt idx="8">
                  <c:v>224</c:v>
                </c:pt>
                <c:pt idx="9">
                  <c:v>225</c:v>
                </c:pt>
                <c:pt idx="10">
                  <c:v>226</c:v>
                </c:pt>
                <c:pt idx="11">
                  <c:v>227</c:v>
                </c:pt>
                <c:pt idx="12">
                  <c:v>228</c:v>
                </c:pt>
                <c:pt idx="13">
                  <c:v>229</c:v>
                </c:pt>
                <c:pt idx="14">
                  <c:v>230</c:v>
                </c:pt>
                <c:pt idx="15">
                  <c:v>231</c:v>
                </c:pt>
                <c:pt idx="16">
                  <c:v>232</c:v>
                </c:pt>
                <c:pt idx="17">
                  <c:v>233</c:v>
                </c:pt>
                <c:pt idx="18">
                  <c:v>234</c:v>
                </c:pt>
                <c:pt idx="19">
                  <c:v>235</c:v>
                </c:pt>
                <c:pt idx="20">
                  <c:v>236</c:v>
                </c:pt>
                <c:pt idx="21">
                  <c:v>237</c:v>
                </c:pt>
                <c:pt idx="22">
                  <c:v>238</c:v>
                </c:pt>
                <c:pt idx="23">
                  <c:v>239</c:v>
                </c:pt>
                <c:pt idx="24">
                  <c:v>240</c:v>
                </c:pt>
                <c:pt idx="25">
                  <c:v>241</c:v>
                </c:pt>
                <c:pt idx="26">
                  <c:v>242</c:v>
                </c:pt>
                <c:pt idx="27">
                  <c:v>243</c:v>
                </c:pt>
                <c:pt idx="28">
                  <c:v>244</c:v>
                </c:pt>
                <c:pt idx="29">
                  <c:v>245</c:v>
                </c:pt>
                <c:pt idx="30">
                  <c:v>246</c:v>
                </c:pt>
                <c:pt idx="31">
                  <c:v>248</c:v>
                </c:pt>
                <c:pt idx="32">
                  <c:v>250</c:v>
                </c:pt>
                <c:pt idx="33">
                  <c:v>251</c:v>
                </c:pt>
                <c:pt idx="34">
                  <c:v>252</c:v>
                </c:pt>
                <c:pt idx="35">
                  <c:v>253</c:v>
                </c:pt>
                <c:pt idx="36">
                  <c:v>254</c:v>
                </c:pt>
                <c:pt idx="37">
                  <c:v>256</c:v>
                </c:pt>
                <c:pt idx="38">
                  <c:v>257</c:v>
                </c:pt>
                <c:pt idx="39">
                  <c:v>258</c:v>
                </c:pt>
                <c:pt idx="40">
                  <c:v>259</c:v>
                </c:pt>
                <c:pt idx="41">
                  <c:v>260</c:v>
                </c:pt>
                <c:pt idx="42">
                  <c:v>262</c:v>
                </c:pt>
                <c:pt idx="43">
                  <c:v>264</c:v>
                </c:pt>
                <c:pt idx="44">
                  <c:v>265</c:v>
                </c:pt>
                <c:pt idx="45">
                  <c:v>266</c:v>
                </c:pt>
                <c:pt idx="46">
                  <c:v>267</c:v>
                </c:pt>
                <c:pt idx="47">
                  <c:v>268</c:v>
                </c:pt>
                <c:pt idx="48">
                  <c:v>269</c:v>
                </c:pt>
                <c:pt idx="49">
                  <c:v>270</c:v>
                </c:pt>
                <c:pt idx="50">
                  <c:v>271</c:v>
                </c:pt>
                <c:pt idx="51">
                  <c:v>272</c:v>
                </c:pt>
                <c:pt idx="52">
                  <c:v>273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E4-4426-B02E-AE3369A87B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8191872"/>
        <c:axId val="943122223"/>
      </c:scatterChart>
      <c:valAx>
        <c:axId val="1918191872"/>
        <c:scaling>
          <c:orientation val="minMax"/>
          <c:max val="0.6000000000000000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Phi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122223"/>
        <c:crosses val="autoZero"/>
        <c:crossBetween val="midCat"/>
      </c:valAx>
      <c:valAx>
        <c:axId val="943122223"/>
        <c:scaling>
          <c:orientation val="minMax"/>
          <c:max val="4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191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Xa2p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'Graph-mathematica each parts'!$G$5:$G$208</c:f>
              <c:numCache>
                <c:formatCode>General</c:formatCode>
                <c:ptCount val="204"/>
                <c:pt idx="1">
                  <c:v>0.24249999999999999</c:v>
                </c:pt>
                <c:pt idx="2">
                  <c:v>0.24410200000000001</c:v>
                </c:pt>
                <c:pt idx="3">
                  <c:v>0.24571200000000001</c:v>
                </c:pt>
                <c:pt idx="4">
                  <c:v>0.23572799999999999</c:v>
                </c:pt>
                <c:pt idx="5">
                  <c:v>0.24895600000000001</c:v>
                </c:pt>
                <c:pt idx="6">
                  <c:v>0.25058999999999998</c:v>
                </c:pt>
                <c:pt idx="7">
                  <c:v>0.25223200000000001</c:v>
                </c:pt>
                <c:pt idx="8">
                  <c:v>0.253882</c:v>
                </c:pt>
                <c:pt idx="9">
                  <c:v>0.25553999999999999</c:v>
                </c:pt>
                <c:pt idx="10">
                  <c:v>0.25827800000000001</c:v>
                </c:pt>
                <c:pt idx="11">
                  <c:v>0.25888</c:v>
                </c:pt>
                <c:pt idx="12">
                  <c:v>0.26056200000000002</c:v>
                </c:pt>
                <c:pt idx="13">
                  <c:v>0.26225199999999999</c:v>
                </c:pt>
                <c:pt idx="14">
                  <c:v>0.26394899999999999</c:v>
                </c:pt>
                <c:pt idx="15">
                  <c:v>0.26565499999999997</c:v>
                </c:pt>
                <c:pt idx="16">
                  <c:v>0.26736900000000002</c:v>
                </c:pt>
                <c:pt idx="17">
                  <c:v>0.27629599999999999</c:v>
                </c:pt>
                <c:pt idx="18">
                  <c:v>0.272559</c:v>
                </c:pt>
                <c:pt idx="19">
                  <c:v>0.26235700000000001</c:v>
                </c:pt>
                <c:pt idx="20">
                  <c:v>0.276059</c:v>
                </c:pt>
                <c:pt idx="21">
                  <c:v>0.27782099999999998</c:v>
                </c:pt>
                <c:pt idx="22">
                  <c:v>0.27959099999999998</c:v>
                </c:pt>
                <c:pt idx="23">
                  <c:v>0.28136899999999998</c:v>
                </c:pt>
                <c:pt idx="24">
                  <c:v>0.28315499999999999</c:v>
                </c:pt>
                <c:pt idx="25">
                  <c:v>0.28494900000000001</c:v>
                </c:pt>
                <c:pt idx="26">
                  <c:v>0.28675099999999998</c:v>
                </c:pt>
                <c:pt idx="27">
                  <c:v>0.28856100000000001</c:v>
                </c:pt>
                <c:pt idx="28">
                  <c:v>0.290379</c:v>
                </c:pt>
                <c:pt idx="29">
                  <c:v>0.29220499999999999</c:v>
                </c:pt>
                <c:pt idx="30">
                  <c:v>0.29403800000000002</c:v>
                </c:pt>
                <c:pt idx="31">
                  <c:v>0.29587999999999998</c:v>
                </c:pt>
                <c:pt idx="32">
                  <c:v>0.29772999999999999</c:v>
                </c:pt>
                <c:pt idx="33">
                  <c:v>0.29958800000000002</c:v>
                </c:pt>
                <c:pt idx="34">
                  <c:v>0.301454</c:v>
                </c:pt>
                <c:pt idx="35">
                  <c:v>0.30332799999999999</c:v>
                </c:pt>
                <c:pt idx="36">
                  <c:v>0.30520999999999998</c:v>
                </c:pt>
                <c:pt idx="37">
                  <c:v>0.30709999999999998</c:v>
                </c:pt>
                <c:pt idx="38">
                  <c:v>0.30899799999999999</c:v>
                </c:pt>
                <c:pt idx="39">
                  <c:v>0.30631700000000001</c:v>
                </c:pt>
                <c:pt idx="40">
                  <c:v>0.31281799999999998</c:v>
                </c:pt>
                <c:pt idx="41">
                  <c:v>0.304087</c:v>
                </c:pt>
                <c:pt idx="42">
                  <c:v>0.31667000000000001</c:v>
                </c:pt>
                <c:pt idx="43">
                  <c:v>0.318608</c:v>
                </c:pt>
                <c:pt idx="44">
                  <c:v>0.32055400000000001</c:v>
                </c:pt>
                <c:pt idx="45">
                  <c:v>0.32446999999999998</c:v>
                </c:pt>
                <c:pt idx="46">
                  <c:v>0.330403</c:v>
                </c:pt>
                <c:pt idx="47">
                  <c:v>0.334399</c:v>
                </c:pt>
                <c:pt idx="48">
                  <c:v>0.34338400000000002</c:v>
                </c:pt>
                <c:pt idx="49">
                  <c:v>0.33842699999999998</c:v>
                </c:pt>
                <c:pt idx="50">
                  <c:v>0.34045300000000001</c:v>
                </c:pt>
                <c:pt idx="51">
                  <c:v>0.33417400000000003</c:v>
                </c:pt>
                <c:pt idx="52">
                  <c:v>0.34369699999999997</c:v>
                </c:pt>
                <c:pt idx="53">
                  <c:v>0.34657900000000003</c:v>
                </c:pt>
                <c:pt idx="54">
                  <c:v>0.34863699999999997</c:v>
                </c:pt>
                <c:pt idx="55">
                  <c:v>0.35070299999999999</c:v>
                </c:pt>
                <c:pt idx="56">
                  <c:v>0.35277700000000001</c:v>
                </c:pt>
                <c:pt idx="57">
                  <c:v>0.35485899999999998</c:v>
                </c:pt>
                <c:pt idx="58">
                  <c:v>0.35694900000000002</c:v>
                </c:pt>
                <c:pt idx="59">
                  <c:v>0.35904599999999998</c:v>
                </c:pt>
                <c:pt idx="60">
                  <c:v>0.36115199999999997</c:v>
                </c:pt>
                <c:pt idx="61">
                  <c:v>0.35108099999999998</c:v>
                </c:pt>
                <c:pt idx="62">
                  <c:v>0.36538799999999999</c:v>
                </c:pt>
                <c:pt idx="63">
                  <c:v>0.36751800000000001</c:v>
                </c:pt>
                <c:pt idx="64">
                  <c:v>0.382415</c:v>
                </c:pt>
                <c:pt idx="65">
                  <c:v>0.37180200000000002</c:v>
                </c:pt>
                <c:pt idx="66">
                  <c:v>0.37611800000000001</c:v>
                </c:pt>
                <c:pt idx="67">
                  <c:v>0.37828800000000001</c:v>
                </c:pt>
                <c:pt idx="68">
                  <c:v>0.38308799999999998</c:v>
                </c:pt>
                <c:pt idx="69">
                  <c:v>0.38265199999999999</c:v>
                </c:pt>
                <c:pt idx="70">
                  <c:v>0.38484600000000002</c:v>
                </c:pt>
                <c:pt idx="71">
                  <c:v>0.387048</c:v>
                </c:pt>
                <c:pt idx="72">
                  <c:v>0.38925799999999999</c:v>
                </c:pt>
                <c:pt idx="73">
                  <c:v>0.37171599999999999</c:v>
                </c:pt>
                <c:pt idx="74">
                  <c:v>0.39370100000000002</c:v>
                </c:pt>
                <c:pt idx="75">
                  <c:v>0.39593499999999998</c:v>
                </c:pt>
                <c:pt idx="76">
                  <c:v>0.398177</c:v>
                </c:pt>
                <c:pt idx="77">
                  <c:v>0.40348800000000001</c:v>
                </c:pt>
                <c:pt idx="78">
                  <c:v>0.40268500000000002</c:v>
                </c:pt>
                <c:pt idx="79">
                  <c:v>0.40495100000000001</c:v>
                </c:pt>
                <c:pt idx="80">
                  <c:v>0.407225</c:v>
                </c:pt>
                <c:pt idx="81">
                  <c:v>0.40950700000000001</c:v>
                </c:pt>
                <c:pt idx="82">
                  <c:v>0.41179700000000002</c:v>
                </c:pt>
                <c:pt idx="83">
                  <c:v>0.41088400000000003</c:v>
                </c:pt>
                <c:pt idx="84">
                  <c:v>0.41640100000000002</c:v>
                </c:pt>
              </c:numCache>
            </c:numRef>
          </c:xVal>
          <c:yVal>
            <c:numRef>
              <c:f>'Graph-mathematica each parts'!$H$5:$H$208</c:f>
              <c:numCache>
                <c:formatCode>General</c:formatCode>
                <c:ptCount val="204"/>
                <c:pt idx="1">
                  <c:v>196</c:v>
                </c:pt>
                <c:pt idx="2">
                  <c:v>197</c:v>
                </c:pt>
                <c:pt idx="3">
                  <c:v>198</c:v>
                </c:pt>
                <c:pt idx="4">
                  <c:v>199</c:v>
                </c:pt>
                <c:pt idx="5">
                  <c:v>200</c:v>
                </c:pt>
                <c:pt idx="6">
                  <c:v>201</c:v>
                </c:pt>
                <c:pt idx="7">
                  <c:v>202</c:v>
                </c:pt>
                <c:pt idx="8">
                  <c:v>203</c:v>
                </c:pt>
                <c:pt idx="9">
                  <c:v>204</c:v>
                </c:pt>
                <c:pt idx="10">
                  <c:v>205</c:v>
                </c:pt>
                <c:pt idx="11">
                  <c:v>206</c:v>
                </c:pt>
                <c:pt idx="12">
                  <c:v>207</c:v>
                </c:pt>
                <c:pt idx="13">
                  <c:v>208</c:v>
                </c:pt>
                <c:pt idx="14">
                  <c:v>209</c:v>
                </c:pt>
                <c:pt idx="15">
                  <c:v>210</c:v>
                </c:pt>
                <c:pt idx="16">
                  <c:v>211</c:v>
                </c:pt>
                <c:pt idx="17">
                  <c:v>213</c:v>
                </c:pt>
                <c:pt idx="18">
                  <c:v>214</c:v>
                </c:pt>
                <c:pt idx="19">
                  <c:v>215</c:v>
                </c:pt>
                <c:pt idx="20">
                  <c:v>216</c:v>
                </c:pt>
                <c:pt idx="21">
                  <c:v>217</c:v>
                </c:pt>
                <c:pt idx="22">
                  <c:v>218</c:v>
                </c:pt>
                <c:pt idx="23">
                  <c:v>219</c:v>
                </c:pt>
                <c:pt idx="24">
                  <c:v>220</c:v>
                </c:pt>
                <c:pt idx="25">
                  <c:v>221</c:v>
                </c:pt>
                <c:pt idx="26">
                  <c:v>222</c:v>
                </c:pt>
                <c:pt idx="27">
                  <c:v>223</c:v>
                </c:pt>
                <c:pt idx="28">
                  <c:v>224</c:v>
                </c:pt>
                <c:pt idx="29">
                  <c:v>225</c:v>
                </c:pt>
                <c:pt idx="30">
                  <c:v>226</c:v>
                </c:pt>
                <c:pt idx="31">
                  <c:v>227</c:v>
                </c:pt>
                <c:pt idx="32">
                  <c:v>228</c:v>
                </c:pt>
                <c:pt idx="33">
                  <c:v>229</c:v>
                </c:pt>
                <c:pt idx="34">
                  <c:v>230</c:v>
                </c:pt>
                <c:pt idx="35">
                  <c:v>231</c:v>
                </c:pt>
                <c:pt idx="36">
                  <c:v>232</c:v>
                </c:pt>
                <c:pt idx="37">
                  <c:v>233</c:v>
                </c:pt>
                <c:pt idx="38">
                  <c:v>234</c:v>
                </c:pt>
                <c:pt idx="39">
                  <c:v>235</c:v>
                </c:pt>
                <c:pt idx="40">
                  <c:v>236</c:v>
                </c:pt>
                <c:pt idx="41">
                  <c:v>237</c:v>
                </c:pt>
                <c:pt idx="42">
                  <c:v>238</c:v>
                </c:pt>
                <c:pt idx="43">
                  <c:v>239</c:v>
                </c:pt>
                <c:pt idx="44">
                  <c:v>240</c:v>
                </c:pt>
                <c:pt idx="45">
                  <c:v>242</c:v>
                </c:pt>
                <c:pt idx="46">
                  <c:v>245</c:v>
                </c:pt>
                <c:pt idx="47">
                  <c:v>247</c:v>
                </c:pt>
                <c:pt idx="48">
                  <c:v>248</c:v>
                </c:pt>
                <c:pt idx="49">
                  <c:v>249</c:v>
                </c:pt>
                <c:pt idx="50">
                  <c:v>250</c:v>
                </c:pt>
                <c:pt idx="51">
                  <c:v>251</c:v>
                </c:pt>
                <c:pt idx="52">
                  <c:v>252</c:v>
                </c:pt>
                <c:pt idx="53">
                  <c:v>253</c:v>
                </c:pt>
                <c:pt idx="54">
                  <c:v>254</c:v>
                </c:pt>
                <c:pt idx="55">
                  <c:v>255</c:v>
                </c:pt>
                <c:pt idx="56">
                  <c:v>256</c:v>
                </c:pt>
                <c:pt idx="57">
                  <c:v>257</c:v>
                </c:pt>
                <c:pt idx="58">
                  <c:v>258</c:v>
                </c:pt>
                <c:pt idx="59">
                  <c:v>259</c:v>
                </c:pt>
                <c:pt idx="60">
                  <c:v>260</c:v>
                </c:pt>
                <c:pt idx="61">
                  <c:v>261</c:v>
                </c:pt>
                <c:pt idx="62">
                  <c:v>262</c:v>
                </c:pt>
                <c:pt idx="63">
                  <c:v>263</c:v>
                </c:pt>
                <c:pt idx="64">
                  <c:v>264</c:v>
                </c:pt>
                <c:pt idx="65">
                  <c:v>265</c:v>
                </c:pt>
                <c:pt idx="66">
                  <c:v>267</c:v>
                </c:pt>
                <c:pt idx="67">
                  <c:v>268</c:v>
                </c:pt>
                <c:pt idx="68">
                  <c:v>269</c:v>
                </c:pt>
                <c:pt idx="69">
                  <c:v>270</c:v>
                </c:pt>
                <c:pt idx="70">
                  <c:v>271</c:v>
                </c:pt>
                <c:pt idx="71">
                  <c:v>272</c:v>
                </c:pt>
                <c:pt idx="72">
                  <c:v>273</c:v>
                </c:pt>
                <c:pt idx="73">
                  <c:v>274</c:v>
                </c:pt>
                <c:pt idx="74">
                  <c:v>275</c:v>
                </c:pt>
                <c:pt idx="75">
                  <c:v>276</c:v>
                </c:pt>
                <c:pt idx="76">
                  <c:v>277</c:v>
                </c:pt>
                <c:pt idx="77">
                  <c:v>278</c:v>
                </c:pt>
                <c:pt idx="78">
                  <c:v>279</c:v>
                </c:pt>
                <c:pt idx="79">
                  <c:v>280</c:v>
                </c:pt>
                <c:pt idx="80">
                  <c:v>281</c:v>
                </c:pt>
                <c:pt idx="81">
                  <c:v>282</c:v>
                </c:pt>
                <c:pt idx="82">
                  <c:v>283</c:v>
                </c:pt>
                <c:pt idx="83">
                  <c:v>284</c:v>
                </c:pt>
                <c:pt idx="84">
                  <c:v>285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8D-41F4-98B3-D5B17456C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8851008"/>
        <c:axId val="943121231"/>
      </c:scatterChart>
      <c:valAx>
        <c:axId val="1198851008"/>
        <c:scaling>
          <c:orientation val="minMax"/>
          <c:max val="0.6000000000000000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Phi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121231"/>
        <c:crosses val="autoZero"/>
        <c:crossBetween val="midCat"/>
      </c:valAx>
      <c:valAx>
        <c:axId val="943121231"/>
        <c:scaling>
          <c:orientation val="minMax"/>
          <c:max val="4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851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Xm++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'Graph-mathematica each parts'!$J$6:$J$37</c:f>
              <c:numCache>
                <c:formatCode>General</c:formatCode>
                <c:ptCount val="32"/>
                <c:pt idx="0">
                  <c:v>0.41876000000000002</c:v>
                </c:pt>
                <c:pt idx="1">
                  <c:v>0.41283700000000001</c:v>
                </c:pt>
                <c:pt idx="2">
                  <c:v>0.41172999999999998</c:v>
                </c:pt>
                <c:pt idx="3">
                  <c:v>0.423458</c:v>
                </c:pt>
                <c:pt idx="4">
                  <c:v>0.42462800000000001</c:v>
                </c:pt>
                <c:pt idx="5">
                  <c:v>0.42579600000000001</c:v>
                </c:pt>
                <c:pt idx="6">
                  <c:v>0.42696200000000001</c:v>
                </c:pt>
                <c:pt idx="7">
                  <c:v>0.42812600000000001</c:v>
                </c:pt>
                <c:pt idx="8">
                  <c:v>0.42928899999999998</c:v>
                </c:pt>
                <c:pt idx="9">
                  <c:v>0.43276599999999998</c:v>
                </c:pt>
                <c:pt idx="10">
                  <c:v>0.43392199999999997</c:v>
                </c:pt>
                <c:pt idx="11">
                  <c:v>0.43507499999999999</c:v>
                </c:pt>
                <c:pt idx="12">
                  <c:v>0.43737700000000002</c:v>
                </c:pt>
                <c:pt idx="13">
                  <c:v>0.43967200000000001</c:v>
                </c:pt>
                <c:pt idx="14">
                  <c:v>0.44081700000000001</c:v>
                </c:pt>
                <c:pt idx="15">
                  <c:v>0.44195899999999999</c:v>
                </c:pt>
                <c:pt idx="16">
                  <c:v>0.44424000000000002</c:v>
                </c:pt>
                <c:pt idx="17">
                  <c:v>0.44764700000000002</c:v>
                </c:pt>
                <c:pt idx="18">
                  <c:v>0.44416699999999998</c:v>
                </c:pt>
                <c:pt idx="19">
                  <c:v>0.449909</c:v>
                </c:pt>
                <c:pt idx="20">
                  <c:v>0.453289</c:v>
                </c:pt>
                <c:pt idx="21">
                  <c:v>0.45553500000000002</c:v>
                </c:pt>
                <c:pt idx="22">
                  <c:v>0.45665299999999998</c:v>
                </c:pt>
                <c:pt idx="23">
                  <c:v>0.45777000000000001</c:v>
                </c:pt>
                <c:pt idx="24">
                  <c:v>0.45888600000000002</c:v>
                </c:pt>
                <c:pt idx="25">
                  <c:v>0.46</c:v>
                </c:pt>
                <c:pt idx="26">
                  <c:v>0.46111200000000002</c:v>
                </c:pt>
                <c:pt idx="27">
                  <c:v>0.46222299999999999</c:v>
                </c:pt>
              </c:numCache>
            </c:numRef>
          </c:xVal>
          <c:yVal>
            <c:numRef>
              <c:f>'Graph-mathematica each parts'!$K$6:$K$37</c:f>
              <c:numCache>
                <c:formatCode>General</c:formatCode>
                <c:ptCount val="32"/>
                <c:pt idx="0">
                  <c:v>290</c:v>
                </c:pt>
                <c:pt idx="1">
                  <c:v>292</c:v>
                </c:pt>
                <c:pt idx="2">
                  <c:v>293</c:v>
                </c:pt>
                <c:pt idx="3">
                  <c:v>294</c:v>
                </c:pt>
                <c:pt idx="4">
                  <c:v>295</c:v>
                </c:pt>
                <c:pt idx="5">
                  <c:v>296</c:v>
                </c:pt>
                <c:pt idx="6">
                  <c:v>297</c:v>
                </c:pt>
                <c:pt idx="7">
                  <c:v>298</c:v>
                </c:pt>
                <c:pt idx="8">
                  <c:v>299</c:v>
                </c:pt>
                <c:pt idx="9">
                  <c:v>302</c:v>
                </c:pt>
                <c:pt idx="10">
                  <c:v>303</c:v>
                </c:pt>
                <c:pt idx="11">
                  <c:v>304</c:v>
                </c:pt>
                <c:pt idx="12">
                  <c:v>306</c:v>
                </c:pt>
                <c:pt idx="13">
                  <c:v>308</c:v>
                </c:pt>
                <c:pt idx="14">
                  <c:v>309</c:v>
                </c:pt>
                <c:pt idx="15">
                  <c:v>310</c:v>
                </c:pt>
                <c:pt idx="16">
                  <c:v>312</c:v>
                </c:pt>
                <c:pt idx="17">
                  <c:v>315</c:v>
                </c:pt>
                <c:pt idx="18">
                  <c:v>316</c:v>
                </c:pt>
                <c:pt idx="19">
                  <c:v>317</c:v>
                </c:pt>
                <c:pt idx="20">
                  <c:v>320</c:v>
                </c:pt>
                <c:pt idx="21">
                  <c:v>322</c:v>
                </c:pt>
                <c:pt idx="22">
                  <c:v>323</c:v>
                </c:pt>
                <c:pt idx="23">
                  <c:v>324</c:v>
                </c:pt>
                <c:pt idx="24">
                  <c:v>325</c:v>
                </c:pt>
                <c:pt idx="25">
                  <c:v>326</c:v>
                </c:pt>
                <c:pt idx="26">
                  <c:v>327</c:v>
                </c:pt>
                <c:pt idx="27">
                  <c:v>328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6B-4019-947C-3F47EEE627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7413840"/>
        <c:axId val="1055252992"/>
      </c:scatterChart>
      <c:valAx>
        <c:axId val="217413840"/>
        <c:scaling>
          <c:orientation val="minMax"/>
          <c:max val="0.60000000000000009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Phi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5252992"/>
        <c:crosses val="autoZero"/>
        <c:crossBetween val="midCat"/>
      </c:valAx>
      <c:valAx>
        <c:axId val="1055252992"/>
        <c:scaling>
          <c:orientation val="minMax"/>
          <c:max val="4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413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Xm1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'Graph-mathematica each parts'!$M$6:$M$42</c:f>
              <c:numCache>
                <c:formatCode>General</c:formatCode>
                <c:ptCount val="37"/>
                <c:pt idx="0">
                  <c:v>0.32476100000000002</c:v>
                </c:pt>
                <c:pt idx="1">
                  <c:v>0.32627099999999998</c:v>
                </c:pt>
                <c:pt idx="2">
                  <c:v>0.32778499999999999</c:v>
                </c:pt>
                <c:pt idx="3">
                  <c:v>0.32930300000000001</c:v>
                </c:pt>
                <c:pt idx="4">
                  <c:v>0.33082499999999998</c:v>
                </c:pt>
                <c:pt idx="5">
                  <c:v>0.33235100000000001</c:v>
                </c:pt>
                <c:pt idx="6">
                  <c:v>0.33388099999999998</c:v>
                </c:pt>
                <c:pt idx="7">
                  <c:v>0.33541500000000002</c:v>
                </c:pt>
                <c:pt idx="8">
                  <c:v>0.336953</c:v>
                </c:pt>
                <c:pt idx="9">
                  <c:v>0.33849499999999999</c:v>
                </c:pt>
                <c:pt idx="10">
                  <c:v>0.34004099999999998</c:v>
                </c:pt>
                <c:pt idx="11">
                  <c:v>0.34159099999999998</c:v>
                </c:pt>
                <c:pt idx="12">
                  <c:v>0.34314499999999998</c:v>
                </c:pt>
                <c:pt idx="13">
                  <c:v>0.34470299999999998</c:v>
                </c:pt>
                <c:pt idx="14">
                  <c:v>0.34626499999999999</c:v>
                </c:pt>
                <c:pt idx="15">
                  <c:v>0.347831</c:v>
                </c:pt>
                <c:pt idx="16">
                  <c:v>0.34940100000000002</c:v>
                </c:pt>
                <c:pt idx="17">
                  <c:v>0.35097499999999998</c:v>
                </c:pt>
                <c:pt idx="18">
                  <c:v>0.35255300000000001</c:v>
                </c:pt>
                <c:pt idx="19">
                  <c:v>0.35760799999999998</c:v>
                </c:pt>
                <c:pt idx="20">
                  <c:v>0.35572100000000001</c:v>
                </c:pt>
                <c:pt idx="21">
                  <c:v>0.35731000000000002</c:v>
                </c:pt>
                <c:pt idx="22">
                  <c:v>0.358904</c:v>
                </c:pt>
                <c:pt idx="23">
                  <c:v>0.36050199999999999</c:v>
                </c:pt>
                <c:pt idx="24">
                  <c:v>0.36210399999999998</c:v>
                </c:pt>
                <c:pt idx="25">
                  <c:v>0.36370999999999998</c:v>
                </c:pt>
                <c:pt idx="26">
                  <c:v>0.36531999999999998</c:v>
                </c:pt>
                <c:pt idx="27">
                  <c:v>0.36693399999999998</c:v>
                </c:pt>
                <c:pt idx="28">
                  <c:v>0.36855199999999999</c:v>
                </c:pt>
                <c:pt idx="29">
                  <c:v>0.37180000000000002</c:v>
                </c:pt>
                <c:pt idx="30">
                  <c:v>0.37342999999999998</c:v>
                </c:pt>
                <c:pt idx="31">
                  <c:v>0.37506400000000001</c:v>
                </c:pt>
                <c:pt idx="32">
                  <c:v>0.38066899999999998</c:v>
                </c:pt>
                <c:pt idx="33">
                  <c:v>0.37834400000000001</c:v>
                </c:pt>
                <c:pt idx="34">
                  <c:v>0.37998999999999999</c:v>
                </c:pt>
                <c:pt idx="35">
                  <c:v>0.38329400000000002</c:v>
                </c:pt>
                <c:pt idx="36">
                  <c:v>0.38495200000000002</c:v>
                </c:pt>
              </c:numCache>
            </c:numRef>
          </c:xVal>
          <c:yVal>
            <c:numRef>
              <c:f>'Graph-mathematica each parts'!$N$6:$N$42</c:f>
              <c:numCache>
                <c:formatCode>General</c:formatCode>
                <c:ptCount val="37"/>
                <c:pt idx="0">
                  <c:v>252</c:v>
                </c:pt>
                <c:pt idx="1">
                  <c:v>253</c:v>
                </c:pt>
                <c:pt idx="2">
                  <c:v>254</c:v>
                </c:pt>
                <c:pt idx="3">
                  <c:v>255</c:v>
                </c:pt>
                <c:pt idx="4">
                  <c:v>256</c:v>
                </c:pt>
                <c:pt idx="5">
                  <c:v>257</c:v>
                </c:pt>
                <c:pt idx="6">
                  <c:v>258</c:v>
                </c:pt>
                <c:pt idx="7">
                  <c:v>259</c:v>
                </c:pt>
                <c:pt idx="8">
                  <c:v>260</c:v>
                </c:pt>
                <c:pt idx="9">
                  <c:v>261</c:v>
                </c:pt>
                <c:pt idx="10">
                  <c:v>262</c:v>
                </c:pt>
                <c:pt idx="11">
                  <c:v>263</c:v>
                </c:pt>
                <c:pt idx="12">
                  <c:v>264</c:v>
                </c:pt>
                <c:pt idx="13">
                  <c:v>265</c:v>
                </c:pt>
                <c:pt idx="14">
                  <c:v>266</c:v>
                </c:pt>
                <c:pt idx="15">
                  <c:v>267</c:v>
                </c:pt>
                <c:pt idx="16">
                  <c:v>268</c:v>
                </c:pt>
                <c:pt idx="17">
                  <c:v>269</c:v>
                </c:pt>
                <c:pt idx="18">
                  <c:v>270</c:v>
                </c:pt>
                <c:pt idx="19">
                  <c:v>271</c:v>
                </c:pt>
                <c:pt idx="20">
                  <c:v>272</c:v>
                </c:pt>
                <c:pt idx="21">
                  <c:v>273</c:v>
                </c:pt>
                <c:pt idx="22">
                  <c:v>274</c:v>
                </c:pt>
                <c:pt idx="23">
                  <c:v>275</c:v>
                </c:pt>
                <c:pt idx="24">
                  <c:v>276</c:v>
                </c:pt>
                <c:pt idx="25">
                  <c:v>277</c:v>
                </c:pt>
                <c:pt idx="26">
                  <c:v>278</c:v>
                </c:pt>
                <c:pt idx="27">
                  <c:v>279</c:v>
                </c:pt>
                <c:pt idx="28">
                  <c:v>280</c:v>
                </c:pt>
                <c:pt idx="29">
                  <c:v>282</c:v>
                </c:pt>
                <c:pt idx="30">
                  <c:v>283</c:v>
                </c:pt>
                <c:pt idx="31">
                  <c:v>284</c:v>
                </c:pt>
                <c:pt idx="32">
                  <c:v>285</c:v>
                </c:pt>
                <c:pt idx="33">
                  <c:v>286</c:v>
                </c:pt>
                <c:pt idx="34">
                  <c:v>287</c:v>
                </c:pt>
                <c:pt idx="35">
                  <c:v>289</c:v>
                </c:pt>
                <c:pt idx="36">
                  <c:v>290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9B-46D1-914F-DE82CC39DD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9991952"/>
        <c:axId val="2111449488"/>
      </c:scatterChart>
      <c:valAx>
        <c:axId val="1709991952"/>
        <c:scaling>
          <c:orientation val="minMax"/>
          <c:max val="0.60000000000000009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1449488"/>
        <c:crosses val="autoZero"/>
        <c:crossBetween val="midCat"/>
      </c:valAx>
      <c:valAx>
        <c:axId val="2111449488"/>
        <c:scaling>
          <c:orientation val="minMax"/>
          <c:max val="4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9991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Xm3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'Graph-mathematica each parts'!$P$6:$P$35</c:f>
              <c:numCache>
                <c:formatCode>General</c:formatCode>
                <c:ptCount val="30"/>
                <c:pt idx="0">
                  <c:v>0.469032</c:v>
                </c:pt>
                <c:pt idx="1">
                  <c:v>0.45932400000000001</c:v>
                </c:pt>
                <c:pt idx="2">
                  <c:v>0.465057</c:v>
                </c:pt>
                <c:pt idx="3">
                  <c:v>0.48065600000000003</c:v>
                </c:pt>
                <c:pt idx="4">
                  <c:v>0.47091499999999997</c:v>
                </c:pt>
                <c:pt idx="5">
                  <c:v>0.47289599999999998</c:v>
                </c:pt>
                <c:pt idx="6">
                  <c:v>0.47489100000000001</c:v>
                </c:pt>
                <c:pt idx="7">
                  <c:v>0.47689999999999999</c:v>
                </c:pt>
                <c:pt idx="8">
                  <c:v>0.47892299999999999</c:v>
                </c:pt>
                <c:pt idx="9">
                  <c:v>0.48096</c:v>
                </c:pt>
                <c:pt idx="10">
                  <c:v>0.48301100000000002</c:v>
                </c:pt>
                <c:pt idx="11">
                  <c:v>0.48507499999999998</c:v>
                </c:pt>
                <c:pt idx="12">
                  <c:v>0.48715399999999998</c:v>
                </c:pt>
                <c:pt idx="13">
                  <c:v>0.47200799999999998</c:v>
                </c:pt>
                <c:pt idx="14">
                  <c:v>0.500143</c:v>
                </c:pt>
                <c:pt idx="15">
                  <c:v>0.493475</c:v>
                </c:pt>
                <c:pt idx="16">
                  <c:v>0.50428899999999999</c:v>
                </c:pt>
                <c:pt idx="17">
                  <c:v>0.50871299999999997</c:v>
                </c:pt>
                <c:pt idx="18">
                  <c:v>0.51049100000000003</c:v>
                </c:pt>
                <c:pt idx="19">
                  <c:v>0.51319199999999998</c:v>
                </c:pt>
                <c:pt idx="20">
                  <c:v>0.51545300000000005</c:v>
                </c:pt>
                <c:pt idx="21">
                  <c:v>0.52001600000000003</c:v>
                </c:pt>
                <c:pt idx="22">
                  <c:v>0.52231899999999998</c:v>
                </c:pt>
              </c:numCache>
            </c:numRef>
          </c:xVal>
          <c:yVal>
            <c:numRef>
              <c:f>'Graph-mathematica each parts'!$Q$6:$Q$35</c:f>
              <c:numCache>
                <c:formatCode>General</c:formatCode>
                <c:ptCount val="30"/>
                <c:pt idx="0">
                  <c:v>334</c:v>
                </c:pt>
                <c:pt idx="1">
                  <c:v>335</c:v>
                </c:pt>
                <c:pt idx="2">
                  <c:v>338</c:v>
                </c:pt>
                <c:pt idx="3">
                  <c:v>340</c:v>
                </c:pt>
                <c:pt idx="4">
                  <c:v>341</c:v>
                </c:pt>
                <c:pt idx="5">
                  <c:v>342</c:v>
                </c:pt>
                <c:pt idx="6">
                  <c:v>343</c:v>
                </c:pt>
                <c:pt idx="7">
                  <c:v>344</c:v>
                </c:pt>
                <c:pt idx="8">
                  <c:v>345</c:v>
                </c:pt>
                <c:pt idx="9">
                  <c:v>346</c:v>
                </c:pt>
                <c:pt idx="10">
                  <c:v>347</c:v>
                </c:pt>
                <c:pt idx="11">
                  <c:v>348</c:v>
                </c:pt>
                <c:pt idx="12">
                  <c:v>349</c:v>
                </c:pt>
                <c:pt idx="13">
                  <c:v>350</c:v>
                </c:pt>
                <c:pt idx="14">
                  <c:v>351</c:v>
                </c:pt>
                <c:pt idx="15">
                  <c:v>352</c:v>
                </c:pt>
                <c:pt idx="16">
                  <c:v>357</c:v>
                </c:pt>
                <c:pt idx="17">
                  <c:v>359</c:v>
                </c:pt>
                <c:pt idx="18">
                  <c:v>360</c:v>
                </c:pt>
                <c:pt idx="19">
                  <c:v>361</c:v>
                </c:pt>
                <c:pt idx="20">
                  <c:v>362</c:v>
                </c:pt>
                <c:pt idx="21">
                  <c:v>364</c:v>
                </c:pt>
                <c:pt idx="22">
                  <c:v>365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E6-45C1-A973-E66059244B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1257520"/>
        <c:axId val="1936418912"/>
      </c:scatterChart>
      <c:valAx>
        <c:axId val="971257520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Phi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6418912"/>
        <c:crosses val="autoZero"/>
        <c:crossBetween val="midCat"/>
      </c:valAx>
      <c:valAx>
        <c:axId val="1936418912"/>
        <c:scaling>
          <c:orientation val="minMax"/>
          <c:max val="4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257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Xm5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'Graph-mathematica each parts'!$S$6:$S$34</c:f>
              <c:numCache>
                <c:formatCode>General</c:formatCode>
                <c:ptCount val="29"/>
                <c:pt idx="0">
                  <c:v>0.52851999999999999</c:v>
                </c:pt>
                <c:pt idx="1">
                  <c:v>0.53018699999999996</c:v>
                </c:pt>
                <c:pt idx="2">
                  <c:v>0.53074699999999997</c:v>
                </c:pt>
                <c:pt idx="3">
                  <c:v>0.53104200000000001</c:v>
                </c:pt>
                <c:pt idx="4">
                  <c:v>0.53166199999999997</c:v>
                </c:pt>
                <c:pt idx="5">
                  <c:v>0.53198699999999999</c:v>
                </c:pt>
                <c:pt idx="6">
                  <c:v>0.53232199999999996</c:v>
                </c:pt>
                <c:pt idx="7">
                  <c:v>0.53338600000000003</c:v>
                </c:pt>
                <c:pt idx="8">
                  <c:v>0.53414600000000001</c:v>
                </c:pt>
                <c:pt idx="9">
                  <c:v>0.53494600000000003</c:v>
                </c:pt>
                <c:pt idx="10">
                  <c:v>0.53536099999999998</c:v>
                </c:pt>
                <c:pt idx="11">
                  <c:v>0.53622099999999995</c:v>
                </c:pt>
                <c:pt idx="12">
                  <c:v>0.53712099999999996</c:v>
                </c:pt>
                <c:pt idx="13">
                  <c:v>0.53758600000000001</c:v>
                </c:pt>
                <c:pt idx="14">
                  <c:v>0.53805999999999998</c:v>
                </c:pt>
                <c:pt idx="15">
                  <c:v>0.53903999999999996</c:v>
                </c:pt>
                <c:pt idx="16">
                  <c:v>0.54005999999999998</c:v>
                </c:pt>
                <c:pt idx="17">
                  <c:v>0.53847500000000004</c:v>
                </c:pt>
                <c:pt idx="18">
                  <c:v>0.54221900000000001</c:v>
                </c:pt>
                <c:pt idx="19">
                  <c:v>0.54278400000000004</c:v>
                </c:pt>
              </c:numCache>
            </c:numRef>
          </c:xVal>
          <c:yVal>
            <c:numRef>
              <c:f>'Graph-mathematica each parts'!$T$6:$T$34</c:f>
              <c:numCache>
                <c:formatCode>General</c:formatCode>
                <c:ptCount val="29"/>
                <c:pt idx="0">
                  <c:v>366</c:v>
                </c:pt>
                <c:pt idx="1">
                  <c:v>367</c:v>
                </c:pt>
                <c:pt idx="2">
                  <c:v>369</c:v>
                </c:pt>
                <c:pt idx="3">
                  <c:v>370</c:v>
                </c:pt>
                <c:pt idx="4">
                  <c:v>372</c:v>
                </c:pt>
                <c:pt idx="5">
                  <c:v>373</c:v>
                </c:pt>
                <c:pt idx="6">
                  <c:v>374</c:v>
                </c:pt>
                <c:pt idx="7">
                  <c:v>377</c:v>
                </c:pt>
                <c:pt idx="8">
                  <c:v>379</c:v>
                </c:pt>
                <c:pt idx="9">
                  <c:v>381</c:v>
                </c:pt>
                <c:pt idx="10">
                  <c:v>382</c:v>
                </c:pt>
                <c:pt idx="11">
                  <c:v>384</c:v>
                </c:pt>
                <c:pt idx="12">
                  <c:v>386</c:v>
                </c:pt>
                <c:pt idx="13">
                  <c:v>387</c:v>
                </c:pt>
                <c:pt idx="14">
                  <c:v>388</c:v>
                </c:pt>
                <c:pt idx="15">
                  <c:v>390</c:v>
                </c:pt>
                <c:pt idx="16">
                  <c:v>392</c:v>
                </c:pt>
                <c:pt idx="17">
                  <c:v>395</c:v>
                </c:pt>
                <c:pt idx="18">
                  <c:v>396</c:v>
                </c:pt>
                <c:pt idx="19">
                  <c:v>397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F1-4D70-B743-8A3327B086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9992912"/>
        <c:axId val="2111453952"/>
      </c:scatterChart>
      <c:valAx>
        <c:axId val="1709992912"/>
        <c:scaling>
          <c:orientation val="minMax"/>
          <c:max val="0.60000000000000009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Phi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1453952"/>
        <c:crosses val="autoZero"/>
        <c:crossBetween val="midCat"/>
      </c:valAx>
      <c:valAx>
        <c:axId val="211145395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9992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19.png"/><Relationship Id="rId13" Type="http://schemas.openxmlformats.org/officeDocument/2006/relationships/chart" Target="../charts/chart1.xml"/><Relationship Id="rId3" Type="http://schemas.openxmlformats.org/officeDocument/2006/relationships/image" Target="../media/image14.png"/><Relationship Id="rId7" Type="http://schemas.openxmlformats.org/officeDocument/2006/relationships/image" Target="../media/image18.png"/><Relationship Id="rId12" Type="http://schemas.openxmlformats.org/officeDocument/2006/relationships/image" Target="../media/image23.png"/><Relationship Id="rId2" Type="http://schemas.openxmlformats.org/officeDocument/2006/relationships/image" Target="../media/image13.png"/><Relationship Id="rId1" Type="http://schemas.openxmlformats.org/officeDocument/2006/relationships/image" Target="../media/image12.png"/><Relationship Id="rId6" Type="http://schemas.openxmlformats.org/officeDocument/2006/relationships/image" Target="../media/image17.png"/><Relationship Id="rId11" Type="http://schemas.openxmlformats.org/officeDocument/2006/relationships/image" Target="../media/image22.png"/><Relationship Id="rId5" Type="http://schemas.openxmlformats.org/officeDocument/2006/relationships/image" Target="../media/image16.png"/><Relationship Id="rId10" Type="http://schemas.openxmlformats.org/officeDocument/2006/relationships/image" Target="../media/image21.png"/><Relationship Id="rId4" Type="http://schemas.openxmlformats.org/officeDocument/2006/relationships/image" Target="../media/image15.png"/><Relationship Id="rId9" Type="http://schemas.openxmlformats.org/officeDocument/2006/relationships/image" Target="../media/image20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.xml"/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198120</xdr:colOff>
      <xdr:row>5</xdr:row>
      <xdr:rowOff>144780</xdr:rowOff>
    </xdr:from>
    <xdr:to>
      <xdr:col>11</xdr:col>
      <xdr:colOff>495300</xdr:colOff>
      <xdr:row>5</xdr:row>
      <xdr:rowOff>385108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58FC6F-F6A4-4E74-87D6-0CD40B2AAF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65720" y="1356360"/>
          <a:ext cx="297180" cy="240328"/>
        </a:xfrm>
        <a:prstGeom prst="rect">
          <a:avLst/>
        </a:prstGeom>
      </xdr:spPr>
    </xdr:pic>
    <xdr:clientData/>
  </xdr:twoCellAnchor>
  <xdr:twoCellAnchor editAs="oneCell">
    <xdr:from>
      <xdr:col>12</xdr:col>
      <xdr:colOff>167640</xdr:colOff>
      <xdr:row>5</xdr:row>
      <xdr:rowOff>167640</xdr:rowOff>
    </xdr:from>
    <xdr:to>
      <xdr:col>12</xdr:col>
      <xdr:colOff>289560</xdr:colOff>
      <xdr:row>5</xdr:row>
      <xdr:rowOff>370841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362FE0-2EA7-488E-A27E-7B20785710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244840" y="1379220"/>
          <a:ext cx="121920" cy="203201"/>
        </a:xfrm>
        <a:prstGeom prst="rect">
          <a:avLst/>
        </a:prstGeom>
      </xdr:spPr>
    </xdr:pic>
    <xdr:clientData/>
  </xdr:twoCellAnchor>
  <xdr:twoCellAnchor editAs="oneCell">
    <xdr:from>
      <xdr:col>10</xdr:col>
      <xdr:colOff>190500</xdr:colOff>
      <xdr:row>5</xdr:row>
      <xdr:rowOff>152400</xdr:rowOff>
    </xdr:from>
    <xdr:to>
      <xdr:col>10</xdr:col>
      <xdr:colOff>373396</xdr:colOff>
      <xdr:row>5</xdr:row>
      <xdr:rowOff>373399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202C4A5-536E-9BA5-C721-CC47016F41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048500" y="1363980"/>
          <a:ext cx="182896" cy="220999"/>
        </a:xfrm>
        <a:prstGeom prst="rect">
          <a:avLst/>
        </a:prstGeom>
      </xdr:spPr>
    </xdr:pic>
    <xdr:clientData/>
  </xdr:twoCellAnchor>
  <xdr:twoCellAnchor editAs="oneCell">
    <xdr:from>
      <xdr:col>9</xdr:col>
      <xdr:colOff>160020</xdr:colOff>
      <xdr:row>5</xdr:row>
      <xdr:rowOff>152400</xdr:rowOff>
    </xdr:from>
    <xdr:to>
      <xdr:col>9</xdr:col>
      <xdr:colOff>472467</xdr:colOff>
      <xdr:row>5</xdr:row>
      <xdr:rowOff>388640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4BBD00F-821D-CE40-E6BE-0C6DC60DC3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408420" y="1363980"/>
          <a:ext cx="312447" cy="236240"/>
        </a:xfrm>
        <a:prstGeom prst="rect">
          <a:avLst/>
        </a:prstGeom>
      </xdr:spPr>
    </xdr:pic>
    <xdr:clientData/>
  </xdr:twoCellAnchor>
  <xdr:twoCellAnchor editAs="oneCell">
    <xdr:from>
      <xdr:col>19</xdr:col>
      <xdr:colOff>106680</xdr:colOff>
      <xdr:row>5</xdr:row>
      <xdr:rowOff>137160</xdr:rowOff>
    </xdr:from>
    <xdr:to>
      <xdr:col>19</xdr:col>
      <xdr:colOff>533400</xdr:colOff>
      <xdr:row>5</xdr:row>
      <xdr:rowOff>382401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EB117FCC-918B-4BEB-B17E-CD54691513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3548360" y="1348740"/>
          <a:ext cx="426720" cy="245241"/>
        </a:xfrm>
        <a:prstGeom prst="rect">
          <a:avLst/>
        </a:prstGeom>
      </xdr:spPr>
    </xdr:pic>
    <xdr:clientData/>
  </xdr:twoCellAnchor>
  <xdr:twoCellAnchor editAs="oneCell">
    <xdr:from>
      <xdr:col>23</xdr:col>
      <xdr:colOff>198120</xdr:colOff>
      <xdr:row>5</xdr:row>
      <xdr:rowOff>129540</xdr:rowOff>
    </xdr:from>
    <xdr:to>
      <xdr:col>23</xdr:col>
      <xdr:colOff>471446</xdr:colOff>
      <xdr:row>5</xdr:row>
      <xdr:rowOff>358140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D21C845-BB1A-4AA1-A41E-2176B09C37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6459200" y="1341120"/>
          <a:ext cx="273326" cy="228600"/>
        </a:xfrm>
        <a:prstGeom prst="rect">
          <a:avLst/>
        </a:prstGeom>
      </xdr:spPr>
    </xdr:pic>
    <xdr:clientData/>
  </xdr:twoCellAnchor>
  <xdr:twoCellAnchor editAs="oneCell">
    <xdr:from>
      <xdr:col>24</xdr:col>
      <xdr:colOff>114300</xdr:colOff>
      <xdr:row>5</xdr:row>
      <xdr:rowOff>152400</xdr:rowOff>
    </xdr:from>
    <xdr:to>
      <xdr:col>24</xdr:col>
      <xdr:colOff>502920</xdr:colOff>
      <xdr:row>5</xdr:row>
      <xdr:rowOff>368300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A15E118E-4085-4D0B-9318-E9355927EB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6984980" y="1363980"/>
          <a:ext cx="388620" cy="215900"/>
        </a:xfrm>
        <a:prstGeom prst="rect">
          <a:avLst/>
        </a:prstGeom>
      </xdr:spPr>
    </xdr:pic>
    <xdr:clientData/>
  </xdr:twoCellAnchor>
  <xdr:twoCellAnchor editAs="oneCell">
    <xdr:from>
      <xdr:col>26</xdr:col>
      <xdr:colOff>137160</xdr:colOff>
      <xdr:row>5</xdr:row>
      <xdr:rowOff>129540</xdr:rowOff>
    </xdr:from>
    <xdr:to>
      <xdr:col>26</xdr:col>
      <xdr:colOff>449580</xdr:colOff>
      <xdr:row>5</xdr:row>
      <xdr:rowOff>329896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249694D8-9BAF-4A2F-8ACE-55586DFE09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8227040" y="1341120"/>
          <a:ext cx="312420" cy="200356"/>
        </a:xfrm>
        <a:prstGeom prst="rect">
          <a:avLst/>
        </a:prstGeom>
      </xdr:spPr>
    </xdr:pic>
    <xdr:clientData/>
  </xdr:twoCellAnchor>
  <xdr:twoCellAnchor editAs="oneCell">
    <xdr:from>
      <xdr:col>27</xdr:col>
      <xdr:colOff>198120</xdr:colOff>
      <xdr:row>5</xdr:row>
      <xdr:rowOff>160020</xdr:rowOff>
    </xdr:from>
    <xdr:to>
      <xdr:col>27</xdr:col>
      <xdr:colOff>391128</xdr:colOff>
      <xdr:row>5</xdr:row>
      <xdr:rowOff>381000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27639877-0537-4201-B164-9DEDEA92C6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8897600" y="1371600"/>
          <a:ext cx="193008" cy="220980"/>
        </a:xfrm>
        <a:prstGeom prst="rect">
          <a:avLst/>
        </a:prstGeom>
      </xdr:spPr>
    </xdr:pic>
    <xdr:clientData/>
  </xdr:twoCellAnchor>
  <xdr:twoCellAnchor editAs="oneCell">
    <xdr:from>
      <xdr:col>28</xdr:col>
      <xdr:colOff>243840</xdr:colOff>
      <xdr:row>5</xdr:row>
      <xdr:rowOff>167640</xdr:rowOff>
    </xdr:from>
    <xdr:to>
      <xdr:col>28</xdr:col>
      <xdr:colOff>510540</xdr:colOff>
      <xdr:row>5</xdr:row>
      <xdr:rowOff>400679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96D0132C-3F66-4517-A7BD-080B4C2D63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9552920" y="1379220"/>
          <a:ext cx="266700" cy="233039"/>
        </a:xfrm>
        <a:prstGeom prst="rect">
          <a:avLst/>
        </a:prstGeom>
      </xdr:spPr>
    </xdr:pic>
    <xdr:clientData/>
  </xdr:twoCellAnchor>
  <xdr:twoCellAnchor editAs="oneCell">
    <xdr:from>
      <xdr:col>29</xdr:col>
      <xdr:colOff>30480</xdr:colOff>
      <xdr:row>5</xdr:row>
      <xdr:rowOff>137160</xdr:rowOff>
    </xdr:from>
    <xdr:to>
      <xdr:col>30</xdr:col>
      <xdr:colOff>2770</xdr:colOff>
      <xdr:row>5</xdr:row>
      <xdr:rowOff>373379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9F9D5181-32AD-44F9-8F6E-512192F416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20162520" y="1348740"/>
          <a:ext cx="574801" cy="236219"/>
        </a:xfrm>
        <a:prstGeom prst="rect">
          <a:avLst/>
        </a:prstGeom>
      </xdr:spPr>
    </xdr:pic>
    <xdr:clientData/>
  </xdr:twoCellAnchor>
  <xdr:twoCellAnchor editAs="oneCell">
    <xdr:from>
      <xdr:col>35</xdr:col>
      <xdr:colOff>342900</xdr:colOff>
      <xdr:row>5</xdr:row>
      <xdr:rowOff>144780</xdr:rowOff>
    </xdr:from>
    <xdr:to>
      <xdr:col>35</xdr:col>
      <xdr:colOff>556259</xdr:colOff>
      <xdr:row>5</xdr:row>
      <xdr:rowOff>375919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F15C2C90-9A55-44EB-AFCC-4F2A85869F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24985980" y="1356360"/>
          <a:ext cx="213359" cy="231139"/>
        </a:xfrm>
        <a:prstGeom prst="rect">
          <a:avLst/>
        </a:prstGeom>
      </xdr:spPr>
    </xdr:pic>
    <xdr:clientData/>
  </xdr:twoCellAnchor>
  <xdr:twoCellAnchor>
    <xdr:from>
      <xdr:col>51</xdr:col>
      <xdr:colOff>156037</xdr:colOff>
      <xdr:row>5</xdr:row>
      <xdr:rowOff>106041</xdr:rowOff>
    </xdr:from>
    <xdr:to>
      <xdr:col>58</xdr:col>
      <xdr:colOff>209814</xdr:colOff>
      <xdr:row>27</xdr:row>
      <xdr:rowOff>36186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4093F20E-B6D4-43EC-A7CE-9F5E148A83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3810</xdr:rowOff>
    </xdr:from>
    <xdr:to>
      <xdr:col>11</xdr:col>
      <xdr:colOff>0</xdr:colOff>
      <xdr:row>18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5EC311-8646-212F-3059-92884A897B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279763</xdr:colOff>
      <xdr:row>0</xdr:row>
      <xdr:rowOff>171994</xdr:rowOff>
    </xdr:from>
    <xdr:to>
      <xdr:col>32</xdr:col>
      <xdr:colOff>592183</xdr:colOff>
      <xdr:row>16</xdr:row>
      <xdr:rowOff>149134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1BD93F-4987-4340-BACF-D2FFFAB4F4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32</xdr:col>
      <xdr:colOff>599802</xdr:colOff>
      <xdr:row>0</xdr:row>
      <xdr:rowOff>126817</xdr:rowOff>
    </xdr:from>
    <xdr:to>
      <xdr:col>40</xdr:col>
      <xdr:colOff>295002</xdr:colOff>
      <xdr:row>15</xdr:row>
      <xdr:rowOff>126817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C6EEF7D-7E1F-5923-7C42-4CAF48741B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37013</xdr:colOff>
      <xdr:row>16</xdr:row>
      <xdr:rowOff>2721</xdr:rowOff>
    </xdr:from>
    <xdr:to>
      <xdr:col>40</xdr:col>
      <xdr:colOff>341813</xdr:colOff>
      <xdr:row>31</xdr:row>
      <xdr:rowOff>2721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38A3A64-6D80-D008-FFC6-FDE1E97618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33</xdr:col>
      <xdr:colOff>51163</xdr:colOff>
      <xdr:row>30</xdr:row>
      <xdr:rowOff>60415</xdr:rowOff>
    </xdr:from>
    <xdr:to>
      <xdr:col>40</xdr:col>
      <xdr:colOff>355963</xdr:colOff>
      <xdr:row>45</xdr:row>
      <xdr:rowOff>60415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5E97A7E-6559-03AA-ED2D-A9B2196471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40</xdr:col>
      <xdr:colOff>370115</xdr:colOff>
      <xdr:row>0</xdr:row>
      <xdr:rowOff>76200</xdr:rowOff>
    </xdr:from>
    <xdr:to>
      <xdr:col>48</xdr:col>
      <xdr:colOff>65315</xdr:colOff>
      <xdr:row>15</xdr:row>
      <xdr:rowOff>43543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4CFEFC0-8151-0DCE-E516-677DB93310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40</xdr:col>
      <xdr:colOff>348343</xdr:colOff>
      <xdr:row>15</xdr:row>
      <xdr:rowOff>43543</xdr:rowOff>
    </xdr:from>
    <xdr:to>
      <xdr:col>48</xdr:col>
      <xdr:colOff>43543</xdr:colOff>
      <xdr:row>30</xdr:row>
      <xdr:rowOff>10886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550C66A-7D20-984D-EAD3-7C05FD555B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40</xdr:col>
      <xdr:colOff>381000</xdr:colOff>
      <xdr:row>29</xdr:row>
      <xdr:rowOff>152400</xdr:rowOff>
    </xdr:from>
    <xdr:to>
      <xdr:col>48</xdr:col>
      <xdr:colOff>76200</xdr:colOff>
      <xdr:row>44</xdr:row>
      <xdr:rowOff>119743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327ABBE-5CBD-BF01-BF95-A8A0B67CA8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272142</xdr:colOff>
      <xdr:row>16</xdr:row>
      <xdr:rowOff>152400</xdr:rowOff>
    </xdr:from>
    <xdr:to>
      <xdr:col>32</xdr:col>
      <xdr:colOff>576942</xdr:colOff>
      <xdr:row>31</xdr:row>
      <xdr:rowOff>119743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255720C-8D32-A4DC-E63D-DF63B64257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594360</xdr:colOff>
      <xdr:row>79</xdr:row>
      <xdr:rowOff>125730</xdr:rowOff>
    </xdr:from>
    <xdr:to>
      <xdr:col>14</xdr:col>
      <xdr:colOff>37560</xdr:colOff>
      <xdr:row>103</xdr:row>
      <xdr:rowOff>56610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909610-FE69-7A9C-B621-0EEC9257C9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richData/_rels/richValueRel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1">
  <rv s="0">
    <v>0</v>
    <v>5</v>
  </rv>
  <rv s="0">
    <v>1</v>
    <v>5</v>
  </rv>
  <rv s="0">
    <v>2</v>
    <v>5</v>
  </rv>
  <rv s="0">
    <v>3</v>
    <v>5</v>
  </rv>
  <rv s="0">
    <v>4</v>
    <v>5</v>
  </rv>
  <rv s="0">
    <v>5</v>
    <v>5</v>
  </rv>
  <rv s="0">
    <v>6</v>
    <v>5</v>
  </rv>
  <rv s="0">
    <v>7</v>
    <v>5</v>
  </rv>
  <rv s="0">
    <v>8</v>
    <v>5</v>
  </rv>
  <rv s="0">
    <v>9</v>
    <v>5</v>
  </rv>
  <rv s="0">
    <v>10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  <rel r:id="rId3"/>
  <rel r:id="rId4"/>
  <rel r:id="rId5"/>
  <rel r:id="rId6"/>
  <rel r:id="rId7"/>
  <rel r:id="rId8"/>
  <rel r:id="rId9"/>
  <rel r:id="rId10"/>
  <rel r:id="rId11"/>
</richValueRel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D6104B-C9E0-42E8-AA2A-689EB615114A}">
  <dimension ref="A1:AY73"/>
  <sheetViews>
    <sheetView tabSelected="1" topLeftCell="AN42" zoomScale="76" zoomScaleNormal="93" workbookViewId="0">
      <selection activeCell="AU7" sqref="AU7:AV60"/>
    </sheetView>
  </sheetViews>
  <sheetFormatPr defaultRowHeight="14.5" x14ac:dyDescent="0.35"/>
  <cols>
    <col min="1" max="2" width="12.36328125" style="3" customWidth="1"/>
    <col min="3" max="3" width="12" style="3" customWidth="1"/>
    <col min="4" max="4" width="9.08984375" style="3" customWidth="1"/>
    <col min="5" max="6" width="13.08984375" style="3" customWidth="1"/>
    <col min="7" max="7" width="11.36328125" customWidth="1"/>
    <col min="8" max="8" width="11.1796875" customWidth="1"/>
    <col min="9" max="9" width="8.90625" style="6"/>
    <col min="11" max="12" width="8.90625" style="3"/>
    <col min="13" max="13" width="7.08984375" style="3" customWidth="1"/>
    <col min="14" max="14" width="8.90625" style="3"/>
    <col min="15" max="15" width="11.90625" style="3" customWidth="1"/>
    <col min="16" max="16" width="13.453125" style="3" customWidth="1"/>
    <col min="17" max="17" width="12.453125" style="3" customWidth="1"/>
    <col min="18" max="18" width="15.54296875" style="3" customWidth="1"/>
    <col min="19" max="19" width="8.90625" style="6"/>
    <col min="20" max="20" width="9.08984375" customWidth="1"/>
    <col min="22" max="22" width="14.1796875" customWidth="1"/>
    <col min="23" max="23" width="8.90625" style="6"/>
    <col min="26" max="26" width="8.90625" style="6"/>
    <col min="29" max="29" width="12" bestFit="1" customWidth="1"/>
    <col min="31" max="31" width="12" style="6" customWidth="1"/>
    <col min="32" max="33" width="12" customWidth="1"/>
    <col min="34" max="34" width="12" style="8" customWidth="1"/>
    <col min="36" max="36" width="12" bestFit="1" customWidth="1"/>
    <col min="38" max="38" width="13.1796875" customWidth="1"/>
    <col min="39" max="39" width="8.90625" style="6"/>
    <col min="41" max="43" width="21.54296875" style="3" customWidth="1"/>
    <col min="45" max="45" width="13.453125" style="3" customWidth="1"/>
  </cols>
  <sheetData>
    <row r="1" spans="1:48" ht="23.5" x14ac:dyDescent="0.55000000000000004">
      <c r="C1" s="13" t="s">
        <v>19</v>
      </c>
      <c r="D1" s="2"/>
      <c r="E1" s="2"/>
      <c r="F1" s="2"/>
      <c r="G1" s="1"/>
      <c r="H1" s="1"/>
      <c r="I1" t="s">
        <v>36</v>
      </c>
      <c r="S1"/>
      <c r="W1"/>
      <c r="Z1"/>
      <c r="AE1"/>
      <c r="AH1"/>
      <c r="AM1"/>
    </row>
    <row r="2" spans="1:48" x14ac:dyDescent="0.35">
      <c r="I2"/>
      <c r="L2" s="4" t="s">
        <v>0</v>
      </c>
      <c r="M2" s="4">
        <v>2</v>
      </c>
      <c r="S2"/>
      <c r="W2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M2"/>
    </row>
    <row r="3" spans="1:48" x14ac:dyDescent="0.35">
      <c r="I3"/>
      <c r="L3" s="4" t="s">
        <v>1</v>
      </c>
      <c r="M3" s="4">
        <v>1.7999999999999999E-2</v>
      </c>
      <c r="S3"/>
      <c r="W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M3"/>
    </row>
    <row r="4" spans="1:48" x14ac:dyDescent="0.35">
      <c r="I4"/>
      <c r="S4"/>
      <c r="W4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M4"/>
    </row>
    <row r="5" spans="1:48" x14ac:dyDescent="0.35">
      <c r="I5"/>
      <c r="S5"/>
      <c r="W5"/>
      <c r="Z5"/>
      <c r="AE5"/>
      <c r="AH5"/>
      <c r="AM5"/>
      <c r="AO5" s="5"/>
    </row>
    <row r="6" spans="1:48" ht="42" customHeight="1" x14ac:dyDescent="0.45">
      <c r="A6" s="3" t="s">
        <v>3</v>
      </c>
      <c r="B6" s="5" t="s">
        <v>20</v>
      </c>
      <c r="C6" s="5" t="s">
        <v>21</v>
      </c>
      <c r="D6" s="3" t="s">
        <v>4</v>
      </c>
      <c r="E6" s="3" t="s">
        <v>5</v>
      </c>
      <c r="F6" s="3" t="s">
        <v>6</v>
      </c>
      <c r="G6" s="3" t="s">
        <v>7</v>
      </c>
      <c r="H6" s="3" t="s">
        <v>8</v>
      </c>
      <c r="M6" s="7"/>
      <c r="N6" s="3" t="e" vm="1">
        <v>#VALUE!</v>
      </c>
      <c r="O6" s="3" t="e" vm="2">
        <v>#VALUE!</v>
      </c>
      <c r="P6" s="3" t="e" vm="3">
        <v>#VALUE!</v>
      </c>
      <c r="Q6" s="3" t="e" vm="4">
        <v>#VALUE!</v>
      </c>
      <c r="R6" s="3" t="e" vm="5">
        <v>#VALUE!</v>
      </c>
      <c r="T6" s="3"/>
      <c r="U6" t="e" vm="6">
        <v>#VALUE!</v>
      </c>
      <c r="V6" t="e" vm="7">
        <v>#VALUE!</v>
      </c>
      <c r="AI6" t="e" vm="8">
        <v>#VALUE!</v>
      </c>
      <c r="AK6" t="e" vm="9">
        <v>#VALUE!</v>
      </c>
      <c r="AL6" t="e" vm="10">
        <v>#VALUE!</v>
      </c>
      <c r="AN6" t="e" vm="11">
        <v>#VALUE!</v>
      </c>
      <c r="AO6" s="5" t="s">
        <v>2</v>
      </c>
      <c r="AP6" s="5" t="s">
        <v>9</v>
      </c>
      <c r="AQ6" s="5" t="s">
        <v>10</v>
      </c>
      <c r="AR6" s="9" t="s">
        <v>11</v>
      </c>
      <c r="AS6" s="10" t="s">
        <v>12</v>
      </c>
      <c r="AU6" t="s">
        <v>34</v>
      </c>
    </row>
    <row r="7" spans="1:48" x14ac:dyDescent="0.35">
      <c r="A7" s="3">
        <v>1.0207999999999999</v>
      </c>
      <c r="B7" s="3">
        <v>25</v>
      </c>
      <c r="C7" s="11">
        <f>(273.15 +B7)</f>
        <v>298.14999999999998</v>
      </c>
      <c r="D7" s="3">
        <v>42.393999999999998</v>
      </c>
      <c r="E7" s="3">
        <f t="shared" ref="E7:E38" si="0">D7*A7</f>
        <v>43.275795199999997</v>
      </c>
      <c r="F7" s="3">
        <v>1.7999999999999999E-2</v>
      </c>
      <c r="G7">
        <f t="shared" ref="G7:G38" si="1">1/C7</f>
        <v>3.3540164346805303E-3</v>
      </c>
      <c r="H7">
        <f>LN(C7)</f>
        <v>5.697596715569115</v>
      </c>
      <c r="J7">
        <f>18*A7</f>
        <v>18.374399999999998</v>
      </c>
      <c r="K7" s="3">
        <f t="shared" ref="K7:K38" si="2">A7</f>
        <v>1.0207999999999999</v>
      </c>
      <c r="L7" s="3">
        <f>POWER(K7,0.5)</f>
        <v>1.0103464752252072</v>
      </c>
      <c r="M7" s="3">
        <v>0.2</v>
      </c>
      <c r="N7" s="3">
        <f>1 + (M7*L7)</f>
        <v>1.2020692950450416</v>
      </c>
      <c r="O7" s="3">
        <f>LN(N7)</f>
        <v>0.18404448423921885</v>
      </c>
      <c r="P7" s="3">
        <f>K7*O7</f>
        <v>0.18787260951139459</v>
      </c>
      <c r="Q7" s="3">
        <f xml:space="preserve"> -2 * J7</f>
        <v>-36.748799999999996</v>
      </c>
      <c r="R7" s="3">
        <f>P7*Q7</f>
        <v>-6.9040929524123369</v>
      </c>
      <c r="T7">
        <f>POWER(K7, -0.5)</f>
        <v>0.98975947808111975</v>
      </c>
      <c r="U7">
        <f>2*N7</f>
        <v>2.4041385900900831</v>
      </c>
      <c r="V7">
        <f>(T7/U7)*(1+(2*J7))</f>
        <v>15.540798163715099</v>
      </c>
      <c r="X7">
        <f>1-AB7</f>
        <v>0.95851931445250882</v>
      </c>
      <c r="Y7">
        <f>LN(X7)</f>
        <v>-4.2365565992617836E-2</v>
      </c>
      <c r="AA7">
        <f>($AG$9+($AG$10*G7)+($AG$11*H7)) + (($AG$12+($AG$13*G7)+($AG$14*H7))*AB7)</f>
        <v>1327052.4726909844</v>
      </c>
      <c r="AB7">
        <f t="shared" ref="AB7:AB60" si="3">E7/(1000+E7)</f>
        <v>4.1480685547491174E-2</v>
      </c>
      <c r="AC7">
        <f>AB7*AB7</f>
        <v>1.720647273489843E-3</v>
      </c>
      <c r="AD7">
        <f>AA7*AC7</f>
        <v>2283.3892189136968</v>
      </c>
      <c r="AI7">
        <f>($AG$12+($AG$13*G7)+($AG$14*H7))</f>
        <v>-1409140.5315824845</v>
      </c>
      <c r="AJ7">
        <f>AC7</f>
        <v>1.720647273489843E-3</v>
      </c>
      <c r="AK7">
        <f>1-AB7</f>
        <v>0.95851931445250882</v>
      </c>
      <c r="AL7">
        <f>AI7*AJ7*AK7</f>
        <v>-2324.05834084037</v>
      </c>
      <c r="AN7">
        <f t="shared" ref="AN7:AN60" si="4">(R7-V7)+Y7-AD7-AL7</f>
        <v>18.181865244553137</v>
      </c>
      <c r="AO7" s="3">
        <f t="shared" ref="AO7:AO38" si="5">-AS7*A7*18*2</f>
        <v>-37.476426239999995</v>
      </c>
      <c r="AP7" s="3">
        <f>(AO7-AN7)^2</f>
        <v>3097.8454109794798</v>
      </c>
      <c r="AQ7" s="3">
        <f>STDEV(AP7:AP60)</f>
        <v>549650.94361205306</v>
      </c>
      <c r="AR7">
        <f>-AN7/(A7*18*2)</f>
        <v>-0.49476078795914802</v>
      </c>
      <c r="AS7">
        <v>1.0198</v>
      </c>
      <c r="AU7">
        <f>AR7</f>
        <v>-0.49476078795914802</v>
      </c>
      <c r="AV7">
        <f>AS7</f>
        <v>1.0198</v>
      </c>
    </row>
    <row r="8" spans="1:48" x14ac:dyDescent="0.35">
      <c r="A8" s="3">
        <v>1.0208999999999999</v>
      </c>
      <c r="B8" s="3">
        <v>37.5</v>
      </c>
      <c r="C8" s="11">
        <f t="shared" ref="C8:C60" si="6">(273.15 +B8)</f>
        <v>310.64999999999998</v>
      </c>
      <c r="D8" s="3">
        <v>42.393999999999998</v>
      </c>
      <c r="E8" s="3">
        <f t="shared" si="0"/>
        <v>43.280034599999993</v>
      </c>
      <c r="F8" s="3">
        <v>1.7999999999999999E-2</v>
      </c>
      <c r="G8">
        <f t="shared" si="1"/>
        <v>3.2190568163528088E-3</v>
      </c>
      <c r="H8">
        <f t="shared" ref="H8:H60" si="7">LN(C8)</f>
        <v>5.7386668765097024</v>
      </c>
      <c r="J8">
        <f t="shared" ref="J8:J60" si="8">18*A8</f>
        <v>18.376199999999997</v>
      </c>
      <c r="K8" s="3">
        <f t="shared" si="2"/>
        <v>1.0208999999999999</v>
      </c>
      <c r="L8" s="3">
        <f t="shared" ref="L8:L60" si="9">POWER(K8,0.5)</f>
        <v>1.0103959619871805</v>
      </c>
      <c r="M8" s="3">
        <v>0.2</v>
      </c>
      <c r="N8" s="3">
        <f t="shared" ref="N8:N60" si="10">1 + (M8*L8)</f>
        <v>1.2020791923974361</v>
      </c>
      <c r="O8" s="3">
        <f t="shared" ref="O8:O60" si="11">LN(N8)</f>
        <v>0.18405271780086971</v>
      </c>
      <c r="P8" s="3">
        <f t="shared" ref="P8:P60" si="12">K8*O8</f>
        <v>0.18789941960290787</v>
      </c>
      <c r="Q8" s="3">
        <f t="shared" ref="Q8:Q60" si="13" xml:space="preserve"> -2 * J8</f>
        <v>-36.752399999999994</v>
      </c>
      <c r="R8" s="3">
        <f t="shared" ref="R8:R60" si="14">P8*Q8</f>
        <v>-6.9057546290139102</v>
      </c>
      <c r="T8">
        <f t="shared" ref="T8:T60" si="15">POWER(K8, -0.5)</f>
        <v>0.9897110020444515</v>
      </c>
      <c r="U8">
        <f t="shared" ref="U8:U60" si="16">2*N8</f>
        <v>2.4041583847948722</v>
      </c>
      <c r="V8">
        <f t="shared" ref="V8:V60" si="17">(T8/U8)*(1+(2*J8))</f>
        <v>15.541391062207792</v>
      </c>
      <c r="X8">
        <f t="shared" ref="X8:X60" si="18">1-AB8</f>
        <v>0.95851541948026076</v>
      </c>
      <c r="Y8">
        <f t="shared" ref="Y8:Y60" si="19">LN(X8)</f>
        <v>-4.2369629531143378E-2</v>
      </c>
      <c r="AA8">
        <f t="shared" ref="AA8:AA60" si="20">($AG$9+($AG$10*G8)+($AG$11*H8)) + (($AG$12+($AG$13*G8)+($AG$14*H8))*AB8)</f>
        <v>1313962.5282674325</v>
      </c>
      <c r="AB8">
        <f t="shared" si="3"/>
        <v>4.1484580519739196E-2</v>
      </c>
      <c r="AC8">
        <f t="shared" ref="AC8:AC60" si="21">AB8*AB8</f>
        <v>1.7209704208987248E-3</v>
      </c>
      <c r="AD8">
        <f t="shared" ref="AD8:AD60" si="22">AA8*AC8</f>
        <v>2261.290645317556</v>
      </c>
      <c r="AI8">
        <f t="shared" ref="AI8:AI60" si="23">($AG$12+($AG$13*G8)+($AG$14*H8))</f>
        <v>-1395996.277576721</v>
      </c>
      <c r="AJ8">
        <f t="shared" ref="AJ8:AJ60" si="24">AC8</f>
        <v>1.7209704208987248E-3</v>
      </c>
      <c r="AK8">
        <f t="shared" ref="AK8:AK60" si="25">1-AB8</f>
        <v>0.95851541948026076</v>
      </c>
      <c r="AL8">
        <f t="shared" ref="AL8:AL60" si="26">AI8*AJ8*AK8</f>
        <v>-2302.802911698951</v>
      </c>
      <c r="AN8">
        <f t="shared" si="4"/>
        <v>19.022751060641895</v>
      </c>
      <c r="AO8" s="3">
        <f t="shared" si="5"/>
        <v>-37.211804999999998</v>
      </c>
      <c r="AP8" s="3">
        <f t="shared" ref="AP8:AP60" si="27">(AO8-AN8)^2</f>
        <v>3162.3252953374758</v>
      </c>
      <c r="AR8">
        <f t="shared" ref="AR8:AR60" si="28">-AN8/(A8*18*2)</f>
        <v>-0.51759207726956324</v>
      </c>
      <c r="AS8">
        <v>1.0125</v>
      </c>
      <c r="AU8">
        <f t="shared" ref="AU8:AU60" si="29">AR8</f>
        <v>-0.51759207726956324</v>
      </c>
      <c r="AV8">
        <f t="shared" ref="AV8:AV60" si="30">AS8</f>
        <v>1.0125</v>
      </c>
    </row>
    <row r="9" spans="1:48" x14ac:dyDescent="0.35">
      <c r="A9" s="3">
        <v>1.0212000000000001</v>
      </c>
      <c r="B9" s="3">
        <v>50</v>
      </c>
      <c r="C9" s="11">
        <f t="shared" si="6"/>
        <v>323.14999999999998</v>
      </c>
      <c r="D9" s="3">
        <v>42.393999999999998</v>
      </c>
      <c r="E9" s="3">
        <f t="shared" si="0"/>
        <v>43.292752800000002</v>
      </c>
      <c r="F9" s="3">
        <v>1.7999999999999999E-2</v>
      </c>
      <c r="G9">
        <f t="shared" si="1"/>
        <v>3.0945381401825778E-3</v>
      </c>
      <c r="H9">
        <f t="shared" si="7"/>
        <v>5.7781166117089047</v>
      </c>
      <c r="J9">
        <f t="shared" si="8"/>
        <v>18.381600000000002</v>
      </c>
      <c r="K9" s="3">
        <f t="shared" si="2"/>
        <v>1.0212000000000001</v>
      </c>
      <c r="L9" s="3">
        <f t="shared" si="9"/>
        <v>1.0105444077327825</v>
      </c>
      <c r="M9" s="3">
        <v>0.2</v>
      </c>
      <c r="N9" s="3">
        <f t="shared" si="10"/>
        <v>1.2021088815465566</v>
      </c>
      <c r="O9" s="3">
        <f t="shared" si="11"/>
        <v>0.18407741565994634</v>
      </c>
      <c r="P9" s="3">
        <f t="shared" si="12"/>
        <v>0.18797985687193722</v>
      </c>
      <c r="Q9" s="3">
        <f t="shared" si="13"/>
        <v>-36.763200000000005</v>
      </c>
      <c r="R9" s="3">
        <f t="shared" si="14"/>
        <v>-6.9107410741544033</v>
      </c>
      <c r="T9">
        <f t="shared" si="15"/>
        <v>0.98956561665959886</v>
      </c>
      <c r="U9">
        <f t="shared" si="16"/>
        <v>2.4042177630931132</v>
      </c>
      <c r="V9">
        <f t="shared" si="17"/>
        <v>15.543169536757347</v>
      </c>
      <c r="X9">
        <f t="shared" si="18"/>
        <v>0.95850373475344242</v>
      </c>
      <c r="Y9">
        <f t="shared" si="19"/>
        <v>-4.2381820047646755E-2</v>
      </c>
      <c r="AA9">
        <f t="shared" si="20"/>
        <v>1301398.8271608173</v>
      </c>
      <c r="AB9">
        <f t="shared" si="3"/>
        <v>4.1496265246557557E-2</v>
      </c>
      <c r="AC9">
        <f t="shared" si="21"/>
        <v>1.7219400294126604E-3</v>
      </c>
      <c r="AD9">
        <f t="shared" si="22"/>
        <v>2240.9307347188997</v>
      </c>
      <c r="AF9" s="12" t="s">
        <v>13</v>
      </c>
      <c r="AG9">
        <v>3188956.8524695556</v>
      </c>
      <c r="AI9">
        <f t="shared" si="23"/>
        <v>-1383360.4709893104</v>
      </c>
      <c r="AJ9">
        <f t="shared" si="24"/>
        <v>1.7219400294126604E-3</v>
      </c>
      <c r="AK9">
        <f t="shared" si="25"/>
        <v>0.95850373475344242</v>
      </c>
      <c r="AL9">
        <f t="shared" si="26"/>
        <v>-2283.217020065209</v>
      </c>
      <c r="AN9">
        <f t="shared" si="4"/>
        <v>19.789992915350012</v>
      </c>
      <c r="AO9" s="3">
        <f t="shared" si="5"/>
        <v>-37.163918880000004</v>
      </c>
      <c r="AP9" s="3">
        <f t="shared" si="27"/>
        <v>3243.7480687925099</v>
      </c>
      <c r="AR9">
        <f t="shared" si="28"/>
        <v>-0.53830985646924123</v>
      </c>
      <c r="AS9">
        <v>1.0108999999999999</v>
      </c>
      <c r="AU9">
        <f t="shared" si="29"/>
        <v>-0.53830985646924123</v>
      </c>
      <c r="AV9">
        <f t="shared" si="30"/>
        <v>1.0108999999999999</v>
      </c>
    </row>
    <row r="10" spans="1:48" x14ac:dyDescent="0.35">
      <c r="A10" s="3">
        <v>1.0215000000000001</v>
      </c>
      <c r="B10" s="3">
        <v>62.5</v>
      </c>
      <c r="C10" s="11">
        <f t="shared" si="6"/>
        <v>335.65</v>
      </c>
      <c r="D10" s="3">
        <v>42.393999999999998</v>
      </c>
      <c r="E10" s="3">
        <f t="shared" si="0"/>
        <v>43.305471000000004</v>
      </c>
      <c r="F10" s="3">
        <v>1.7999999999999999E-2</v>
      </c>
      <c r="G10">
        <f t="shared" si="1"/>
        <v>2.9792939073439596E-3</v>
      </c>
      <c r="H10">
        <f t="shared" si="7"/>
        <v>5.8160689503847607</v>
      </c>
      <c r="J10">
        <f t="shared" si="8"/>
        <v>18.387</v>
      </c>
      <c r="K10" s="3">
        <f t="shared" si="2"/>
        <v>1.0215000000000001</v>
      </c>
      <c r="L10" s="3">
        <f t="shared" si="9"/>
        <v>1.0106928316753809</v>
      </c>
      <c r="M10" s="3">
        <v>0.2</v>
      </c>
      <c r="N10" s="3">
        <f t="shared" si="10"/>
        <v>1.2021385663350763</v>
      </c>
      <c r="O10" s="3">
        <f t="shared" si="11"/>
        <v>0.1841021092816843</v>
      </c>
      <c r="P10" s="3">
        <f t="shared" si="12"/>
        <v>0.18806030463124052</v>
      </c>
      <c r="Q10" s="3">
        <f t="shared" si="13"/>
        <v>-36.774000000000001</v>
      </c>
      <c r="R10" s="3">
        <f t="shared" si="14"/>
        <v>-6.9157296425092385</v>
      </c>
      <c r="T10">
        <f t="shared" si="15"/>
        <v>0.98942029532587472</v>
      </c>
      <c r="U10">
        <f t="shared" si="16"/>
        <v>2.4042771326701526</v>
      </c>
      <c r="V10">
        <f t="shared" si="17"/>
        <v>15.544947680025642</v>
      </c>
      <c r="X10">
        <f t="shared" si="18"/>
        <v>0.95849205031150464</v>
      </c>
      <c r="Y10">
        <f t="shared" si="19"/>
        <v>-4.2394010415543179E-2</v>
      </c>
      <c r="AA10">
        <f t="shared" si="20"/>
        <v>1289330.0544329979</v>
      </c>
      <c r="AB10">
        <f t="shared" si="3"/>
        <v>4.1507949688495409E-2</v>
      </c>
      <c r="AC10">
        <f t="shared" si="21"/>
        <v>1.722909887342666E-3</v>
      </c>
      <c r="AD10">
        <f t="shared" si="22"/>
        <v>2221.3994988306699</v>
      </c>
      <c r="AF10" s="12" t="s">
        <v>14</v>
      </c>
      <c r="AG10">
        <v>3957983.293296759</v>
      </c>
      <c r="AI10">
        <f t="shared" si="23"/>
        <v>-1371195.250735515</v>
      </c>
      <c r="AJ10">
        <f t="shared" si="24"/>
        <v>1.722909887342666E-3</v>
      </c>
      <c r="AK10">
        <f t="shared" si="25"/>
        <v>0.95849205031150464</v>
      </c>
      <c r="AL10">
        <f t="shared" si="26"/>
        <v>-2264.3855712796558</v>
      </c>
      <c r="AN10">
        <f t="shared" si="4"/>
        <v>20.483001116035211</v>
      </c>
      <c r="AO10" s="3">
        <f t="shared" si="5"/>
        <v>-36.483485399999999</v>
      </c>
      <c r="AP10" s="3">
        <f t="shared" si="27"/>
        <v>3245.1805859816213</v>
      </c>
      <c r="AR10">
        <f t="shared" si="28"/>
        <v>-0.55699682155966745</v>
      </c>
      <c r="AS10">
        <v>0.99209999999999998</v>
      </c>
      <c r="AU10">
        <f t="shared" si="29"/>
        <v>-0.55699682155966745</v>
      </c>
      <c r="AV10">
        <f t="shared" si="30"/>
        <v>0.99209999999999998</v>
      </c>
    </row>
    <row r="11" spans="1:48" x14ac:dyDescent="0.35">
      <c r="A11" s="3">
        <v>1.0218</v>
      </c>
      <c r="B11" s="3">
        <v>75</v>
      </c>
      <c r="C11" s="11">
        <f t="shared" si="6"/>
        <v>348.15</v>
      </c>
      <c r="D11" s="3">
        <v>42.393999999999998</v>
      </c>
      <c r="E11" s="3">
        <f t="shared" si="0"/>
        <v>43.318189199999999</v>
      </c>
      <c r="F11" s="3">
        <v>1.7999999999999999E-2</v>
      </c>
      <c r="G11">
        <f t="shared" si="1"/>
        <v>2.8723251472066642E-3</v>
      </c>
      <c r="H11">
        <f t="shared" si="7"/>
        <v>5.852633421388556</v>
      </c>
      <c r="J11">
        <f t="shared" si="8"/>
        <v>18.392400000000002</v>
      </c>
      <c r="K11" s="3">
        <f t="shared" si="2"/>
        <v>1.0218</v>
      </c>
      <c r="L11" s="3">
        <f t="shared" si="9"/>
        <v>1.0108412338245805</v>
      </c>
      <c r="M11" s="3">
        <v>0.2</v>
      </c>
      <c r="N11" s="3">
        <f t="shared" si="10"/>
        <v>1.2021682467649162</v>
      </c>
      <c r="O11" s="3">
        <f t="shared" si="11"/>
        <v>0.18412679866798032</v>
      </c>
      <c r="P11" s="3">
        <f t="shared" si="12"/>
        <v>0.1881407628789423</v>
      </c>
      <c r="Q11" s="3">
        <f t="shared" si="13"/>
        <v>-36.784800000000004</v>
      </c>
      <c r="R11" s="3">
        <f t="shared" si="14"/>
        <v>-6.9207203343493173</v>
      </c>
      <c r="T11">
        <f t="shared" si="15"/>
        <v>0.98927503799626182</v>
      </c>
      <c r="U11">
        <f t="shared" si="16"/>
        <v>2.4043364935298324</v>
      </c>
      <c r="V11">
        <f t="shared" si="17"/>
        <v>15.546725492155977</v>
      </c>
      <c r="X11">
        <f t="shared" si="18"/>
        <v>0.95848036615443688</v>
      </c>
      <c r="Y11">
        <f t="shared" si="19"/>
        <v>-4.2406200634836418E-2</v>
      </c>
      <c r="AA11">
        <f t="shared" si="20"/>
        <v>1277718.7181979755</v>
      </c>
      <c r="AB11">
        <f t="shared" si="3"/>
        <v>4.1519633845563168E-2</v>
      </c>
      <c r="AC11">
        <f t="shared" si="21"/>
        <v>1.7238799946696346E-3</v>
      </c>
      <c r="AD11">
        <f t="shared" si="22"/>
        <v>2202.6337371164186</v>
      </c>
      <c r="AF11" s="12" t="s">
        <v>15</v>
      </c>
      <c r="AG11">
        <v>-318858.54619112238</v>
      </c>
      <c r="AI11">
        <f t="shared" si="23"/>
        <v>-1359466.831850267</v>
      </c>
      <c r="AJ11">
        <f t="shared" si="24"/>
        <v>1.7238799946696346E-3</v>
      </c>
      <c r="AK11">
        <f t="shared" si="25"/>
        <v>0.95848036615443688</v>
      </c>
      <c r="AL11">
        <f t="shared" si="26"/>
        <v>-2246.2540182881185</v>
      </c>
      <c r="AN11">
        <f t="shared" si="4"/>
        <v>21.11042914455993</v>
      </c>
      <c r="AO11" s="3">
        <f t="shared" si="5"/>
        <v>-36.324990000000007</v>
      </c>
      <c r="AP11" s="3">
        <f t="shared" si="27"/>
        <v>3298.827372311282</v>
      </c>
      <c r="AR11">
        <f t="shared" si="28"/>
        <v>-0.57389000740958029</v>
      </c>
      <c r="AS11">
        <v>0.98750000000000004</v>
      </c>
      <c r="AU11">
        <f t="shared" si="29"/>
        <v>-0.57389000740958029</v>
      </c>
      <c r="AV11">
        <f t="shared" si="30"/>
        <v>0.98750000000000004</v>
      </c>
    </row>
    <row r="12" spans="1:48" x14ac:dyDescent="0.35">
      <c r="A12" s="3">
        <v>1.0226999999999999</v>
      </c>
      <c r="B12" s="3">
        <v>87.5</v>
      </c>
      <c r="C12" s="11">
        <f t="shared" si="6"/>
        <v>360.65</v>
      </c>
      <c r="D12" s="3">
        <v>42.393999999999998</v>
      </c>
      <c r="E12" s="3">
        <f t="shared" si="0"/>
        <v>43.356343799999998</v>
      </c>
      <c r="F12" s="3">
        <v>1.7999999999999999E-2</v>
      </c>
      <c r="G12">
        <f t="shared" si="1"/>
        <v>2.772771384999307E-3</v>
      </c>
      <c r="H12">
        <f t="shared" si="7"/>
        <v>5.8879079589496817</v>
      </c>
      <c r="J12">
        <f t="shared" si="8"/>
        <v>18.4086</v>
      </c>
      <c r="K12" s="3">
        <f t="shared" si="2"/>
        <v>1.0226999999999999</v>
      </c>
      <c r="L12" s="3">
        <f t="shared" si="9"/>
        <v>1.0112863096077194</v>
      </c>
      <c r="M12" s="3">
        <v>0.2</v>
      </c>
      <c r="N12" s="3">
        <f t="shared" si="10"/>
        <v>1.2022572619215439</v>
      </c>
      <c r="O12" s="3">
        <f t="shared" si="11"/>
        <v>0.18420084143316212</v>
      </c>
      <c r="P12" s="3">
        <f t="shared" si="12"/>
        <v>0.18838220053369489</v>
      </c>
      <c r="Q12" s="3">
        <f t="shared" si="13"/>
        <v>-36.8172</v>
      </c>
      <c r="R12" s="3">
        <f t="shared" si="14"/>
        <v>-6.9357051534891516</v>
      </c>
      <c r="T12">
        <f t="shared" si="15"/>
        <v>0.98883964956264725</v>
      </c>
      <c r="U12">
        <f t="shared" si="16"/>
        <v>2.4045145238430878</v>
      </c>
      <c r="V12">
        <f t="shared" si="17"/>
        <v>15.552056943150678</v>
      </c>
      <c r="X12">
        <f t="shared" si="18"/>
        <v>0.95844531539234989</v>
      </c>
      <c r="Y12">
        <f t="shared" si="19"/>
        <v>-4.244277040113284E-2</v>
      </c>
      <c r="AA12">
        <f t="shared" si="20"/>
        <v>1266499.9255699862</v>
      </c>
      <c r="AB12">
        <f t="shared" si="3"/>
        <v>4.1554684607650147E-2</v>
      </c>
      <c r="AC12">
        <f t="shared" si="21"/>
        <v>1.7267918128412761E-3</v>
      </c>
      <c r="AD12">
        <f t="shared" si="22"/>
        <v>2186.9817024383378</v>
      </c>
      <c r="AF12" s="12" t="s">
        <v>16</v>
      </c>
      <c r="AG12">
        <v>-3276463.1850470854</v>
      </c>
      <c r="AI12">
        <f t="shared" si="23"/>
        <v>-1348144.9407843726</v>
      </c>
      <c r="AJ12">
        <f t="shared" si="24"/>
        <v>1.7267918128412761E-3</v>
      </c>
      <c r="AK12">
        <f t="shared" si="25"/>
        <v>0.95844531539234989</v>
      </c>
      <c r="AL12">
        <f t="shared" si="26"/>
        <v>-2231.2277680616539</v>
      </c>
      <c r="AN12">
        <f t="shared" si="4"/>
        <v>21.715860756275106</v>
      </c>
      <c r="AO12" s="3">
        <f t="shared" si="5"/>
        <v>-36.316486080000004</v>
      </c>
      <c r="AP12" s="3">
        <f t="shared" si="27"/>
        <v>3367.7532793257296</v>
      </c>
      <c r="AR12">
        <f t="shared" si="28"/>
        <v>-0.58982923080177485</v>
      </c>
      <c r="AS12">
        <v>0.98640000000000005</v>
      </c>
      <c r="AU12">
        <f t="shared" si="29"/>
        <v>-0.58982923080177485</v>
      </c>
      <c r="AV12">
        <f t="shared" si="30"/>
        <v>0.98640000000000005</v>
      </c>
    </row>
    <row r="13" spans="1:48" x14ac:dyDescent="0.35">
      <c r="A13" s="3">
        <v>1.0238</v>
      </c>
      <c r="B13" s="3">
        <v>100</v>
      </c>
      <c r="C13" s="11">
        <f t="shared" si="6"/>
        <v>373.15</v>
      </c>
      <c r="D13" s="3">
        <v>42.393999999999998</v>
      </c>
      <c r="E13" s="3">
        <f t="shared" si="0"/>
        <v>43.402977200000002</v>
      </c>
      <c r="F13" s="3">
        <v>1.7999999999999999E-2</v>
      </c>
      <c r="G13">
        <f t="shared" si="1"/>
        <v>2.6798874447273215E-3</v>
      </c>
      <c r="H13">
        <f t="shared" si="7"/>
        <v>5.9219804835773964</v>
      </c>
      <c r="J13">
        <f t="shared" si="8"/>
        <v>18.4284</v>
      </c>
      <c r="K13" s="3">
        <f t="shared" si="2"/>
        <v>1.0238</v>
      </c>
      <c r="L13" s="3">
        <f t="shared" si="9"/>
        <v>1.0118300252512771</v>
      </c>
      <c r="M13" s="3">
        <v>0.2</v>
      </c>
      <c r="N13" s="3">
        <f t="shared" si="10"/>
        <v>1.2023660050502554</v>
      </c>
      <c r="O13" s="3">
        <f t="shared" si="11"/>
        <v>0.18429128647732285</v>
      </c>
      <c r="P13" s="3">
        <f t="shared" si="12"/>
        <v>0.18867741909548313</v>
      </c>
      <c r="Q13" s="3">
        <f t="shared" si="13"/>
        <v>-36.8568</v>
      </c>
      <c r="R13" s="3">
        <f t="shared" si="14"/>
        <v>-6.9540459001184027</v>
      </c>
      <c r="T13">
        <f t="shared" si="15"/>
        <v>0.9883082879969497</v>
      </c>
      <c r="U13">
        <f t="shared" si="16"/>
        <v>2.4047320101005107</v>
      </c>
      <c r="V13">
        <f t="shared" si="17"/>
        <v>15.558569121171686</v>
      </c>
      <c r="X13">
        <f t="shared" si="18"/>
        <v>0.95840247905322917</v>
      </c>
      <c r="Y13">
        <f t="shared" si="19"/>
        <v>-4.2487464966086803E-2</v>
      </c>
      <c r="AA13">
        <f t="shared" si="20"/>
        <v>1255665.4120736308</v>
      </c>
      <c r="AB13">
        <f t="shared" si="3"/>
        <v>4.1597520946770793E-2</v>
      </c>
      <c r="AC13">
        <f t="shared" si="21"/>
        <v>1.730353748917035E-3</v>
      </c>
      <c r="AD13">
        <f t="shared" si="22"/>
        <v>2172.7453531670608</v>
      </c>
      <c r="AF13" s="12" t="s">
        <v>17</v>
      </c>
      <c r="AG13">
        <v>1985874.5386879134</v>
      </c>
      <c r="AI13">
        <f t="shared" si="23"/>
        <v>-1337202.3451965163</v>
      </c>
      <c r="AJ13">
        <f t="shared" si="24"/>
        <v>1.730353748917035E-3</v>
      </c>
      <c r="AK13">
        <f t="shared" si="25"/>
        <v>0.95840247905322917</v>
      </c>
      <c r="AL13">
        <f t="shared" si="26"/>
        <v>-2217.5833705982673</v>
      </c>
      <c r="AN13">
        <f t="shared" si="4"/>
        <v>22.282914944950335</v>
      </c>
      <c r="AO13" s="3">
        <f t="shared" si="5"/>
        <v>-35.8985232</v>
      </c>
      <c r="AP13" s="3">
        <f t="shared" si="27"/>
        <v>3385.0797446146817</v>
      </c>
      <c r="AR13">
        <f t="shared" si="28"/>
        <v>-0.6045808356924729</v>
      </c>
      <c r="AS13">
        <v>0.97399999999999998</v>
      </c>
      <c r="AU13">
        <f t="shared" si="29"/>
        <v>-0.6045808356924729</v>
      </c>
      <c r="AV13">
        <f t="shared" si="30"/>
        <v>0.97399999999999998</v>
      </c>
    </row>
    <row r="14" spans="1:48" x14ac:dyDescent="0.35">
      <c r="A14" s="3">
        <v>2.1970000000000001</v>
      </c>
      <c r="B14" s="3">
        <v>25</v>
      </c>
      <c r="C14" s="11">
        <f t="shared" si="6"/>
        <v>298.14999999999998</v>
      </c>
      <c r="D14" s="3">
        <v>42.393999999999998</v>
      </c>
      <c r="E14" s="3">
        <f t="shared" si="0"/>
        <v>93.139617999999999</v>
      </c>
      <c r="F14" s="3">
        <v>1.7999999999999999E-2</v>
      </c>
      <c r="G14">
        <f t="shared" si="1"/>
        <v>3.3540164346805303E-3</v>
      </c>
      <c r="H14">
        <f t="shared" si="7"/>
        <v>5.697596715569115</v>
      </c>
      <c r="J14">
        <f t="shared" si="8"/>
        <v>39.545999999999999</v>
      </c>
      <c r="K14" s="3">
        <f t="shared" si="2"/>
        <v>2.1970000000000001</v>
      </c>
      <c r="L14" s="3">
        <f t="shared" si="9"/>
        <v>1.4822280526288794</v>
      </c>
      <c r="M14" s="3">
        <v>0.2</v>
      </c>
      <c r="N14" s="3">
        <f t="shared" si="10"/>
        <v>1.296445610525776</v>
      </c>
      <c r="O14" s="3">
        <f t="shared" si="11"/>
        <v>0.25962637411451306</v>
      </c>
      <c r="P14" s="3">
        <f t="shared" si="12"/>
        <v>0.57039914392958524</v>
      </c>
      <c r="Q14" s="3">
        <f t="shared" si="13"/>
        <v>-79.091999999999999</v>
      </c>
      <c r="R14" s="3">
        <f t="shared" si="14"/>
        <v>-45.114009091678753</v>
      </c>
      <c r="T14">
        <f t="shared" si="15"/>
        <v>0.67466001485156091</v>
      </c>
      <c r="U14">
        <f t="shared" si="16"/>
        <v>2.592891221051552</v>
      </c>
      <c r="V14">
        <f t="shared" si="17"/>
        <v>20.839620833602602</v>
      </c>
      <c r="X14">
        <f t="shared" si="18"/>
        <v>0.91479622871010058</v>
      </c>
      <c r="Y14">
        <f t="shared" si="19"/>
        <v>-8.9053939371413329E-2</v>
      </c>
      <c r="AA14">
        <f t="shared" si="20"/>
        <v>1265440.5004055006</v>
      </c>
      <c r="AB14">
        <f t="shared" si="3"/>
        <v>8.5203771289899408E-2</v>
      </c>
      <c r="AC14">
        <f t="shared" si="21"/>
        <v>7.2596826420214863E-3</v>
      </c>
      <c r="AD14">
        <f t="shared" si="22"/>
        <v>9186.696435304797</v>
      </c>
      <c r="AF14" s="12" t="s">
        <v>18</v>
      </c>
      <c r="AG14">
        <v>326569.62058059114</v>
      </c>
      <c r="AI14">
        <f t="shared" si="23"/>
        <v>-1409140.5315824845</v>
      </c>
      <c r="AJ14">
        <f t="shared" si="24"/>
        <v>7.2596826420214863E-3</v>
      </c>
      <c r="AK14">
        <f t="shared" si="25"/>
        <v>0.91479622871010058</v>
      </c>
      <c r="AL14">
        <f t="shared" si="26"/>
        <v>-9358.2858848486921</v>
      </c>
      <c r="AN14">
        <f t="shared" si="4"/>
        <v>105.54676567924253</v>
      </c>
      <c r="AO14" s="3">
        <f t="shared" si="5"/>
        <v>-92.419002000000006</v>
      </c>
      <c r="AP14" s="3">
        <f t="shared" si="27"/>
        <v>39190.445172831824</v>
      </c>
      <c r="AR14">
        <f t="shared" si="28"/>
        <v>-1.33448092954082</v>
      </c>
      <c r="AS14">
        <v>1.1685000000000001</v>
      </c>
    </row>
    <row r="15" spans="1:48" x14ac:dyDescent="0.35">
      <c r="A15" s="3">
        <v>2.1970000000000001</v>
      </c>
      <c r="B15" s="3">
        <v>37.5</v>
      </c>
      <c r="C15" s="11">
        <f t="shared" si="6"/>
        <v>310.64999999999998</v>
      </c>
      <c r="D15" s="3">
        <v>42.393999999999998</v>
      </c>
      <c r="E15" s="3">
        <f t="shared" si="0"/>
        <v>93.139617999999999</v>
      </c>
      <c r="F15" s="3">
        <v>1.7999999999999999E-2</v>
      </c>
      <c r="G15">
        <f t="shared" si="1"/>
        <v>3.2190568163528088E-3</v>
      </c>
      <c r="H15">
        <f t="shared" si="7"/>
        <v>5.7386668765097024</v>
      </c>
      <c r="J15">
        <f t="shared" si="8"/>
        <v>39.545999999999999</v>
      </c>
      <c r="K15" s="3">
        <f t="shared" si="2"/>
        <v>2.1970000000000001</v>
      </c>
      <c r="L15" s="3">
        <f t="shared" si="9"/>
        <v>1.4822280526288794</v>
      </c>
      <c r="M15" s="3">
        <v>0.2</v>
      </c>
      <c r="N15" s="3">
        <f t="shared" si="10"/>
        <v>1.296445610525776</v>
      </c>
      <c r="O15" s="3">
        <f t="shared" si="11"/>
        <v>0.25962637411451306</v>
      </c>
      <c r="P15" s="3">
        <f t="shared" si="12"/>
        <v>0.57039914392958524</v>
      </c>
      <c r="Q15" s="3">
        <f t="shared" si="13"/>
        <v>-79.091999999999999</v>
      </c>
      <c r="R15" s="3">
        <f t="shared" si="14"/>
        <v>-45.114009091678753</v>
      </c>
      <c r="T15">
        <f t="shared" si="15"/>
        <v>0.67466001485156091</v>
      </c>
      <c r="U15">
        <f t="shared" si="16"/>
        <v>2.592891221051552</v>
      </c>
      <c r="V15">
        <f t="shared" si="17"/>
        <v>20.839620833602602</v>
      </c>
      <c r="X15">
        <f t="shared" si="18"/>
        <v>0.91479622871010058</v>
      </c>
      <c r="Y15">
        <f t="shared" si="19"/>
        <v>-8.9053939371413329E-2</v>
      </c>
      <c r="AA15">
        <f t="shared" si="20"/>
        <v>1252930.7006936222</v>
      </c>
      <c r="AB15">
        <f t="shared" si="3"/>
        <v>8.5203771289899408E-2</v>
      </c>
      <c r="AC15">
        <f t="shared" si="21"/>
        <v>7.2596826420214863E-3</v>
      </c>
      <c r="AD15">
        <f t="shared" si="22"/>
        <v>9095.8792594813076</v>
      </c>
      <c r="AI15">
        <f t="shared" si="23"/>
        <v>-1395996.277576721</v>
      </c>
      <c r="AJ15">
        <f t="shared" si="24"/>
        <v>7.2596826420214863E-3</v>
      </c>
      <c r="AK15">
        <f t="shared" si="25"/>
        <v>0.91479622871010058</v>
      </c>
      <c r="AL15">
        <f t="shared" si="26"/>
        <v>-9270.9931812665582</v>
      </c>
      <c r="AN15">
        <f t="shared" si="4"/>
        <v>109.07123792059792</v>
      </c>
      <c r="AO15" s="3">
        <f t="shared" si="5"/>
        <v>-91.588535999999991</v>
      </c>
      <c r="AP15" s="3">
        <f t="shared" si="27"/>
        <v>40264.344869865461</v>
      </c>
      <c r="AR15">
        <f t="shared" si="28"/>
        <v>-1.3790426076037769</v>
      </c>
      <c r="AS15">
        <v>1.1579999999999999</v>
      </c>
    </row>
    <row r="16" spans="1:48" x14ac:dyDescent="0.35">
      <c r="A16" s="3">
        <v>2.198</v>
      </c>
      <c r="B16" s="3">
        <v>50</v>
      </c>
      <c r="C16" s="11">
        <f t="shared" si="6"/>
        <v>323.14999999999998</v>
      </c>
      <c r="D16" s="3">
        <v>42.393999999999998</v>
      </c>
      <c r="E16" s="3">
        <f t="shared" si="0"/>
        <v>93.182012</v>
      </c>
      <c r="F16" s="3">
        <v>1.7999999999999999E-2</v>
      </c>
      <c r="G16">
        <f t="shared" si="1"/>
        <v>3.0945381401825778E-3</v>
      </c>
      <c r="H16">
        <f t="shared" si="7"/>
        <v>5.7781166117089047</v>
      </c>
      <c r="J16">
        <f t="shared" si="8"/>
        <v>39.564</v>
      </c>
      <c r="K16" s="3">
        <f t="shared" si="2"/>
        <v>2.198</v>
      </c>
      <c r="L16" s="3">
        <f t="shared" si="9"/>
        <v>1.4825653442597395</v>
      </c>
      <c r="M16" s="3">
        <v>0.2</v>
      </c>
      <c r="N16" s="3">
        <f t="shared" si="10"/>
        <v>1.2965130688519479</v>
      </c>
      <c r="O16" s="3">
        <f t="shared" si="11"/>
        <v>0.25967840604755055</v>
      </c>
      <c r="P16" s="3">
        <f t="shared" si="12"/>
        <v>0.57077313649251604</v>
      </c>
      <c r="Q16" s="3">
        <f t="shared" si="13"/>
        <v>-79.128</v>
      </c>
      <c r="R16" s="3">
        <f t="shared" si="14"/>
        <v>-45.16413674437981</v>
      </c>
      <c r="T16">
        <f t="shared" si="15"/>
        <v>0.67450652605083694</v>
      </c>
      <c r="U16">
        <f t="shared" si="16"/>
        <v>2.5930261377038959</v>
      </c>
      <c r="V16">
        <f t="shared" si="17"/>
        <v>20.843160095277533</v>
      </c>
      <c r="X16">
        <f t="shared" si="18"/>
        <v>0.91476075257630562</v>
      </c>
      <c r="Y16">
        <f t="shared" si="19"/>
        <v>-8.9092720490735952E-2</v>
      </c>
      <c r="AA16">
        <f t="shared" si="20"/>
        <v>1240886.5147337765</v>
      </c>
      <c r="AB16">
        <f t="shared" si="3"/>
        <v>8.5239247423694348E-2</v>
      </c>
      <c r="AC16">
        <f t="shared" si="21"/>
        <v>7.2657293013577836E-3</v>
      </c>
      <c r="AD16">
        <f t="shared" si="22"/>
        <v>9015.9455097609371</v>
      </c>
      <c r="AI16">
        <f t="shared" si="23"/>
        <v>-1383360.4709893104</v>
      </c>
      <c r="AJ16">
        <f t="shared" si="24"/>
        <v>7.2657293013577836E-3</v>
      </c>
      <c r="AK16">
        <f t="shared" si="25"/>
        <v>0.91476075257630562</v>
      </c>
      <c r="AL16">
        <f t="shared" si="26"/>
        <v>-9194.3725729793077</v>
      </c>
      <c r="AN16">
        <f t="shared" si="4"/>
        <v>112.33067365822171</v>
      </c>
      <c r="AO16" s="3">
        <f t="shared" si="5"/>
        <v>-90.941810399999994</v>
      </c>
      <c r="AP16" s="3">
        <f t="shared" si="27"/>
        <v>41319.702775200007</v>
      </c>
      <c r="AR16">
        <f t="shared" si="28"/>
        <v>-1.4196071385378337</v>
      </c>
      <c r="AS16">
        <v>1.1493</v>
      </c>
    </row>
    <row r="17" spans="1:51" x14ac:dyDescent="0.35">
      <c r="A17" s="3">
        <v>2.198</v>
      </c>
      <c r="B17" s="3">
        <v>62.5</v>
      </c>
      <c r="C17" s="11">
        <f t="shared" si="6"/>
        <v>335.65</v>
      </c>
      <c r="D17" s="3">
        <v>42.393999999999998</v>
      </c>
      <c r="E17" s="3">
        <f t="shared" si="0"/>
        <v>93.182012</v>
      </c>
      <c r="F17" s="3">
        <v>1.7999999999999999E-2</v>
      </c>
      <c r="G17">
        <f t="shared" si="1"/>
        <v>2.9792939073439596E-3</v>
      </c>
      <c r="H17">
        <f t="shared" si="7"/>
        <v>5.8160689503847607</v>
      </c>
      <c r="J17">
        <f t="shared" si="8"/>
        <v>39.564</v>
      </c>
      <c r="K17" s="3">
        <f t="shared" si="2"/>
        <v>2.198</v>
      </c>
      <c r="L17" s="3">
        <f t="shared" si="9"/>
        <v>1.4825653442597395</v>
      </c>
      <c r="M17" s="3">
        <v>0.2</v>
      </c>
      <c r="N17" s="3">
        <f t="shared" si="10"/>
        <v>1.2965130688519479</v>
      </c>
      <c r="O17" s="3">
        <f t="shared" si="11"/>
        <v>0.25967840604755055</v>
      </c>
      <c r="P17" s="3">
        <f t="shared" si="12"/>
        <v>0.57077313649251604</v>
      </c>
      <c r="Q17" s="3">
        <f t="shared" si="13"/>
        <v>-79.128</v>
      </c>
      <c r="R17" s="3">
        <f t="shared" si="14"/>
        <v>-45.16413674437981</v>
      </c>
      <c r="T17">
        <f t="shared" si="15"/>
        <v>0.67450652605083694</v>
      </c>
      <c r="U17">
        <f t="shared" si="16"/>
        <v>2.5930261377038959</v>
      </c>
      <c r="V17">
        <f t="shared" si="17"/>
        <v>20.843160095277533</v>
      </c>
      <c r="X17">
        <f t="shared" si="18"/>
        <v>0.91476075257630562</v>
      </c>
      <c r="Y17">
        <f t="shared" si="19"/>
        <v>-8.9092720490735952E-2</v>
      </c>
      <c r="AA17">
        <f t="shared" si="20"/>
        <v>1229365.9066699925</v>
      </c>
      <c r="AB17">
        <f t="shared" si="3"/>
        <v>8.5239247423694348E-2</v>
      </c>
      <c r="AC17">
        <f t="shared" si="21"/>
        <v>7.2657293013577836E-3</v>
      </c>
      <c r="AD17">
        <f t="shared" si="22"/>
        <v>8932.2398901824436</v>
      </c>
      <c r="AI17">
        <f t="shared" si="23"/>
        <v>-1371195.250735515</v>
      </c>
      <c r="AJ17">
        <f t="shared" si="24"/>
        <v>7.2657293013577836E-3</v>
      </c>
      <c r="AK17">
        <f t="shared" si="25"/>
        <v>0.91476075257630562</v>
      </c>
      <c r="AL17">
        <f t="shared" si="26"/>
        <v>-9113.5176043782758</v>
      </c>
      <c r="AN17">
        <f t="shared" si="4"/>
        <v>115.18132463568327</v>
      </c>
      <c r="AO17" s="3">
        <f t="shared" si="5"/>
        <v>-89.596634400000013</v>
      </c>
      <c r="AP17" s="3">
        <f t="shared" si="27"/>
        <v>41934.012506819985</v>
      </c>
      <c r="AR17">
        <f t="shared" si="28"/>
        <v>-1.4556329571792952</v>
      </c>
      <c r="AS17">
        <v>1.1323000000000001</v>
      </c>
    </row>
    <row r="18" spans="1:51" x14ac:dyDescent="0.35">
      <c r="A18" s="3">
        <v>2.1989999999999998</v>
      </c>
      <c r="B18" s="3">
        <v>75</v>
      </c>
      <c r="C18" s="11">
        <f t="shared" si="6"/>
        <v>348.15</v>
      </c>
      <c r="D18" s="3">
        <v>42.393999999999998</v>
      </c>
      <c r="E18" s="3">
        <f t="shared" si="0"/>
        <v>93.224405999999988</v>
      </c>
      <c r="F18" s="3">
        <v>1.7999999999999999E-2</v>
      </c>
      <c r="G18">
        <f t="shared" si="1"/>
        <v>2.8723251472066642E-3</v>
      </c>
      <c r="H18">
        <f t="shared" si="7"/>
        <v>5.852633421388556</v>
      </c>
      <c r="J18">
        <f t="shared" si="8"/>
        <v>39.581999999999994</v>
      </c>
      <c r="K18" s="3">
        <f t="shared" si="2"/>
        <v>2.1989999999999998</v>
      </c>
      <c r="L18" s="3">
        <f t="shared" si="9"/>
        <v>1.4829025591723819</v>
      </c>
      <c r="M18" s="3">
        <v>0.2</v>
      </c>
      <c r="N18" s="3">
        <f t="shared" si="10"/>
        <v>1.2965805118344764</v>
      </c>
      <c r="O18" s="3">
        <f t="shared" si="11"/>
        <v>0.25973042343947655</v>
      </c>
      <c r="P18" s="3">
        <f t="shared" si="12"/>
        <v>0.57114720114340889</v>
      </c>
      <c r="Q18" s="3">
        <f t="shared" si="13"/>
        <v>-79.163999999999987</v>
      </c>
      <c r="R18" s="3">
        <f t="shared" si="14"/>
        <v>-45.214297031316811</v>
      </c>
      <c r="T18">
        <f t="shared" si="15"/>
        <v>0.67435314196106511</v>
      </c>
      <c r="U18">
        <f t="shared" si="16"/>
        <v>2.5931610236689528</v>
      </c>
      <c r="V18">
        <f t="shared" si="17"/>
        <v>20.84669821069625</v>
      </c>
      <c r="X18">
        <f t="shared" si="18"/>
        <v>0.91472527919395907</v>
      </c>
      <c r="Y18">
        <f t="shared" si="19"/>
        <v>-8.9131500106141556E-2</v>
      </c>
      <c r="AA18">
        <f t="shared" si="20"/>
        <v>1218235.1287504819</v>
      </c>
      <c r="AB18">
        <f t="shared" si="3"/>
        <v>8.5274720806040968E-2</v>
      </c>
      <c r="AC18">
        <f t="shared" si="21"/>
        <v>7.2717780085482363E-3</v>
      </c>
      <c r="AD18">
        <f t="shared" si="22"/>
        <v>8858.7354184886826</v>
      </c>
      <c r="AI18">
        <f t="shared" si="23"/>
        <v>-1359466.831850267</v>
      </c>
      <c r="AJ18">
        <f t="shared" si="24"/>
        <v>7.2717780085482363E-3</v>
      </c>
      <c r="AK18">
        <f t="shared" si="25"/>
        <v>0.91472527919395907</v>
      </c>
      <c r="AL18">
        <f t="shared" si="26"/>
        <v>-9042.7372065086474</v>
      </c>
      <c r="AN18">
        <f t="shared" si="4"/>
        <v>117.85166127784578</v>
      </c>
      <c r="AO18" s="3">
        <f t="shared" si="5"/>
        <v>-88.869506399999992</v>
      </c>
      <c r="AP18" s="3">
        <f t="shared" si="27"/>
        <v>42733.64116609202</v>
      </c>
      <c r="AR18">
        <f t="shared" si="28"/>
        <v>-1.4887027092851017</v>
      </c>
      <c r="AS18">
        <v>1.1226</v>
      </c>
    </row>
    <row r="19" spans="1:51" x14ac:dyDescent="0.35">
      <c r="A19" s="3">
        <v>2.2010000000000001</v>
      </c>
      <c r="B19" s="3">
        <v>87.5</v>
      </c>
      <c r="C19" s="11">
        <f t="shared" si="6"/>
        <v>360.65</v>
      </c>
      <c r="D19" s="3">
        <v>42.393999999999998</v>
      </c>
      <c r="E19" s="3">
        <f t="shared" si="0"/>
        <v>93.309194000000005</v>
      </c>
      <c r="F19" s="3">
        <v>1.7999999999999999E-2</v>
      </c>
      <c r="G19">
        <f t="shared" si="1"/>
        <v>2.772771384999307E-3</v>
      </c>
      <c r="H19">
        <f t="shared" si="7"/>
        <v>5.8879079589496817</v>
      </c>
      <c r="J19">
        <f t="shared" si="8"/>
        <v>39.618000000000002</v>
      </c>
      <c r="K19" s="3">
        <f t="shared" si="2"/>
        <v>2.2010000000000001</v>
      </c>
      <c r="L19" s="3">
        <f t="shared" si="9"/>
        <v>1.4835767590522575</v>
      </c>
      <c r="M19" s="3">
        <v>0.2</v>
      </c>
      <c r="N19" s="3">
        <f t="shared" si="10"/>
        <v>1.2967153518104515</v>
      </c>
      <c r="O19" s="3">
        <f t="shared" si="11"/>
        <v>0.25983441464077905</v>
      </c>
      <c r="P19" s="3">
        <f t="shared" si="12"/>
        <v>0.57189554662435471</v>
      </c>
      <c r="Q19" s="3">
        <f t="shared" si="13"/>
        <v>-79.236000000000004</v>
      </c>
      <c r="R19" s="3">
        <f t="shared" si="14"/>
        <v>-45.314715532327369</v>
      </c>
      <c r="T19">
        <f t="shared" si="15"/>
        <v>0.674046687438554</v>
      </c>
      <c r="U19">
        <f t="shared" si="16"/>
        <v>2.593430703620903</v>
      </c>
      <c r="V19">
        <f t="shared" si="17"/>
        <v>20.853771006030872</v>
      </c>
      <c r="X19">
        <f t="shared" si="18"/>
        <v>0.91465434068233031</v>
      </c>
      <c r="Y19">
        <f t="shared" si="19"/>
        <v>-8.920905482566896E-2</v>
      </c>
      <c r="AA19">
        <f t="shared" si="20"/>
        <v>1207463.3445626569</v>
      </c>
      <c r="AB19">
        <f t="shared" si="3"/>
        <v>8.5345659317669659E-2</v>
      </c>
      <c r="AC19">
        <f t="shared" si="21"/>
        <v>7.2838815643677338E-3</v>
      </c>
      <c r="AD19">
        <f t="shared" si="22"/>
        <v>8795.019995109742</v>
      </c>
      <c r="AI19">
        <f t="shared" si="23"/>
        <v>-1348144.9407843726</v>
      </c>
      <c r="AJ19">
        <f t="shared" si="24"/>
        <v>7.2838815643677338E-3</v>
      </c>
      <c r="AK19">
        <f t="shared" si="25"/>
        <v>0.91465434068233031</v>
      </c>
      <c r="AL19">
        <f t="shared" si="26"/>
        <v>-8981.6569129436248</v>
      </c>
      <c r="AN19">
        <f t="shared" si="4"/>
        <v>120.37922224069916</v>
      </c>
      <c r="AO19" s="3">
        <f t="shared" si="5"/>
        <v>-88.094584799999993</v>
      </c>
      <c r="AP19" s="3">
        <f t="shared" si="27"/>
        <v>43461.32822204267</v>
      </c>
      <c r="AR19">
        <f t="shared" si="28"/>
        <v>-1.5192491069804024</v>
      </c>
      <c r="AS19">
        <v>1.1117999999999999</v>
      </c>
    </row>
    <row r="20" spans="1:51" x14ac:dyDescent="0.35">
      <c r="A20" s="3">
        <v>2.202</v>
      </c>
      <c r="B20" s="3">
        <v>100</v>
      </c>
      <c r="C20" s="11">
        <f t="shared" si="6"/>
        <v>373.15</v>
      </c>
      <c r="D20" s="3">
        <v>42.393999999999998</v>
      </c>
      <c r="E20" s="3">
        <f t="shared" si="0"/>
        <v>93.351587999999992</v>
      </c>
      <c r="F20" s="3">
        <v>1.7999999999999999E-2</v>
      </c>
      <c r="G20">
        <f t="shared" si="1"/>
        <v>2.6798874447273215E-3</v>
      </c>
      <c r="H20">
        <f t="shared" si="7"/>
        <v>5.9219804835773964</v>
      </c>
      <c r="J20">
        <f t="shared" si="8"/>
        <v>39.635999999999996</v>
      </c>
      <c r="K20" s="3">
        <f t="shared" si="2"/>
        <v>2.202</v>
      </c>
      <c r="L20" s="3">
        <f t="shared" si="9"/>
        <v>1.4839137441239636</v>
      </c>
      <c r="M20" s="3">
        <v>0.2</v>
      </c>
      <c r="N20" s="3">
        <f t="shared" si="10"/>
        <v>1.2967827488247927</v>
      </c>
      <c r="O20" s="3">
        <f t="shared" si="11"/>
        <v>0.25988638847051881</v>
      </c>
      <c r="P20" s="3">
        <f t="shared" si="12"/>
        <v>0.57226982741208243</v>
      </c>
      <c r="Q20" s="3">
        <f t="shared" si="13"/>
        <v>-79.271999999999991</v>
      </c>
      <c r="R20" s="3">
        <f t="shared" si="14"/>
        <v>-45.364973758610596</v>
      </c>
      <c r="T20">
        <f t="shared" si="15"/>
        <v>0.67389361676837578</v>
      </c>
      <c r="U20">
        <f t="shared" si="16"/>
        <v>2.5935654976495854</v>
      </c>
      <c r="V20">
        <f t="shared" si="17"/>
        <v>20.857305687577341</v>
      </c>
      <c r="X20">
        <f t="shared" si="18"/>
        <v>0.91461887555240828</v>
      </c>
      <c r="Y20">
        <f t="shared" si="19"/>
        <v>-8.9247829930023753E-2</v>
      </c>
      <c r="AA20">
        <f t="shared" si="20"/>
        <v>1197117.8747911786</v>
      </c>
      <c r="AB20">
        <f t="shared" si="3"/>
        <v>8.5381124447591689E-2</v>
      </c>
      <c r="AC20">
        <f t="shared" si="21"/>
        <v>7.2899364119351391E-3</v>
      </c>
      <c r="AD20">
        <f t="shared" si="22"/>
        <v>8726.9131848186244</v>
      </c>
      <c r="AI20">
        <f t="shared" si="23"/>
        <v>-1337202.3451965163</v>
      </c>
      <c r="AJ20">
        <f t="shared" si="24"/>
        <v>7.2899364119351391E-3</v>
      </c>
      <c r="AK20">
        <f t="shared" si="25"/>
        <v>0.91461887555240828</v>
      </c>
      <c r="AL20">
        <f t="shared" si="26"/>
        <v>-8915.8146138560733</v>
      </c>
      <c r="AN20">
        <f t="shared" si="4"/>
        <v>122.58990176133011</v>
      </c>
      <c r="AO20" s="3">
        <f t="shared" si="5"/>
        <v>-86.739422399999995</v>
      </c>
      <c r="AP20" s="3">
        <f t="shared" si="27"/>
        <v>43818.765953839218</v>
      </c>
      <c r="AR20">
        <f t="shared" si="28"/>
        <v>-1.5464464345712248</v>
      </c>
      <c r="AS20">
        <v>1.0942000000000001</v>
      </c>
    </row>
    <row r="21" spans="1:51" x14ac:dyDescent="0.35">
      <c r="A21" s="3">
        <v>3.94</v>
      </c>
      <c r="B21" s="3">
        <v>25</v>
      </c>
      <c r="C21" s="11">
        <f t="shared" si="6"/>
        <v>298.14999999999998</v>
      </c>
      <c r="D21" s="3">
        <v>42.393999999999998</v>
      </c>
      <c r="E21" s="3">
        <f t="shared" si="0"/>
        <v>167.03235999999998</v>
      </c>
      <c r="F21" s="3">
        <v>1.7999999999999999E-2</v>
      </c>
      <c r="G21">
        <f t="shared" si="1"/>
        <v>3.3540164346805303E-3</v>
      </c>
      <c r="H21">
        <f t="shared" si="7"/>
        <v>5.697596715569115</v>
      </c>
      <c r="J21">
        <f t="shared" si="8"/>
        <v>70.92</v>
      </c>
      <c r="K21" s="3">
        <f t="shared" si="2"/>
        <v>3.94</v>
      </c>
      <c r="L21" s="3">
        <f t="shared" si="9"/>
        <v>1.9849433241279208</v>
      </c>
      <c r="M21" s="3">
        <v>0.2</v>
      </c>
      <c r="N21" s="3">
        <f t="shared" si="10"/>
        <v>1.3969886648255843</v>
      </c>
      <c r="O21" s="3">
        <f t="shared" si="11"/>
        <v>0.33431896630173785</v>
      </c>
      <c r="P21" s="3">
        <f t="shared" si="12"/>
        <v>1.3172167272288471</v>
      </c>
      <c r="Q21" s="3">
        <f t="shared" si="13"/>
        <v>-141.84</v>
      </c>
      <c r="R21" s="3">
        <f t="shared" si="14"/>
        <v>-186.83402059013969</v>
      </c>
      <c r="T21">
        <f t="shared" si="15"/>
        <v>0.50379272185987833</v>
      </c>
      <c r="U21">
        <f t="shared" si="16"/>
        <v>2.7939773296511685</v>
      </c>
      <c r="V21">
        <f t="shared" si="17"/>
        <v>25.756025872783134</v>
      </c>
      <c r="X21">
        <f t="shared" si="18"/>
        <v>0.85687426867923355</v>
      </c>
      <c r="Y21">
        <f t="shared" si="19"/>
        <v>-0.154464082140194</v>
      </c>
      <c r="AA21">
        <f t="shared" si="20"/>
        <v>1183820.3188573052</v>
      </c>
      <c r="AB21">
        <f t="shared" si="3"/>
        <v>0.14312573132076645</v>
      </c>
      <c r="AC21">
        <f t="shared" si="21"/>
        <v>2.0484974966104224E-2</v>
      </c>
      <c r="AD21">
        <f t="shared" si="22"/>
        <v>24250.529596157419</v>
      </c>
      <c r="AI21">
        <f t="shared" si="23"/>
        <v>-1409140.5315824845</v>
      </c>
      <c r="AJ21">
        <f t="shared" si="24"/>
        <v>2.0484974966104224E-2</v>
      </c>
      <c r="AK21">
        <f t="shared" si="25"/>
        <v>0.85687426867923355</v>
      </c>
      <c r="AL21">
        <f t="shared" si="26"/>
        <v>-24734.711309281942</v>
      </c>
      <c r="AN21">
        <f t="shared" si="4"/>
        <v>271.43720257945824</v>
      </c>
      <c r="AO21" s="3">
        <f t="shared" si="5"/>
        <v>-203.54040000000001</v>
      </c>
      <c r="AP21" s="3">
        <f t="shared" si="27"/>
        <v>225603.72295212976</v>
      </c>
      <c r="AR21">
        <f t="shared" si="28"/>
        <v>-1.9136858613892995</v>
      </c>
      <c r="AS21">
        <v>1.4350000000000001</v>
      </c>
    </row>
    <row r="22" spans="1:51" x14ac:dyDescent="0.35">
      <c r="A22" s="3">
        <v>3.94</v>
      </c>
      <c r="B22" s="3">
        <v>37.5</v>
      </c>
      <c r="C22" s="11">
        <f t="shared" si="6"/>
        <v>310.64999999999998</v>
      </c>
      <c r="D22" s="3">
        <v>42.393999999999998</v>
      </c>
      <c r="E22" s="3">
        <f t="shared" si="0"/>
        <v>167.03235999999998</v>
      </c>
      <c r="F22" s="3">
        <v>1.7999999999999999E-2</v>
      </c>
      <c r="G22">
        <f t="shared" si="1"/>
        <v>3.2190568163528088E-3</v>
      </c>
      <c r="H22">
        <f t="shared" si="7"/>
        <v>5.7386668765097024</v>
      </c>
      <c r="J22">
        <f t="shared" si="8"/>
        <v>70.92</v>
      </c>
      <c r="K22" s="3">
        <f t="shared" si="2"/>
        <v>3.94</v>
      </c>
      <c r="L22" s="3">
        <f t="shared" si="9"/>
        <v>1.9849433241279208</v>
      </c>
      <c r="M22" s="3">
        <v>0.2</v>
      </c>
      <c r="N22" s="3">
        <f t="shared" si="10"/>
        <v>1.3969886648255843</v>
      </c>
      <c r="O22" s="3">
        <f t="shared" si="11"/>
        <v>0.33431896630173785</v>
      </c>
      <c r="P22" s="3">
        <f t="shared" si="12"/>
        <v>1.3172167272288471</v>
      </c>
      <c r="Q22" s="3">
        <f t="shared" si="13"/>
        <v>-141.84</v>
      </c>
      <c r="R22" s="3">
        <f t="shared" si="14"/>
        <v>-186.83402059013969</v>
      </c>
      <c r="T22">
        <f t="shared" si="15"/>
        <v>0.50379272185987833</v>
      </c>
      <c r="U22">
        <f t="shared" si="16"/>
        <v>2.7939773296511685</v>
      </c>
      <c r="V22">
        <f t="shared" si="17"/>
        <v>25.756025872783134</v>
      </c>
      <c r="X22">
        <f t="shared" si="18"/>
        <v>0.85687426867923355</v>
      </c>
      <c r="Y22">
        <f t="shared" si="19"/>
        <v>-0.154464082140194</v>
      </c>
      <c r="AA22">
        <f t="shared" si="20"/>
        <v>1172071.8601005841</v>
      </c>
      <c r="AB22">
        <f t="shared" si="3"/>
        <v>0.14312573132076645</v>
      </c>
      <c r="AC22">
        <f t="shared" si="21"/>
        <v>2.0484974966104224E-2</v>
      </c>
      <c r="AD22">
        <f t="shared" si="22"/>
        <v>24009.862712635677</v>
      </c>
      <c r="AI22">
        <f t="shared" si="23"/>
        <v>-1395996.277576721</v>
      </c>
      <c r="AJ22">
        <f t="shared" si="24"/>
        <v>2.0484974966104224E-2</v>
      </c>
      <c r="AK22">
        <f t="shared" si="25"/>
        <v>0.85687426867923355</v>
      </c>
      <c r="AL22">
        <f t="shared" si="26"/>
        <v>-24503.989588543896</v>
      </c>
      <c r="AN22">
        <f t="shared" si="4"/>
        <v>281.38236536315526</v>
      </c>
      <c r="AO22" s="3">
        <f t="shared" si="5"/>
        <v>-200.43410399999999</v>
      </c>
      <c r="AP22" s="3">
        <f t="shared" si="27"/>
        <v>232147.11014957633</v>
      </c>
      <c r="AR22">
        <f t="shared" si="28"/>
        <v>-1.9838012222444674</v>
      </c>
      <c r="AS22">
        <v>1.4131</v>
      </c>
    </row>
    <row r="23" spans="1:51" x14ac:dyDescent="0.35">
      <c r="A23" s="3">
        <v>3.9420000000000002</v>
      </c>
      <c r="B23" s="3">
        <v>62.5</v>
      </c>
      <c r="C23" s="11">
        <f t="shared" si="6"/>
        <v>335.65</v>
      </c>
      <c r="D23" s="3">
        <v>42.393999999999998</v>
      </c>
      <c r="E23" s="3">
        <f t="shared" si="0"/>
        <v>167.11714800000001</v>
      </c>
      <c r="F23" s="3">
        <v>1.7999999999999999E-2</v>
      </c>
      <c r="G23">
        <f t="shared" si="1"/>
        <v>2.9792939073439596E-3</v>
      </c>
      <c r="H23">
        <f t="shared" si="7"/>
        <v>5.8160689503847607</v>
      </c>
      <c r="J23">
        <f t="shared" si="8"/>
        <v>70.956000000000003</v>
      </c>
      <c r="K23" s="3">
        <f t="shared" si="2"/>
        <v>3.9420000000000002</v>
      </c>
      <c r="L23" s="3">
        <f t="shared" si="9"/>
        <v>1.9854470529329158</v>
      </c>
      <c r="M23" s="3">
        <v>0.2</v>
      </c>
      <c r="N23" s="3">
        <f t="shared" si="10"/>
        <v>1.3970894105865832</v>
      </c>
      <c r="O23" s="3">
        <f t="shared" si="11"/>
        <v>0.33439108007832063</v>
      </c>
      <c r="P23" s="3">
        <f t="shared" si="12"/>
        <v>1.31816963766874</v>
      </c>
      <c r="Q23" s="3">
        <f t="shared" si="13"/>
        <v>-141.91200000000001</v>
      </c>
      <c r="R23" s="3">
        <f t="shared" si="14"/>
        <v>-187.06408962084623</v>
      </c>
      <c r="T23">
        <f t="shared" si="15"/>
        <v>0.50366490434624955</v>
      </c>
      <c r="U23">
        <f t="shared" si="16"/>
        <v>2.7941788211731664</v>
      </c>
      <c r="V23">
        <f t="shared" si="17"/>
        <v>25.760612837123194</v>
      </c>
      <c r="X23">
        <f t="shared" si="18"/>
        <v>0.85681201901079429</v>
      </c>
      <c r="Y23">
        <f t="shared" si="19"/>
        <v>-0.15453673215661043</v>
      </c>
      <c r="AA23">
        <f t="shared" si="20"/>
        <v>1149906.8784188256</v>
      </c>
      <c r="AB23">
        <f t="shared" si="3"/>
        <v>0.14318798098920574</v>
      </c>
      <c r="AC23">
        <f t="shared" si="21"/>
        <v>2.0502797899765144E-2</v>
      </c>
      <c r="AD23">
        <f t="shared" si="22"/>
        <v>23576.30833177099</v>
      </c>
      <c r="AI23">
        <f t="shared" si="23"/>
        <v>-1371195.250735515</v>
      </c>
      <c r="AJ23">
        <f t="shared" si="24"/>
        <v>2.0502797899765144E-2</v>
      </c>
      <c r="AK23">
        <f t="shared" si="25"/>
        <v>0.85681201901079429</v>
      </c>
      <c r="AL23">
        <f t="shared" si="26"/>
        <v>-24087.846841359285</v>
      </c>
      <c r="AN23">
        <f t="shared" si="4"/>
        <v>298.55927039817107</v>
      </c>
      <c r="AO23" s="3">
        <f t="shared" si="5"/>
        <v>-194.36267519999998</v>
      </c>
      <c r="AP23" s="3">
        <f t="shared" si="27"/>
        <v>242972.04445228633</v>
      </c>
      <c r="AR23">
        <f t="shared" si="28"/>
        <v>-2.1038338575890063</v>
      </c>
      <c r="AS23">
        <v>1.3695999999999999</v>
      </c>
    </row>
    <row r="24" spans="1:51" x14ac:dyDescent="0.35">
      <c r="A24" s="3">
        <v>3.944</v>
      </c>
      <c r="B24" s="3">
        <v>75</v>
      </c>
      <c r="C24" s="11">
        <f t="shared" si="6"/>
        <v>348.15</v>
      </c>
      <c r="D24" s="3">
        <v>42.393999999999998</v>
      </c>
      <c r="E24" s="3">
        <f t="shared" si="0"/>
        <v>167.20193599999999</v>
      </c>
      <c r="F24" s="3">
        <v>1.7999999999999999E-2</v>
      </c>
      <c r="G24">
        <f t="shared" si="1"/>
        <v>2.8723251472066642E-3</v>
      </c>
      <c r="H24">
        <f t="shared" si="7"/>
        <v>5.852633421388556</v>
      </c>
      <c r="J24">
        <f t="shared" si="8"/>
        <v>70.992000000000004</v>
      </c>
      <c r="K24" s="3">
        <f t="shared" si="2"/>
        <v>3.944</v>
      </c>
      <c r="L24" s="3">
        <f t="shared" si="9"/>
        <v>1.9859506539690255</v>
      </c>
      <c r="M24" s="3">
        <v>0.2</v>
      </c>
      <c r="N24" s="3">
        <f t="shared" si="10"/>
        <v>1.3971901307938051</v>
      </c>
      <c r="O24" s="3">
        <f t="shared" si="11"/>
        <v>0.33446317036547618</v>
      </c>
      <c r="P24" s="3">
        <f t="shared" si="12"/>
        <v>1.3191227439214381</v>
      </c>
      <c r="Q24" s="3">
        <f t="shared" si="13"/>
        <v>-141.98400000000001</v>
      </c>
      <c r="R24" s="3">
        <f t="shared" si="14"/>
        <v>-187.29432367294149</v>
      </c>
      <c r="T24">
        <f t="shared" si="15"/>
        <v>0.50353718406922554</v>
      </c>
      <c r="U24">
        <f t="shared" si="16"/>
        <v>2.7943802615876101</v>
      </c>
      <c r="V24">
        <f t="shared" si="17"/>
        <v>25.765197999949034</v>
      </c>
      <c r="X24">
        <f t="shared" si="18"/>
        <v>0.85674977838624833</v>
      </c>
      <c r="Y24">
        <f t="shared" si="19"/>
        <v>-0.15460937689538537</v>
      </c>
      <c r="AA24">
        <f t="shared" si="20"/>
        <v>1139419.3583424906</v>
      </c>
      <c r="AB24">
        <f t="shared" si="3"/>
        <v>0.14325022161375167</v>
      </c>
      <c r="AC24">
        <f t="shared" si="21"/>
        <v>2.0520625992388967E-2</v>
      </c>
      <c r="AD24">
        <f t="shared" si="22"/>
        <v>23381.59850103407</v>
      </c>
      <c r="AI24">
        <f t="shared" si="23"/>
        <v>-1359466.831850267</v>
      </c>
      <c r="AJ24">
        <f t="shared" si="24"/>
        <v>2.0520625992388967E-2</v>
      </c>
      <c r="AK24">
        <f t="shared" si="25"/>
        <v>0.85674977838624833</v>
      </c>
      <c r="AL24">
        <f t="shared" si="26"/>
        <v>-23900.843157492218</v>
      </c>
      <c r="AN24">
        <f t="shared" si="4"/>
        <v>306.03052540836143</v>
      </c>
      <c r="AO24" s="3">
        <f t="shared" si="5"/>
        <v>-190.75550399999997</v>
      </c>
      <c r="AP24" s="3">
        <f t="shared" si="27"/>
        <v>246796.35901532532</v>
      </c>
      <c r="AR24">
        <f t="shared" si="28"/>
        <v>-2.1553874056820588</v>
      </c>
      <c r="AS24">
        <v>1.3434999999999999</v>
      </c>
    </row>
    <row r="25" spans="1:51" x14ac:dyDescent="0.35">
      <c r="A25" s="3">
        <v>3.9460000000000002</v>
      </c>
      <c r="B25" s="3">
        <v>87.5</v>
      </c>
      <c r="C25" s="11">
        <f t="shared" si="6"/>
        <v>360.65</v>
      </c>
      <c r="D25" s="3">
        <v>42.393999999999998</v>
      </c>
      <c r="E25" s="3">
        <f t="shared" si="0"/>
        <v>167.28672399999999</v>
      </c>
      <c r="F25" s="3">
        <v>1.7999999999999999E-2</v>
      </c>
      <c r="G25">
        <f t="shared" si="1"/>
        <v>2.772771384999307E-3</v>
      </c>
      <c r="H25">
        <f t="shared" si="7"/>
        <v>5.8879079589496817</v>
      </c>
      <c r="J25">
        <f t="shared" si="8"/>
        <v>71.028000000000006</v>
      </c>
      <c r="K25" s="3">
        <f t="shared" si="2"/>
        <v>3.9460000000000002</v>
      </c>
      <c r="L25" s="3">
        <f t="shared" si="9"/>
        <v>1.9864541273334253</v>
      </c>
      <c r="M25" s="3">
        <v>0.2</v>
      </c>
      <c r="N25" s="3">
        <f t="shared" si="10"/>
        <v>1.3972908254666851</v>
      </c>
      <c r="O25" s="3">
        <f t="shared" si="11"/>
        <v>0.33453523718181866</v>
      </c>
      <c r="P25" s="3">
        <f t="shared" si="12"/>
        <v>1.3200760459194565</v>
      </c>
      <c r="Q25" s="3">
        <f t="shared" si="13"/>
        <v>-142.05600000000001</v>
      </c>
      <c r="R25" s="3">
        <f t="shared" si="14"/>
        <v>-187.52472277913432</v>
      </c>
      <c r="T25">
        <f t="shared" si="15"/>
        <v>0.50340956090558164</v>
      </c>
      <c r="U25">
        <f t="shared" si="16"/>
        <v>2.7945816509333703</v>
      </c>
      <c r="V25">
        <f t="shared" si="17"/>
        <v>25.769781362751075</v>
      </c>
      <c r="X25">
        <f t="shared" si="18"/>
        <v>0.85668754680362491</v>
      </c>
      <c r="Y25">
        <f t="shared" si="19"/>
        <v>-0.15468201635728562</v>
      </c>
      <c r="AA25">
        <f t="shared" si="20"/>
        <v>1129315.7046615898</v>
      </c>
      <c r="AB25">
        <f t="shared" si="3"/>
        <v>0.14331245319637506</v>
      </c>
      <c r="AC25">
        <f t="shared" si="21"/>
        <v>2.0538459241163192E-2</v>
      </c>
      <c r="AD25">
        <f t="shared" si="22"/>
        <v>23194.404570597551</v>
      </c>
      <c r="AI25">
        <f t="shared" si="23"/>
        <v>-1348144.9407843726</v>
      </c>
      <c r="AJ25">
        <f t="shared" si="24"/>
        <v>2.0538459241163192E-2</v>
      </c>
      <c r="AK25">
        <f t="shared" si="25"/>
        <v>0.85668754680362491</v>
      </c>
      <c r="AL25">
        <f t="shared" si="26"/>
        <v>-23720.667208993462</v>
      </c>
      <c r="AN25">
        <f t="shared" si="4"/>
        <v>312.81345223766766</v>
      </c>
      <c r="AO25" s="3">
        <f t="shared" si="5"/>
        <v>-187.45709760000003</v>
      </c>
      <c r="AP25" s="3">
        <f t="shared" si="27"/>
        <v>250270.62303488233</v>
      </c>
      <c r="AR25">
        <f t="shared" si="28"/>
        <v>-2.2020432240642256</v>
      </c>
      <c r="AS25">
        <v>1.3196000000000001</v>
      </c>
    </row>
    <row r="26" spans="1:51" x14ac:dyDescent="0.35">
      <c r="A26" s="3">
        <v>3.95</v>
      </c>
      <c r="B26" s="3">
        <v>100</v>
      </c>
      <c r="C26" s="11">
        <f t="shared" si="6"/>
        <v>373.15</v>
      </c>
      <c r="D26" s="3">
        <v>42.393999999999998</v>
      </c>
      <c r="E26" s="3">
        <f t="shared" si="0"/>
        <v>167.4563</v>
      </c>
      <c r="F26" s="3">
        <v>1.7999999999999999E-2</v>
      </c>
      <c r="G26">
        <f t="shared" si="1"/>
        <v>2.6798874447273215E-3</v>
      </c>
      <c r="H26">
        <f t="shared" si="7"/>
        <v>5.9219804835773964</v>
      </c>
      <c r="J26">
        <f t="shared" si="8"/>
        <v>71.100000000000009</v>
      </c>
      <c r="K26" s="3">
        <f t="shared" si="2"/>
        <v>3.95</v>
      </c>
      <c r="L26" s="3">
        <f t="shared" si="9"/>
        <v>1.9874606914351791</v>
      </c>
      <c r="M26" s="3">
        <v>0.2</v>
      </c>
      <c r="N26" s="3">
        <f t="shared" si="10"/>
        <v>1.3974921382870358</v>
      </c>
      <c r="O26" s="3">
        <f t="shared" si="11"/>
        <v>0.33467930047639977</v>
      </c>
      <c r="P26" s="3">
        <f t="shared" si="12"/>
        <v>1.3219832368817792</v>
      </c>
      <c r="Q26" s="3">
        <f t="shared" si="13"/>
        <v>-142.20000000000002</v>
      </c>
      <c r="R26" s="3">
        <f t="shared" si="14"/>
        <v>-187.98601628458903</v>
      </c>
      <c r="T26">
        <f t="shared" si="15"/>
        <v>0.5031546054266276</v>
      </c>
      <c r="U26">
        <f t="shared" si="16"/>
        <v>2.7949842765740716</v>
      </c>
      <c r="V26">
        <f t="shared" si="17"/>
        <v>25.778942694235798</v>
      </c>
      <c r="X26">
        <f t="shared" si="18"/>
        <v>0.85656311075626557</v>
      </c>
      <c r="Y26">
        <f t="shared" si="19"/>
        <v>-0.15482727945352792</v>
      </c>
      <c r="AA26">
        <f t="shared" si="20"/>
        <v>1119485.5699535992</v>
      </c>
      <c r="AB26">
        <f t="shared" si="3"/>
        <v>0.14343688924373443</v>
      </c>
      <c r="AC26">
        <f t="shared" si="21"/>
        <v>2.057414119591934E-2</v>
      </c>
      <c r="AD26">
        <f t="shared" si="22"/>
        <v>23032.454183019589</v>
      </c>
      <c r="AI26">
        <f t="shared" si="23"/>
        <v>-1337202.3451965163</v>
      </c>
      <c r="AJ26">
        <f t="shared" si="24"/>
        <v>2.057414119591934E-2</v>
      </c>
      <c r="AK26">
        <f t="shared" si="25"/>
        <v>0.85656311075626557</v>
      </c>
      <c r="AL26">
        <f t="shared" si="26"/>
        <v>-23565.58430288791</v>
      </c>
      <c r="AN26">
        <f t="shared" si="4"/>
        <v>319.21033361004447</v>
      </c>
      <c r="AO26" s="3">
        <f t="shared" si="5"/>
        <v>-186.96456000000001</v>
      </c>
      <c r="AP26" s="3">
        <f t="shared" si="27"/>
        <v>256213.02292113984</v>
      </c>
      <c r="AR26">
        <f t="shared" si="28"/>
        <v>-2.2447984079468668</v>
      </c>
      <c r="AS26">
        <v>1.3148</v>
      </c>
    </row>
    <row r="27" spans="1:51" x14ac:dyDescent="0.35">
      <c r="A27" s="3">
        <v>6.3689999999999998</v>
      </c>
      <c r="B27" s="3">
        <v>25</v>
      </c>
      <c r="C27" s="11">
        <f t="shared" si="6"/>
        <v>298.14999999999998</v>
      </c>
      <c r="D27" s="3">
        <v>42.393999999999998</v>
      </c>
      <c r="E27" s="3">
        <f t="shared" si="0"/>
        <v>270.007386</v>
      </c>
      <c r="F27" s="3">
        <v>1.7999999999999999E-2</v>
      </c>
      <c r="G27">
        <f t="shared" si="1"/>
        <v>3.3540164346805303E-3</v>
      </c>
      <c r="H27">
        <f t="shared" si="7"/>
        <v>5.697596715569115</v>
      </c>
      <c r="J27">
        <f t="shared" si="8"/>
        <v>114.642</v>
      </c>
      <c r="K27" s="3">
        <f t="shared" si="2"/>
        <v>6.3689999999999998</v>
      </c>
      <c r="L27" s="3">
        <f t="shared" si="9"/>
        <v>2.5236877778362361</v>
      </c>
      <c r="M27" s="3">
        <v>0.2</v>
      </c>
      <c r="N27" s="3">
        <f t="shared" si="10"/>
        <v>1.5047375555672473</v>
      </c>
      <c r="O27" s="3">
        <f t="shared" si="11"/>
        <v>0.40861850131169342</v>
      </c>
      <c r="P27" s="3">
        <f t="shared" si="12"/>
        <v>2.6024912348541753</v>
      </c>
      <c r="Q27" s="3">
        <f t="shared" si="13"/>
        <v>-229.28399999999999</v>
      </c>
      <c r="R27" s="3">
        <f t="shared" si="14"/>
        <v>-596.70960029230469</v>
      </c>
      <c r="T27">
        <f t="shared" si="15"/>
        <v>0.39624552957077036</v>
      </c>
      <c r="U27">
        <f t="shared" si="16"/>
        <v>3.0094751111344946</v>
      </c>
      <c r="V27">
        <f t="shared" si="17"/>
        <v>30.320571582091187</v>
      </c>
      <c r="X27">
        <f t="shared" si="18"/>
        <v>0.78739699550062303</v>
      </c>
      <c r="Y27">
        <f t="shared" si="19"/>
        <v>-0.23902271620161999</v>
      </c>
      <c r="AA27">
        <f t="shared" si="20"/>
        <v>1085917.0771974963</v>
      </c>
      <c r="AB27">
        <f t="shared" si="3"/>
        <v>0.21260300449937697</v>
      </c>
      <c r="AC27">
        <f t="shared" si="21"/>
        <v>4.5200037522162104E-2</v>
      </c>
      <c r="AD27">
        <f t="shared" si="22"/>
        <v>49083.492635283437</v>
      </c>
      <c r="AI27">
        <f t="shared" si="23"/>
        <v>-1409140.5315824845</v>
      </c>
      <c r="AJ27">
        <f t="shared" si="24"/>
        <v>4.5200037522162104E-2</v>
      </c>
      <c r="AK27">
        <f t="shared" si="25"/>
        <v>0.78739699550062303</v>
      </c>
      <c r="AL27">
        <f t="shared" si="26"/>
        <v>-50151.838173268508</v>
      </c>
      <c r="AN27">
        <f t="shared" si="4"/>
        <v>441.07634339447395</v>
      </c>
      <c r="AO27" s="3">
        <f t="shared" si="5"/>
        <v>-423.34997760000005</v>
      </c>
      <c r="AP27" s="3">
        <f t="shared" si="27"/>
        <v>747232.8644280415</v>
      </c>
      <c r="AR27">
        <f t="shared" si="28"/>
        <v>-1.9237118307185586</v>
      </c>
      <c r="AS27">
        <v>1.8464</v>
      </c>
    </row>
    <row r="28" spans="1:51" x14ac:dyDescent="0.35">
      <c r="A28" s="3">
        <v>6.37</v>
      </c>
      <c r="B28" s="3">
        <v>37.5</v>
      </c>
      <c r="C28" s="11">
        <f t="shared" si="6"/>
        <v>310.64999999999998</v>
      </c>
      <c r="D28" s="3">
        <v>42.393999999999998</v>
      </c>
      <c r="E28" s="3">
        <f t="shared" si="0"/>
        <v>270.04978</v>
      </c>
      <c r="F28" s="3">
        <v>1.7999999999999999E-2</v>
      </c>
      <c r="G28">
        <f t="shared" si="1"/>
        <v>3.2190568163528088E-3</v>
      </c>
      <c r="H28">
        <f t="shared" si="7"/>
        <v>5.7386668765097024</v>
      </c>
      <c r="J28">
        <f t="shared" si="8"/>
        <v>114.66</v>
      </c>
      <c r="K28" s="3">
        <f t="shared" si="2"/>
        <v>6.37</v>
      </c>
      <c r="L28" s="3">
        <f t="shared" si="9"/>
        <v>2.5238858928247927</v>
      </c>
      <c r="M28" s="3">
        <v>0.2</v>
      </c>
      <c r="N28" s="3">
        <f t="shared" si="10"/>
        <v>1.5047771785649586</v>
      </c>
      <c r="O28" s="3">
        <f t="shared" si="11"/>
        <v>0.40864483313008543</v>
      </c>
      <c r="P28" s="3">
        <f t="shared" si="12"/>
        <v>2.6030675870386442</v>
      </c>
      <c r="Q28" s="3">
        <f t="shared" si="13"/>
        <v>-229.32</v>
      </c>
      <c r="R28" s="3">
        <f t="shared" si="14"/>
        <v>-596.93545905970188</v>
      </c>
      <c r="T28">
        <f t="shared" si="15"/>
        <v>0.39621442587516364</v>
      </c>
      <c r="U28">
        <f t="shared" si="16"/>
        <v>3.0095543571299173</v>
      </c>
      <c r="V28">
        <f t="shared" si="17"/>
        <v>30.322132694288573</v>
      </c>
      <c r="X28">
        <f t="shared" si="18"/>
        <v>0.78737071235113321</v>
      </c>
      <c r="Y28">
        <f t="shared" si="19"/>
        <v>-0.23905609655271712</v>
      </c>
      <c r="AA28">
        <f t="shared" si="20"/>
        <v>1075045.154188212</v>
      </c>
      <c r="AB28">
        <f t="shared" si="3"/>
        <v>0.21262928764886679</v>
      </c>
      <c r="AC28">
        <f t="shared" si="21"/>
        <v>4.5211213966064534E-2</v>
      </c>
      <c r="AD28">
        <f t="shared" si="22"/>
        <v>48604.096489184092</v>
      </c>
      <c r="AI28">
        <f t="shared" si="23"/>
        <v>-1395996.277576721</v>
      </c>
      <c r="AJ28">
        <f t="shared" si="24"/>
        <v>4.5211213966064534E-2</v>
      </c>
      <c r="AK28">
        <f t="shared" si="25"/>
        <v>0.78737071235113321</v>
      </c>
      <c r="AL28">
        <f t="shared" si="26"/>
        <v>-49694.65559164992</v>
      </c>
      <c r="AN28">
        <f t="shared" si="4"/>
        <v>463.06245461528306</v>
      </c>
      <c r="AO28" s="3">
        <f t="shared" si="5"/>
        <v>-415.22972400000003</v>
      </c>
      <c r="AP28" s="3">
        <f t="shared" si="27"/>
        <v>771397.15101678029</v>
      </c>
      <c r="AR28">
        <f t="shared" si="28"/>
        <v>-2.0192850803038684</v>
      </c>
      <c r="AS28">
        <v>1.8107</v>
      </c>
    </row>
    <row r="29" spans="1:51" x14ac:dyDescent="0.35">
      <c r="A29" s="3">
        <v>6.3710000000000004</v>
      </c>
      <c r="B29" s="3">
        <v>50</v>
      </c>
      <c r="C29" s="11">
        <f t="shared" si="6"/>
        <v>323.14999999999998</v>
      </c>
      <c r="D29" s="3">
        <v>42.393999999999998</v>
      </c>
      <c r="E29" s="3">
        <f t="shared" si="0"/>
        <v>270.092174</v>
      </c>
      <c r="F29" s="3">
        <v>1.7999999999999999E-2</v>
      </c>
      <c r="G29">
        <f t="shared" si="1"/>
        <v>3.0945381401825778E-3</v>
      </c>
      <c r="H29">
        <f t="shared" si="7"/>
        <v>5.7781166117089047</v>
      </c>
      <c r="J29">
        <f t="shared" si="8"/>
        <v>114.67800000000001</v>
      </c>
      <c r="K29" s="3">
        <f t="shared" si="2"/>
        <v>6.3710000000000004</v>
      </c>
      <c r="L29" s="3">
        <f t="shared" si="9"/>
        <v>2.524083992263332</v>
      </c>
      <c r="M29" s="3">
        <v>0.2</v>
      </c>
      <c r="N29" s="3">
        <f t="shared" si="10"/>
        <v>1.5048167984526666</v>
      </c>
      <c r="O29" s="3">
        <f t="shared" si="11"/>
        <v>0.40867116218843202</v>
      </c>
      <c r="P29" s="3">
        <f t="shared" si="12"/>
        <v>2.6036439743025008</v>
      </c>
      <c r="Q29" s="3">
        <f t="shared" si="13"/>
        <v>-229.35600000000002</v>
      </c>
      <c r="R29" s="3">
        <f t="shared" si="14"/>
        <v>-597.16136737012448</v>
      </c>
      <c r="T29">
        <f t="shared" si="15"/>
        <v>0.39618332950295587</v>
      </c>
      <c r="U29">
        <f t="shared" si="16"/>
        <v>3.0096335969053332</v>
      </c>
      <c r="V29">
        <f t="shared" si="17"/>
        <v>30.323693603375716</v>
      </c>
      <c r="X29">
        <f t="shared" si="18"/>
        <v>0.78734443095623696</v>
      </c>
      <c r="Y29">
        <f t="shared" si="19"/>
        <v>-0.23908947578960371</v>
      </c>
      <c r="AA29">
        <f t="shared" si="20"/>
        <v>1064623.8120457127</v>
      </c>
      <c r="AB29">
        <f t="shared" si="3"/>
        <v>0.21265556904376298</v>
      </c>
      <c r="AC29">
        <f t="shared" si="21"/>
        <v>4.5222391045326646E-2</v>
      </c>
      <c r="AD29">
        <f t="shared" si="22"/>
        <v>48144.834344497554</v>
      </c>
      <c r="AI29">
        <f t="shared" si="23"/>
        <v>-1383360.4709893104</v>
      </c>
      <c r="AJ29">
        <f t="shared" si="24"/>
        <v>4.5222391045326646E-2</v>
      </c>
      <c r="AK29">
        <f t="shared" si="25"/>
        <v>0.78734443095623696</v>
      </c>
      <c r="AL29">
        <f t="shared" si="26"/>
        <v>-49255.376465083107</v>
      </c>
      <c r="AN29">
        <f t="shared" si="4"/>
        <v>482.81797013626056</v>
      </c>
      <c r="AO29" s="3">
        <f t="shared" si="5"/>
        <v>-405.57021480000003</v>
      </c>
      <c r="AP29" s="3">
        <f t="shared" si="27"/>
        <v>789233.56713434355</v>
      </c>
      <c r="AR29">
        <f t="shared" si="28"/>
        <v>-2.1051028538004695</v>
      </c>
      <c r="AS29">
        <v>1.7683</v>
      </c>
    </row>
    <row r="30" spans="1:51" x14ac:dyDescent="0.35">
      <c r="A30" s="3">
        <v>6.3719999999999999</v>
      </c>
      <c r="B30" s="3">
        <v>62.5</v>
      </c>
      <c r="C30" s="11">
        <f t="shared" si="6"/>
        <v>335.65</v>
      </c>
      <c r="D30" s="3">
        <v>42.393999999999998</v>
      </c>
      <c r="E30" s="3">
        <f t="shared" si="0"/>
        <v>270.134568</v>
      </c>
      <c r="F30" s="3">
        <v>1.7999999999999999E-2</v>
      </c>
      <c r="G30">
        <f t="shared" si="1"/>
        <v>2.9792939073439596E-3</v>
      </c>
      <c r="H30">
        <f t="shared" si="7"/>
        <v>5.8160689503847607</v>
      </c>
      <c r="J30">
        <f t="shared" si="8"/>
        <v>114.696</v>
      </c>
      <c r="K30" s="3">
        <f t="shared" si="2"/>
        <v>6.3719999999999999</v>
      </c>
      <c r="L30" s="3">
        <f t="shared" si="9"/>
        <v>2.5242820761555156</v>
      </c>
      <c r="M30" s="3">
        <v>0.2</v>
      </c>
      <c r="N30" s="3">
        <f t="shared" si="10"/>
        <v>1.504856415231103</v>
      </c>
      <c r="O30" s="3">
        <f t="shared" si="11"/>
        <v>0.40869748848741932</v>
      </c>
      <c r="P30" s="3">
        <f t="shared" si="12"/>
        <v>2.604220396641836</v>
      </c>
      <c r="Q30" s="3">
        <f t="shared" si="13"/>
        <v>-229.392</v>
      </c>
      <c r="R30" s="3">
        <f t="shared" si="14"/>
        <v>-597.38732522646399</v>
      </c>
      <c r="T30">
        <f t="shared" si="15"/>
        <v>0.39615224045127362</v>
      </c>
      <c r="U30">
        <f t="shared" si="16"/>
        <v>3.0097128304622061</v>
      </c>
      <c r="V30">
        <f t="shared" si="17"/>
        <v>30.325254309406425</v>
      </c>
      <c r="X30">
        <f t="shared" si="18"/>
        <v>0.78731815131575877</v>
      </c>
      <c r="Y30">
        <f t="shared" si="19"/>
        <v>-0.23912285391235394</v>
      </c>
      <c r="AA30">
        <f t="shared" si="20"/>
        <v>1054617.2170801507</v>
      </c>
      <c r="AB30">
        <f t="shared" si="3"/>
        <v>0.21268184868424117</v>
      </c>
      <c r="AC30">
        <f t="shared" si="21"/>
        <v>4.5233568759746455E-2</v>
      </c>
      <c r="AD30">
        <f t="shared" si="22"/>
        <v>47704.100404007455</v>
      </c>
      <c r="AI30">
        <f t="shared" si="23"/>
        <v>-1371195.250735515</v>
      </c>
      <c r="AJ30">
        <f t="shared" si="24"/>
        <v>4.5233568759746455E-2</v>
      </c>
      <c r="AK30">
        <f t="shared" si="25"/>
        <v>0.78731815131575877</v>
      </c>
      <c r="AL30">
        <f t="shared" si="26"/>
        <v>-48832.66404980066</v>
      </c>
      <c r="AN30">
        <f t="shared" si="4"/>
        <v>500.61194340341899</v>
      </c>
      <c r="AO30" s="3">
        <f t="shared" si="5"/>
        <v>-396.04528800000003</v>
      </c>
      <c r="AP30" s="3">
        <f t="shared" si="27"/>
        <v>803994.19062804454</v>
      </c>
      <c r="AR30">
        <f t="shared" si="28"/>
        <v>-2.1823426423040866</v>
      </c>
      <c r="AS30">
        <v>1.7264999999999999</v>
      </c>
    </row>
    <row r="31" spans="1:51" x14ac:dyDescent="0.35">
      <c r="A31" s="3">
        <v>6.375</v>
      </c>
      <c r="B31" s="3">
        <v>75</v>
      </c>
      <c r="C31" s="11">
        <f t="shared" si="6"/>
        <v>348.15</v>
      </c>
      <c r="D31" s="3">
        <v>42.393999999999998</v>
      </c>
      <c r="E31" s="3">
        <f t="shared" si="0"/>
        <v>270.26175000000001</v>
      </c>
      <c r="F31" s="3">
        <v>1.7999999999999999E-2</v>
      </c>
      <c r="G31">
        <f t="shared" si="1"/>
        <v>2.8723251472066642E-3</v>
      </c>
      <c r="H31">
        <f t="shared" si="7"/>
        <v>5.852633421388556</v>
      </c>
      <c r="J31">
        <f t="shared" si="8"/>
        <v>114.75</v>
      </c>
      <c r="K31" s="3">
        <f t="shared" si="2"/>
        <v>6.375</v>
      </c>
      <c r="L31" s="3">
        <f t="shared" si="9"/>
        <v>2.5248762345905194</v>
      </c>
      <c r="M31" s="3">
        <v>0.2</v>
      </c>
      <c r="N31" s="3">
        <f t="shared" si="10"/>
        <v>1.5049752469181039</v>
      </c>
      <c r="O31" s="3">
        <f t="shared" si="11"/>
        <v>0.40877645083508612</v>
      </c>
      <c r="P31" s="3">
        <f t="shared" si="12"/>
        <v>2.6059498740736742</v>
      </c>
      <c r="Q31" s="3">
        <f t="shared" si="13"/>
        <v>-229.5</v>
      </c>
      <c r="R31" s="3">
        <f t="shared" si="14"/>
        <v>-598.06549609990827</v>
      </c>
      <c r="T31">
        <f t="shared" si="15"/>
        <v>0.39605901719066977</v>
      </c>
      <c r="U31">
        <f t="shared" si="16"/>
        <v>3.0099504938362078</v>
      </c>
      <c r="V31">
        <f t="shared" si="17"/>
        <v>30.329935209697567</v>
      </c>
      <c r="X31">
        <f t="shared" si="18"/>
        <v>0.7872393229190755</v>
      </c>
      <c r="Y31">
        <f t="shared" si="19"/>
        <v>-0.23922298159653066</v>
      </c>
      <c r="AA31">
        <f t="shared" si="20"/>
        <v>1044922.1996680642</v>
      </c>
      <c r="AB31">
        <f t="shared" si="3"/>
        <v>0.21276067708092444</v>
      </c>
      <c r="AC31">
        <f t="shared" si="21"/>
        <v>4.526710571193341E-2</v>
      </c>
      <c r="AD31">
        <f t="shared" si="22"/>
        <v>47300.603673120255</v>
      </c>
      <c r="AI31">
        <f t="shared" si="23"/>
        <v>-1359466.831850267</v>
      </c>
      <c r="AJ31">
        <f t="shared" si="24"/>
        <v>4.526710571193341E-2</v>
      </c>
      <c r="AK31">
        <f t="shared" si="25"/>
        <v>0.7872393229190755</v>
      </c>
      <c r="AL31">
        <f t="shared" si="26"/>
        <v>-48446.022081065763</v>
      </c>
      <c r="AN31">
        <f t="shared" si="4"/>
        <v>516.78375365430838</v>
      </c>
      <c r="AO31" s="3">
        <f t="shared" si="5"/>
        <v>-386.63865000000004</v>
      </c>
      <c r="AP31" s="3">
        <f t="shared" si="27"/>
        <v>816172.03942452825</v>
      </c>
      <c r="AR31">
        <f t="shared" si="28"/>
        <v>-2.2517810616745462</v>
      </c>
      <c r="AS31">
        <v>1.6847000000000001</v>
      </c>
      <c r="AX31">
        <v>0</v>
      </c>
      <c r="AY31">
        <v>0</v>
      </c>
    </row>
    <row r="32" spans="1:51" x14ac:dyDescent="0.35">
      <c r="A32" s="3">
        <v>6.3789999999999996</v>
      </c>
      <c r="B32" s="3">
        <v>87.5</v>
      </c>
      <c r="C32" s="11">
        <f t="shared" si="6"/>
        <v>360.65</v>
      </c>
      <c r="D32" s="3">
        <v>42.393999999999998</v>
      </c>
      <c r="E32" s="3">
        <f t="shared" si="0"/>
        <v>270.43132599999996</v>
      </c>
      <c r="F32" s="3">
        <v>1.7999999999999999E-2</v>
      </c>
      <c r="G32">
        <f t="shared" si="1"/>
        <v>2.772771384999307E-3</v>
      </c>
      <c r="H32">
        <f t="shared" si="7"/>
        <v>5.8879079589496817</v>
      </c>
      <c r="J32">
        <f t="shared" si="8"/>
        <v>114.82199999999999</v>
      </c>
      <c r="K32" s="3">
        <f t="shared" si="2"/>
        <v>6.3789999999999996</v>
      </c>
      <c r="L32" s="3">
        <f t="shared" si="9"/>
        <v>2.5256682284100576</v>
      </c>
      <c r="M32" s="3">
        <v>0.2</v>
      </c>
      <c r="N32" s="3">
        <f t="shared" si="10"/>
        <v>1.5051336456820117</v>
      </c>
      <c r="O32" s="3">
        <f t="shared" si="11"/>
        <v>0.40888169537586894</v>
      </c>
      <c r="P32" s="3">
        <f t="shared" si="12"/>
        <v>2.6082563348026677</v>
      </c>
      <c r="Q32" s="3">
        <f t="shared" si="13"/>
        <v>-229.64399999999998</v>
      </c>
      <c r="R32" s="3">
        <f t="shared" si="14"/>
        <v>-598.97041774942375</v>
      </c>
      <c r="T32">
        <f t="shared" si="15"/>
        <v>0.39593482182317891</v>
      </c>
      <c r="U32">
        <f t="shared" si="16"/>
        <v>3.0102672913640234</v>
      </c>
      <c r="V32">
        <f t="shared" si="17"/>
        <v>30.336173570555594</v>
      </c>
      <c r="X32">
        <f t="shared" si="18"/>
        <v>0.78713424294136147</v>
      </c>
      <c r="Y32">
        <f t="shared" si="19"/>
        <v>-0.23935646958203635</v>
      </c>
      <c r="AA32">
        <f t="shared" si="20"/>
        <v>1035547.769944841</v>
      </c>
      <c r="AB32">
        <f t="shared" si="3"/>
        <v>0.2128657570586385</v>
      </c>
      <c r="AC32">
        <f t="shared" si="21"/>
        <v>4.5311830528147308E-2</v>
      </c>
      <c r="AD32">
        <f t="shared" si="22"/>
        <v>46922.565055541512</v>
      </c>
      <c r="AI32">
        <f t="shared" si="23"/>
        <v>-1348144.9407843726</v>
      </c>
      <c r="AJ32">
        <f t="shared" si="24"/>
        <v>4.5311830528147308E-2</v>
      </c>
      <c r="AK32">
        <f t="shared" si="25"/>
        <v>0.78713424294136147</v>
      </c>
      <c r="AL32">
        <f t="shared" si="26"/>
        <v>-48083.602658425538</v>
      </c>
      <c r="AN32">
        <f t="shared" si="4"/>
        <v>531.49165509446175</v>
      </c>
      <c r="AO32" s="3">
        <f t="shared" si="5"/>
        <v>-377.71845119999995</v>
      </c>
      <c r="AP32" s="3">
        <f t="shared" si="27"/>
        <v>826663.01738798618</v>
      </c>
      <c r="AR32">
        <f t="shared" si="28"/>
        <v>-2.3144155958547219</v>
      </c>
      <c r="AS32">
        <v>1.6448</v>
      </c>
      <c r="AX32">
        <f>AX31+0.1</f>
        <v>0.1</v>
      </c>
      <c r="AY32">
        <f>AY31+0.1</f>
        <v>0.1</v>
      </c>
    </row>
    <row r="33" spans="1:51" x14ac:dyDescent="0.35">
      <c r="A33" s="3">
        <v>6.3840000000000003</v>
      </c>
      <c r="B33" s="3">
        <v>100</v>
      </c>
      <c r="C33" s="11">
        <f t="shared" si="6"/>
        <v>373.15</v>
      </c>
      <c r="D33" s="3">
        <v>42.393999999999998</v>
      </c>
      <c r="E33" s="3">
        <f t="shared" si="0"/>
        <v>270.64329600000002</v>
      </c>
      <c r="F33" s="3">
        <v>1.7999999999999999E-2</v>
      </c>
      <c r="G33">
        <f t="shared" si="1"/>
        <v>2.6798874447273215E-3</v>
      </c>
      <c r="H33">
        <f t="shared" si="7"/>
        <v>5.9219804835773964</v>
      </c>
      <c r="J33">
        <f t="shared" si="8"/>
        <v>114.91200000000001</v>
      </c>
      <c r="K33" s="3">
        <f t="shared" si="2"/>
        <v>6.3840000000000003</v>
      </c>
      <c r="L33" s="3">
        <f t="shared" si="9"/>
        <v>2.5266578715766013</v>
      </c>
      <c r="M33" s="3">
        <v>0.2</v>
      </c>
      <c r="N33" s="3">
        <f t="shared" si="10"/>
        <v>1.5053315743153202</v>
      </c>
      <c r="O33" s="3">
        <f t="shared" si="11"/>
        <v>0.40901318909469947</v>
      </c>
      <c r="P33" s="3">
        <f t="shared" si="12"/>
        <v>2.6111401991805616</v>
      </c>
      <c r="Q33" s="3">
        <f t="shared" si="13"/>
        <v>-229.82400000000001</v>
      </c>
      <c r="R33" s="3">
        <f t="shared" si="14"/>
        <v>-600.10268513647338</v>
      </c>
      <c r="T33">
        <f t="shared" si="15"/>
        <v>0.39577974178831465</v>
      </c>
      <c r="U33">
        <f t="shared" si="16"/>
        <v>3.0106631486306403</v>
      </c>
      <c r="V33">
        <f t="shared" si="17"/>
        <v>30.343966962925681</v>
      </c>
      <c r="X33">
        <f t="shared" si="18"/>
        <v>0.78700293241070229</v>
      </c>
      <c r="Y33">
        <f t="shared" si="19"/>
        <v>-0.23952330450979209</v>
      </c>
      <c r="AA33">
        <f t="shared" si="20"/>
        <v>1026469.5363376241</v>
      </c>
      <c r="AB33">
        <f t="shared" si="3"/>
        <v>0.21299706758929771</v>
      </c>
      <c r="AC33">
        <f t="shared" si="21"/>
        <v>4.5367750801639857E-2</v>
      </c>
      <c r="AD33">
        <f t="shared" si="22"/>
        <v>46568.614130040136</v>
      </c>
      <c r="AI33">
        <f t="shared" si="23"/>
        <v>-1337202.3451965163</v>
      </c>
      <c r="AJ33">
        <f t="shared" si="24"/>
        <v>4.5367750801639857E-2</v>
      </c>
      <c r="AK33">
        <f t="shared" si="25"/>
        <v>0.78700293241070229</v>
      </c>
      <c r="AL33">
        <f t="shared" si="26"/>
        <v>-47744.211895833228</v>
      </c>
      <c r="AN33">
        <f t="shared" si="4"/>
        <v>544.91159038918704</v>
      </c>
      <c r="AO33" s="3">
        <f t="shared" si="5"/>
        <v>-368.70664320000003</v>
      </c>
      <c r="AP33" s="3">
        <f t="shared" si="27"/>
        <v>834698.27674662636</v>
      </c>
      <c r="AR33">
        <f t="shared" si="28"/>
        <v>-2.3709951545060002</v>
      </c>
      <c r="AS33">
        <v>1.6043000000000001</v>
      </c>
      <c r="AX33">
        <f t="shared" ref="AX33:AY73" si="31">AX32+0.1</f>
        <v>0.2</v>
      </c>
      <c r="AY33">
        <f t="shared" si="31"/>
        <v>0.2</v>
      </c>
    </row>
    <row r="34" spans="1:51" x14ac:dyDescent="0.35">
      <c r="A34" s="3">
        <v>7.407</v>
      </c>
      <c r="B34" s="3">
        <v>25</v>
      </c>
      <c r="C34" s="11">
        <f t="shared" si="6"/>
        <v>298.14999999999998</v>
      </c>
      <c r="D34" s="3">
        <v>42.393999999999998</v>
      </c>
      <c r="E34" s="3">
        <f t="shared" si="0"/>
        <v>314.01235800000001</v>
      </c>
      <c r="F34" s="3">
        <v>1.7999999999999999E-2</v>
      </c>
      <c r="G34">
        <f t="shared" si="1"/>
        <v>3.3540164346805303E-3</v>
      </c>
      <c r="H34">
        <f t="shared" si="7"/>
        <v>5.697596715569115</v>
      </c>
      <c r="J34">
        <f t="shared" si="8"/>
        <v>133.32599999999999</v>
      </c>
      <c r="K34" s="3">
        <f t="shared" si="2"/>
        <v>7.407</v>
      </c>
      <c r="L34" s="3">
        <f t="shared" si="9"/>
        <v>2.721580423210014</v>
      </c>
      <c r="M34" s="3">
        <v>0.2</v>
      </c>
      <c r="N34" s="3">
        <f t="shared" si="10"/>
        <v>1.544316084642003</v>
      </c>
      <c r="O34" s="3">
        <f t="shared" si="11"/>
        <v>0.43458114868309283</v>
      </c>
      <c r="P34" s="3">
        <f t="shared" si="12"/>
        <v>3.2189425682956685</v>
      </c>
      <c r="Q34" s="3">
        <f t="shared" si="13"/>
        <v>-266.65199999999999</v>
      </c>
      <c r="R34" s="3">
        <f t="shared" si="14"/>
        <v>-858.33747372117659</v>
      </c>
      <c r="T34">
        <f t="shared" si="15"/>
        <v>0.36743356597948079</v>
      </c>
      <c r="U34">
        <f t="shared" si="16"/>
        <v>3.088632169284006</v>
      </c>
      <c r="V34">
        <f t="shared" si="17"/>
        <v>31.840738362942638</v>
      </c>
      <c r="X34">
        <f t="shared" si="18"/>
        <v>0.76102785024187725</v>
      </c>
      <c r="Y34">
        <f t="shared" si="19"/>
        <v>-0.27308532488881732</v>
      </c>
      <c r="AA34">
        <f t="shared" si="20"/>
        <v>1048759.2458302118</v>
      </c>
      <c r="AB34">
        <f t="shared" si="3"/>
        <v>0.23897214975812275</v>
      </c>
      <c r="AC34">
        <f t="shared" si="21"/>
        <v>5.7107688360018651E-2</v>
      </c>
      <c r="AD34">
        <f t="shared" si="22"/>
        <v>59892.216175559923</v>
      </c>
      <c r="AI34">
        <f t="shared" si="23"/>
        <v>-1409140.5315824845</v>
      </c>
      <c r="AJ34">
        <f t="shared" si="24"/>
        <v>5.7107688360018651E-2</v>
      </c>
      <c r="AK34">
        <f t="shared" si="25"/>
        <v>0.76102785024187725</v>
      </c>
      <c r="AL34">
        <f t="shared" si="26"/>
        <v>-61242.010277260684</v>
      </c>
      <c r="AN34">
        <f t="shared" si="4"/>
        <v>459.34280429175124</v>
      </c>
      <c r="AO34" s="3">
        <f t="shared" si="5"/>
        <v>-540.21028679999995</v>
      </c>
      <c r="AP34" s="3">
        <f t="shared" si="27"/>
        <v>999106.38191107463</v>
      </c>
      <c r="AR34">
        <f t="shared" si="28"/>
        <v>-1.722630260758409</v>
      </c>
      <c r="AS34">
        <v>2.0259</v>
      </c>
      <c r="AX34">
        <f t="shared" si="31"/>
        <v>0.30000000000000004</v>
      </c>
      <c r="AY34">
        <f t="shared" si="31"/>
        <v>0.30000000000000004</v>
      </c>
    </row>
    <row r="35" spans="1:51" x14ac:dyDescent="0.35">
      <c r="A35" s="3">
        <v>7.4080000000000004</v>
      </c>
      <c r="B35" s="3">
        <v>37.5</v>
      </c>
      <c r="C35" s="11">
        <f t="shared" si="6"/>
        <v>310.64999999999998</v>
      </c>
      <c r="D35" s="3">
        <v>42.393999999999998</v>
      </c>
      <c r="E35" s="3">
        <f t="shared" si="0"/>
        <v>314.05475200000001</v>
      </c>
      <c r="F35" s="3">
        <v>1.7999999999999999E-2</v>
      </c>
      <c r="G35">
        <f t="shared" si="1"/>
        <v>3.2190568163528088E-3</v>
      </c>
      <c r="H35">
        <f t="shared" si="7"/>
        <v>5.7386668765097024</v>
      </c>
      <c r="J35">
        <f t="shared" si="8"/>
        <v>133.34399999999999</v>
      </c>
      <c r="K35" s="3">
        <f t="shared" si="2"/>
        <v>7.4080000000000004</v>
      </c>
      <c r="L35" s="3">
        <f t="shared" si="9"/>
        <v>2.7217641337926399</v>
      </c>
      <c r="M35" s="3">
        <v>0.2</v>
      </c>
      <c r="N35" s="3">
        <f t="shared" si="10"/>
        <v>1.544352826758528</v>
      </c>
      <c r="O35" s="3">
        <f t="shared" si="11"/>
        <v>0.43460494023704743</v>
      </c>
      <c r="P35" s="3">
        <f t="shared" si="12"/>
        <v>3.2195533972760475</v>
      </c>
      <c r="Q35" s="3">
        <f t="shared" si="13"/>
        <v>-266.68799999999999</v>
      </c>
      <c r="R35" s="3">
        <f t="shared" si="14"/>
        <v>-858.61625641275452</v>
      </c>
      <c r="T35">
        <f t="shared" si="15"/>
        <v>0.36740876536077754</v>
      </c>
      <c r="U35">
        <f t="shared" si="16"/>
        <v>3.0887056535170561</v>
      </c>
      <c r="V35">
        <f t="shared" si="17"/>
        <v>31.842114016240206</v>
      </c>
      <c r="X35">
        <f t="shared" si="18"/>
        <v>0.76100329798130051</v>
      </c>
      <c r="Y35">
        <f t="shared" si="19"/>
        <v>-0.27311758738306063</v>
      </c>
      <c r="AA35">
        <f t="shared" si="20"/>
        <v>1038236.3418786027</v>
      </c>
      <c r="AB35">
        <f t="shared" si="3"/>
        <v>0.23899670201869946</v>
      </c>
      <c r="AC35">
        <f t="shared" si="21"/>
        <v>5.7119423575815023E-2</v>
      </c>
      <c r="AD35">
        <f t="shared" si="22"/>
        <v>59303.46138356861</v>
      </c>
      <c r="AI35">
        <f t="shared" si="23"/>
        <v>-1395996.277576721</v>
      </c>
      <c r="AJ35">
        <f t="shared" si="24"/>
        <v>5.7119423575815023E-2</v>
      </c>
      <c r="AK35">
        <f t="shared" si="25"/>
        <v>0.76100329798130051</v>
      </c>
      <c r="AL35">
        <f t="shared" si="26"/>
        <v>-60681.263522545953</v>
      </c>
      <c r="AN35">
        <f t="shared" si="4"/>
        <v>487.0706509609663</v>
      </c>
      <c r="AO35" s="3">
        <f t="shared" si="5"/>
        <v>-527.29551360000005</v>
      </c>
      <c r="AP35" s="3">
        <f t="shared" si="27"/>
        <v>1028938.7158061254</v>
      </c>
      <c r="AR35">
        <f t="shared" si="28"/>
        <v>-1.8263688315970961</v>
      </c>
      <c r="AS35">
        <v>1.9772000000000001</v>
      </c>
      <c r="AX35">
        <f t="shared" si="31"/>
        <v>0.4</v>
      </c>
      <c r="AY35">
        <f t="shared" si="31"/>
        <v>0.4</v>
      </c>
    </row>
    <row r="36" spans="1:51" x14ac:dyDescent="0.35">
      <c r="A36" s="3">
        <v>7.4089999999999998</v>
      </c>
      <c r="B36" s="3">
        <v>50</v>
      </c>
      <c r="C36" s="11">
        <f t="shared" si="6"/>
        <v>323.14999999999998</v>
      </c>
      <c r="D36" s="3">
        <v>42.393999999999998</v>
      </c>
      <c r="E36" s="3">
        <f t="shared" si="0"/>
        <v>314.09714599999995</v>
      </c>
      <c r="F36" s="3">
        <v>1.7999999999999999E-2</v>
      </c>
      <c r="G36">
        <f t="shared" si="1"/>
        <v>3.0945381401825778E-3</v>
      </c>
      <c r="H36">
        <f t="shared" si="7"/>
        <v>5.7781166117089047</v>
      </c>
      <c r="J36">
        <f t="shared" si="8"/>
        <v>133.36199999999999</v>
      </c>
      <c r="K36" s="3">
        <f t="shared" si="2"/>
        <v>7.4089999999999998</v>
      </c>
      <c r="L36" s="3">
        <f t="shared" si="9"/>
        <v>2.7219478319762116</v>
      </c>
      <c r="M36" s="3">
        <v>0.2</v>
      </c>
      <c r="N36" s="3">
        <f t="shared" si="10"/>
        <v>1.5443895663952425</v>
      </c>
      <c r="O36" s="3">
        <f t="shared" si="11"/>
        <v>0.43462872961928772</v>
      </c>
      <c r="P36" s="3">
        <f t="shared" si="12"/>
        <v>3.2201642577493028</v>
      </c>
      <c r="Q36" s="3">
        <f t="shared" si="13"/>
        <v>-266.72399999999999</v>
      </c>
      <c r="R36" s="3">
        <f t="shared" si="14"/>
        <v>-858.89509148392506</v>
      </c>
      <c r="T36">
        <f t="shared" si="15"/>
        <v>0.36738396976328952</v>
      </c>
      <c r="U36">
        <f t="shared" si="16"/>
        <v>3.088779132790485</v>
      </c>
      <c r="V36">
        <f t="shared" si="17"/>
        <v>31.843489512326553</v>
      </c>
      <c r="X36">
        <f t="shared" si="18"/>
        <v>0.76097874730488158</v>
      </c>
      <c r="Y36">
        <f t="shared" si="19"/>
        <v>-0.27314984883646887</v>
      </c>
      <c r="AA36">
        <f t="shared" si="20"/>
        <v>1028150.5674918185</v>
      </c>
      <c r="AB36">
        <f t="shared" si="3"/>
        <v>0.23902125269511842</v>
      </c>
      <c r="AC36">
        <f t="shared" si="21"/>
        <v>5.7131159239943656E-2</v>
      </c>
      <c r="AD36">
        <f t="shared" si="22"/>
        <v>58739.433794013516</v>
      </c>
      <c r="AI36">
        <f t="shared" si="23"/>
        <v>-1383360.4709893104</v>
      </c>
      <c r="AJ36">
        <f t="shared" si="24"/>
        <v>5.7131159239943656E-2</v>
      </c>
      <c r="AK36">
        <f t="shared" si="25"/>
        <v>0.76097874730488158</v>
      </c>
      <c r="AL36">
        <f t="shared" si="26"/>
        <v>-60142.42371266344</v>
      </c>
      <c r="AN36">
        <f t="shared" si="4"/>
        <v>511.97818780483794</v>
      </c>
      <c r="AO36" s="3">
        <f t="shared" si="5"/>
        <v>-513.39035520000004</v>
      </c>
      <c r="AP36" s="3">
        <f t="shared" si="27"/>
        <v>1051380.6489838646</v>
      </c>
      <c r="AR36">
        <f t="shared" si="28"/>
        <v>-1.9195055105833669</v>
      </c>
      <c r="AS36">
        <v>1.9248000000000001</v>
      </c>
      <c r="AX36">
        <f t="shared" si="31"/>
        <v>0.5</v>
      </c>
      <c r="AY36">
        <f t="shared" si="31"/>
        <v>0.5</v>
      </c>
    </row>
    <row r="37" spans="1:51" x14ac:dyDescent="0.35">
      <c r="A37" s="3">
        <v>7.4109999999999996</v>
      </c>
      <c r="B37" s="3">
        <v>62.5</v>
      </c>
      <c r="C37" s="11">
        <f t="shared" si="6"/>
        <v>335.65</v>
      </c>
      <c r="D37" s="3">
        <v>42.393999999999998</v>
      </c>
      <c r="E37" s="3">
        <f t="shared" si="0"/>
        <v>314.18193399999996</v>
      </c>
      <c r="F37" s="3">
        <v>1.7999999999999999E-2</v>
      </c>
      <c r="G37">
        <f t="shared" si="1"/>
        <v>2.9792939073439596E-3</v>
      </c>
      <c r="H37">
        <f t="shared" si="7"/>
        <v>5.8160689503847607</v>
      </c>
      <c r="J37">
        <f t="shared" si="8"/>
        <v>133.398</v>
      </c>
      <c r="K37" s="3">
        <f t="shared" si="2"/>
        <v>7.4109999999999996</v>
      </c>
      <c r="L37" s="3">
        <f t="shared" si="9"/>
        <v>2.7223151911562335</v>
      </c>
      <c r="M37" s="3">
        <v>0.2</v>
      </c>
      <c r="N37" s="3">
        <f t="shared" si="10"/>
        <v>1.5444630382312468</v>
      </c>
      <c r="O37" s="3">
        <f t="shared" si="11"/>
        <v>0.43467630187049067</v>
      </c>
      <c r="P37" s="3">
        <f t="shared" si="12"/>
        <v>3.2213860731622059</v>
      </c>
      <c r="Q37" s="3">
        <f t="shared" si="13"/>
        <v>-266.79599999999999</v>
      </c>
      <c r="R37" s="3">
        <f t="shared" si="14"/>
        <v>-859.45291877538386</v>
      </c>
      <c r="T37">
        <f t="shared" si="15"/>
        <v>0.36733439362518328</v>
      </c>
      <c r="U37">
        <f t="shared" si="16"/>
        <v>3.0889260764624935</v>
      </c>
      <c r="V37">
        <f t="shared" si="17"/>
        <v>31.846240033010393</v>
      </c>
      <c r="X37">
        <f t="shared" si="18"/>
        <v>0.76092965070390328</v>
      </c>
      <c r="Y37">
        <f t="shared" si="19"/>
        <v>-0.27321436862104925</v>
      </c>
      <c r="AA37">
        <f t="shared" si="20"/>
        <v>1018433.4303671431</v>
      </c>
      <c r="AB37">
        <f t="shared" si="3"/>
        <v>0.23907034929609675</v>
      </c>
      <c r="AC37">
        <f t="shared" si="21"/>
        <v>5.7154631912557707E-2</v>
      </c>
      <c r="AD37">
        <f t="shared" si="22"/>
        <v>58208.187840077539</v>
      </c>
      <c r="AI37">
        <f t="shared" si="23"/>
        <v>-1371195.250735515</v>
      </c>
      <c r="AJ37">
        <f t="shared" si="24"/>
        <v>5.7154631912557707E-2</v>
      </c>
      <c r="AK37">
        <f t="shared" si="25"/>
        <v>0.76092965070390328</v>
      </c>
      <c r="AL37">
        <f t="shared" si="26"/>
        <v>-59634.178349643662</v>
      </c>
      <c r="AN37">
        <f t="shared" si="4"/>
        <v>534.41813638911117</v>
      </c>
      <c r="AO37" s="3">
        <f t="shared" si="5"/>
        <v>-500.82945119999999</v>
      </c>
      <c r="AP37" s="3">
        <f t="shared" si="27"/>
        <v>1071737.5676090743</v>
      </c>
      <c r="AR37">
        <f t="shared" si="28"/>
        <v>-2.0030965096519857</v>
      </c>
      <c r="AS37">
        <v>1.8772</v>
      </c>
      <c r="AX37">
        <f t="shared" si="31"/>
        <v>0.6</v>
      </c>
      <c r="AY37">
        <f t="shared" si="31"/>
        <v>0.6</v>
      </c>
    </row>
    <row r="38" spans="1:51" x14ac:dyDescent="0.35">
      <c r="A38" s="3">
        <v>7.4139999999999997</v>
      </c>
      <c r="B38" s="3">
        <v>75</v>
      </c>
      <c r="C38" s="11">
        <f t="shared" si="6"/>
        <v>348.15</v>
      </c>
      <c r="D38" s="3">
        <v>42.393999999999998</v>
      </c>
      <c r="E38" s="3">
        <f t="shared" si="0"/>
        <v>314.30911599999996</v>
      </c>
      <c r="F38" s="3">
        <v>1.7999999999999999E-2</v>
      </c>
      <c r="G38">
        <f t="shared" si="1"/>
        <v>2.8723251472066642E-3</v>
      </c>
      <c r="H38">
        <f t="shared" si="7"/>
        <v>5.852633421388556</v>
      </c>
      <c r="J38">
        <f t="shared" si="8"/>
        <v>133.452</v>
      </c>
      <c r="K38" s="3">
        <f t="shared" si="2"/>
        <v>7.4139999999999997</v>
      </c>
      <c r="L38" s="3">
        <f t="shared" si="9"/>
        <v>2.722866136996088</v>
      </c>
      <c r="M38" s="3">
        <v>0.2</v>
      </c>
      <c r="N38" s="3">
        <f t="shared" si="10"/>
        <v>1.5445732273992177</v>
      </c>
      <c r="O38" s="3">
        <f t="shared" si="11"/>
        <v>0.43474764397109572</v>
      </c>
      <c r="P38" s="3">
        <f t="shared" si="12"/>
        <v>3.2232190324017034</v>
      </c>
      <c r="Q38" s="3">
        <f t="shared" si="13"/>
        <v>-266.904</v>
      </c>
      <c r="R38" s="3">
        <f t="shared" si="14"/>
        <v>-860.29005262414421</v>
      </c>
      <c r="T38">
        <f t="shared" si="15"/>
        <v>0.36726006703481096</v>
      </c>
      <c r="U38">
        <f t="shared" si="16"/>
        <v>3.0891464547984353</v>
      </c>
      <c r="V38">
        <f t="shared" si="17"/>
        <v>31.850364635856639</v>
      </c>
      <c r="X38">
        <f t="shared" si="18"/>
        <v>0.76085601767978606</v>
      </c>
      <c r="Y38">
        <f t="shared" si="19"/>
        <v>-0.27331114049333649</v>
      </c>
      <c r="AA38">
        <f t="shared" si="20"/>
        <v>1009054.9712806689</v>
      </c>
      <c r="AB38">
        <f t="shared" si="3"/>
        <v>0.23914398232021392</v>
      </c>
      <c r="AC38">
        <f t="shared" si="21"/>
        <v>5.7189844279970786E-2</v>
      </c>
      <c r="AD38">
        <f t="shared" si="22"/>
        <v>57707.696677471846</v>
      </c>
      <c r="AI38">
        <f t="shared" si="23"/>
        <v>-1359466.831850267</v>
      </c>
      <c r="AJ38">
        <f t="shared" si="24"/>
        <v>5.7189844279970786E-2</v>
      </c>
      <c r="AK38">
        <f t="shared" si="25"/>
        <v>0.76085601767978606</v>
      </c>
      <c r="AL38">
        <f t="shared" si="26"/>
        <v>-59154.802679845365</v>
      </c>
      <c r="AN38">
        <f t="shared" si="4"/>
        <v>554.69227397302166</v>
      </c>
      <c r="AO38" s="3">
        <f t="shared" si="5"/>
        <v>-487.7670599999999</v>
      </c>
      <c r="AP38" s="3">
        <f t="shared" si="27"/>
        <v>1086721.4629874758</v>
      </c>
      <c r="AR38">
        <f t="shared" si="28"/>
        <v>-2.0782463881134103</v>
      </c>
      <c r="AS38">
        <v>1.8274999999999999</v>
      </c>
      <c r="AX38">
        <f t="shared" si="31"/>
        <v>0.7</v>
      </c>
      <c r="AY38">
        <f t="shared" si="31"/>
        <v>0.7</v>
      </c>
    </row>
    <row r="39" spans="1:51" x14ac:dyDescent="0.35">
      <c r="A39" s="3">
        <v>7.4180000000000001</v>
      </c>
      <c r="B39" s="3">
        <v>87.5</v>
      </c>
      <c r="C39" s="11">
        <f t="shared" si="6"/>
        <v>360.65</v>
      </c>
      <c r="D39" s="3">
        <v>42.393999999999998</v>
      </c>
      <c r="E39" s="3">
        <f t="shared" ref="E39:E60" si="32">D39*A39</f>
        <v>314.47869199999997</v>
      </c>
      <c r="F39" s="3">
        <v>1.7999999999999999E-2</v>
      </c>
      <c r="G39">
        <f t="shared" ref="G39:G60" si="33">1/C39</f>
        <v>2.772771384999307E-3</v>
      </c>
      <c r="H39">
        <f t="shared" si="7"/>
        <v>5.8879079589496817</v>
      </c>
      <c r="J39">
        <f t="shared" si="8"/>
        <v>133.524</v>
      </c>
      <c r="K39" s="3">
        <f t="shared" ref="K39:K60" si="34">A39</f>
        <v>7.4180000000000001</v>
      </c>
      <c r="L39" s="3">
        <f t="shared" si="9"/>
        <v>2.7236005580848306</v>
      </c>
      <c r="M39" s="3">
        <v>0.2</v>
      </c>
      <c r="N39" s="3">
        <f t="shared" si="10"/>
        <v>1.5447201116169662</v>
      </c>
      <c r="O39" s="3">
        <f t="shared" si="11"/>
        <v>0.43484273640922982</v>
      </c>
      <c r="P39" s="3">
        <f t="shared" si="12"/>
        <v>3.2256634186836668</v>
      </c>
      <c r="Q39" s="3">
        <f t="shared" si="13"/>
        <v>-267.048</v>
      </c>
      <c r="R39" s="3">
        <f t="shared" si="14"/>
        <v>-861.40696463263589</v>
      </c>
      <c r="T39">
        <f t="shared" si="15"/>
        <v>0.36716103506131442</v>
      </c>
      <c r="U39">
        <f t="shared" si="16"/>
        <v>3.0894402232339324</v>
      </c>
      <c r="V39">
        <f t="shared" si="17"/>
        <v>31.855861908567856</v>
      </c>
      <c r="X39">
        <f t="shared" si="18"/>
        <v>0.76075786247891497</v>
      </c>
      <c r="Y39">
        <f t="shared" si="19"/>
        <v>-0.27344015509064945</v>
      </c>
      <c r="AA39">
        <f t="shared" si="20"/>
        <v>999988.58606819005</v>
      </c>
      <c r="AB39">
        <f t="shared" si="3"/>
        <v>0.23924213752108503</v>
      </c>
      <c r="AC39">
        <f t="shared" si="21"/>
        <v>5.7236800365657758E-2</v>
      </c>
      <c r="AD39">
        <f t="shared" si="22"/>
        <v>57236.147068721366</v>
      </c>
      <c r="AI39">
        <f t="shared" si="23"/>
        <v>-1348144.9407843726</v>
      </c>
      <c r="AJ39">
        <f t="shared" si="24"/>
        <v>5.7236800365657758E-2</v>
      </c>
      <c r="AK39">
        <f t="shared" si="25"/>
        <v>0.76075786247891497</v>
      </c>
      <c r="AL39">
        <f t="shared" si="26"/>
        <v>-58702.741481675264</v>
      </c>
      <c r="AN39">
        <f t="shared" si="4"/>
        <v>573.05814625760104</v>
      </c>
      <c r="AO39" s="3">
        <f t="shared" ref="AO39:AO60" si="35">-AS39*A39*18*2</f>
        <v>-476.25340320000004</v>
      </c>
      <c r="AP39" s="3">
        <f t="shared" si="27"/>
        <v>1101054.7278251117</v>
      </c>
      <c r="AR39">
        <f t="shared" si="28"/>
        <v>-2.1458994123064059</v>
      </c>
      <c r="AS39">
        <v>1.7834000000000001</v>
      </c>
      <c r="AX39">
        <f t="shared" si="31"/>
        <v>0.79999999999999993</v>
      </c>
      <c r="AY39">
        <f t="shared" si="31"/>
        <v>0.79999999999999993</v>
      </c>
    </row>
    <row r="40" spans="1:51" x14ac:dyDescent="0.35">
      <c r="A40" s="3">
        <v>7.4240000000000004</v>
      </c>
      <c r="B40" s="3">
        <v>100</v>
      </c>
      <c r="C40" s="11">
        <f t="shared" si="6"/>
        <v>373.15</v>
      </c>
      <c r="D40" s="3">
        <v>42.393999999999998</v>
      </c>
      <c r="E40" s="3">
        <f t="shared" si="32"/>
        <v>314.73305599999998</v>
      </c>
      <c r="F40" s="3">
        <v>1.7999999999999999E-2</v>
      </c>
      <c r="G40">
        <f t="shared" si="33"/>
        <v>2.6798874447273215E-3</v>
      </c>
      <c r="H40">
        <f t="shared" si="7"/>
        <v>5.9219804835773964</v>
      </c>
      <c r="J40">
        <f t="shared" si="8"/>
        <v>133.63200000000001</v>
      </c>
      <c r="K40" s="3">
        <f t="shared" si="34"/>
        <v>7.4240000000000004</v>
      </c>
      <c r="L40" s="3">
        <f t="shared" si="9"/>
        <v>2.7247018185482244</v>
      </c>
      <c r="M40" s="3">
        <v>0.2</v>
      </c>
      <c r="N40" s="3">
        <f t="shared" si="10"/>
        <v>1.544940363709645</v>
      </c>
      <c r="O40" s="3">
        <f t="shared" si="11"/>
        <v>0.43498531006404451</v>
      </c>
      <c r="P40" s="3">
        <f t="shared" si="12"/>
        <v>3.2293309419154665</v>
      </c>
      <c r="Q40" s="3">
        <f t="shared" si="13"/>
        <v>-267.26400000000001</v>
      </c>
      <c r="R40" s="3">
        <f t="shared" si="14"/>
        <v>-863.08390486009523</v>
      </c>
      <c r="T40">
        <f t="shared" si="15"/>
        <v>0.36701263719668964</v>
      </c>
      <c r="U40">
        <f t="shared" si="16"/>
        <v>3.0898807274192901</v>
      </c>
      <c r="V40">
        <f t="shared" si="17"/>
        <v>31.864103112861823</v>
      </c>
      <c r="X40">
        <f t="shared" si="18"/>
        <v>0.76061067715330954</v>
      </c>
      <c r="Y40">
        <f t="shared" si="19"/>
        <v>-0.27363364578304961</v>
      </c>
      <c r="AA40">
        <f t="shared" si="20"/>
        <v>991177.75071241334</v>
      </c>
      <c r="AB40">
        <f t="shared" si="3"/>
        <v>0.23938932284669046</v>
      </c>
      <c r="AC40">
        <f t="shared" si="21"/>
        <v>5.7307247892996994E-2</v>
      </c>
      <c r="AD40">
        <f t="shared" si="22"/>
        <v>56801.66906609945</v>
      </c>
      <c r="AI40">
        <f t="shared" si="23"/>
        <v>-1337202.3451965163</v>
      </c>
      <c r="AJ40">
        <f t="shared" si="24"/>
        <v>5.7307247892996994E-2</v>
      </c>
      <c r="AK40">
        <f t="shared" si="25"/>
        <v>0.76061067715330954</v>
      </c>
      <c r="AL40">
        <f t="shared" si="26"/>
        <v>-58286.650609075194</v>
      </c>
      <c r="AN40">
        <f t="shared" si="4"/>
        <v>589.75990135700704</v>
      </c>
      <c r="AO40" s="3">
        <f t="shared" si="35"/>
        <v>-464.37120000000004</v>
      </c>
      <c r="AP40" s="3">
        <f t="shared" si="27"/>
        <v>1111192.3788481366</v>
      </c>
      <c r="AR40">
        <f t="shared" si="28"/>
        <v>-2.206656719038131</v>
      </c>
      <c r="AS40">
        <v>1.7375</v>
      </c>
      <c r="AX40">
        <f t="shared" si="31"/>
        <v>0.89999999999999991</v>
      </c>
      <c r="AY40">
        <f t="shared" si="31"/>
        <v>0.89999999999999991</v>
      </c>
    </row>
    <row r="41" spans="1:51" x14ac:dyDescent="0.35">
      <c r="A41" s="3">
        <v>8.4920000000000009</v>
      </c>
      <c r="B41" s="3">
        <v>25</v>
      </c>
      <c r="C41" s="11">
        <f t="shared" si="6"/>
        <v>298.14999999999998</v>
      </c>
      <c r="D41" s="3">
        <v>42.393999999999998</v>
      </c>
      <c r="E41" s="3">
        <f t="shared" si="32"/>
        <v>360.00984800000003</v>
      </c>
      <c r="F41" s="3">
        <v>1.7999999999999999E-2</v>
      </c>
      <c r="G41">
        <f t="shared" si="33"/>
        <v>3.3540164346805303E-3</v>
      </c>
      <c r="H41">
        <f t="shared" si="7"/>
        <v>5.697596715569115</v>
      </c>
      <c r="J41">
        <f t="shared" si="8"/>
        <v>152.85600000000002</v>
      </c>
      <c r="K41" s="3">
        <f t="shared" si="34"/>
        <v>8.4920000000000009</v>
      </c>
      <c r="L41" s="3">
        <f t="shared" si="9"/>
        <v>2.914103635768639</v>
      </c>
      <c r="M41" s="3">
        <v>0.2</v>
      </c>
      <c r="N41" s="3">
        <f t="shared" si="10"/>
        <v>1.5828207271537278</v>
      </c>
      <c r="O41" s="3">
        <f t="shared" si="11"/>
        <v>0.45920852568835341</v>
      </c>
      <c r="P41" s="3">
        <f t="shared" si="12"/>
        <v>3.8995988001454975</v>
      </c>
      <c r="Q41" s="3">
        <f t="shared" si="13"/>
        <v>-305.71200000000005</v>
      </c>
      <c r="R41" s="3">
        <f t="shared" si="14"/>
        <v>-1192.1541483900805</v>
      </c>
      <c r="T41">
        <f t="shared" si="15"/>
        <v>0.3431586947443051</v>
      </c>
      <c r="U41">
        <f t="shared" si="16"/>
        <v>3.1656414543074556</v>
      </c>
      <c r="V41">
        <f t="shared" si="17"/>
        <v>33.247887071734397</v>
      </c>
      <c r="X41">
        <f t="shared" si="18"/>
        <v>0.73528879329114982</v>
      </c>
      <c r="Y41">
        <f t="shared" si="19"/>
        <v>-0.30749194089821397</v>
      </c>
      <c r="AA41">
        <f t="shared" si="20"/>
        <v>1012489.2974362317</v>
      </c>
      <c r="AB41">
        <f t="shared" si="3"/>
        <v>0.26471120670885023</v>
      </c>
      <c r="AC41">
        <f t="shared" si="21"/>
        <v>7.0072022957255634E-2</v>
      </c>
      <c r="AD41">
        <f t="shared" si="22"/>
        <v>70947.173293927262</v>
      </c>
      <c r="AI41">
        <f t="shared" si="23"/>
        <v>-1409140.5315824845</v>
      </c>
      <c r="AJ41">
        <f t="shared" si="24"/>
        <v>7.0072022957255634E-2</v>
      </c>
      <c r="AK41">
        <f t="shared" si="25"/>
        <v>0.73528879329114982</v>
      </c>
      <c r="AL41">
        <f t="shared" si="26"/>
        <v>-72603.391677092673</v>
      </c>
      <c r="AN41">
        <f t="shared" si="4"/>
        <v>430.5088557627023</v>
      </c>
      <c r="AO41" s="3">
        <f t="shared" si="35"/>
        <v>-677.4272208000001</v>
      </c>
      <c r="AP41" s="3">
        <f t="shared" si="27"/>
        <v>1227522.3497491546</v>
      </c>
      <c r="AR41">
        <f t="shared" si="28"/>
        <v>-1.4082170662672784</v>
      </c>
      <c r="AS41">
        <v>2.2159</v>
      </c>
      <c r="AX41">
        <f t="shared" si="31"/>
        <v>0.99999999999999989</v>
      </c>
      <c r="AY41">
        <f t="shared" si="31"/>
        <v>0.99999999999999989</v>
      </c>
    </row>
    <row r="42" spans="1:51" x14ac:dyDescent="0.35">
      <c r="A42" s="3">
        <v>8.4930000000000003</v>
      </c>
      <c r="B42" s="3">
        <v>37.5</v>
      </c>
      <c r="C42" s="11">
        <f t="shared" si="6"/>
        <v>310.64999999999998</v>
      </c>
      <c r="D42" s="3">
        <v>42.393999999999998</v>
      </c>
      <c r="E42" s="3">
        <f t="shared" si="32"/>
        <v>360.05224199999998</v>
      </c>
      <c r="F42" s="3">
        <v>1.7999999999999999E-2</v>
      </c>
      <c r="G42">
        <f t="shared" si="33"/>
        <v>3.2190568163528088E-3</v>
      </c>
      <c r="H42">
        <f t="shared" si="7"/>
        <v>5.7386668765097024</v>
      </c>
      <c r="J42">
        <f t="shared" si="8"/>
        <v>152.874</v>
      </c>
      <c r="K42" s="3">
        <f t="shared" si="34"/>
        <v>8.4930000000000003</v>
      </c>
      <c r="L42" s="3">
        <f t="shared" si="9"/>
        <v>2.914275210065103</v>
      </c>
      <c r="M42" s="3">
        <v>0.2</v>
      </c>
      <c r="N42" s="3">
        <f t="shared" si="10"/>
        <v>1.5828550420130205</v>
      </c>
      <c r="O42" s="3">
        <f t="shared" si="11"/>
        <v>0.4592302050148519</v>
      </c>
      <c r="P42" s="3">
        <f t="shared" si="12"/>
        <v>3.9002421311911375</v>
      </c>
      <c r="Q42" s="3">
        <f t="shared" si="13"/>
        <v>-305.74799999999999</v>
      </c>
      <c r="R42" s="3">
        <f t="shared" si="14"/>
        <v>-1192.4912311274279</v>
      </c>
      <c r="T42">
        <f t="shared" si="15"/>
        <v>0.34313849170671173</v>
      </c>
      <c r="U42">
        <f t="shared" si="16"/>
        <v>3.165710084026041</v>
      </c>
      <c r="V42">
        <f t="shared" si="17"/>
        <v>33.249111024149165</v>
      </c>
      <c r="X42">
        <f t="shared" si="18"/>
        <v>0.73526587370604846</v>
      </c>
      <c r="Y42">
        <f t="shared" si="19"/>
        <v>-0.30752311224548529</v>
      </c>
      <c r="AA42">
        <f t="shared" si="20"/>
        <v>1002306.9933959381</v>
      </c>
      <c r="AB42">
        <f t="shared" si="3"/>
        <v>0.26473412629395154</v>
      </c>
      <c r="AC42">
        <f t="shared" si="21"/>
        <v>7.008415762462189E-2</v>
      </c>
      <c r="AD42">
        <f t="shared" si="22"/>
        <v>70245.84131342177</v>
      </c>
      <c r="AI42">
        <f t="shared" si="23"/>
        <v>-1395996.277576721</v>
      </c>
      <c r="AJ42">
        <f t="shared" si="24"/>
        <v>7.008415762462189E-2</v>
      </c>
      <c r="AK42">
        <f t="shared" si="25"/>
        <v>0.73526587370604846</v>
      </c>
      <c r="AL42">
        <f t="shared" si="26"/>
        <v>-71936.371368499487</v>
      </c>
      <c r="AN42">
        <f t="shared" si="4"/>
        <v>464.48218981389073</v>
      </c>
      <c r="AO42" s="3">
        <f t="shared" si="35"/>
        <v>-659.65131000000008</v>
      </c>
      <c r="AP42" s="3">
        <f t="shared" si="27"/>
        <v>1263676.1254038271</v>
      </c>
      <c r="AR42">
        <f t="shared" si="28"/>
        <v>-1.5191667314713122</v>
      </c>
      <c r="AS42">
        <v>2.1575000000000002</v>
      </c>
      <c r="AX42">
        <f t="shared" si="31"/>
        <v>1.0999999999999999</v>
      </c>
      <c r="AY42">
        <f t="shared" si="31"/>
        <v>1.0999999999999999</v>
      </c>
    </row>
    <row r="43" spans="1:51" x14ac:dyDescent="0.35">
      <c r="A43" s="3">
        <v>8.4939999999999998</v>
      </c>
      <c r="B43" s="3">
        <v>50</v>
      </c>
      <c r="C43" s="11">
        <f t="shared" si="6"/>
        <v>323.14999999999998</v>
      </c>
      <c r="D43" s="3">
        <v>42.393999999999998</v>
      </c>
      <c r="E43" s="3">
        <f t="shared" si="32"/>
        <v>360.09463599999998</v>
      </c>
      <c r="F43" s="3">
        <v>1.7999999999999999E-2</v>
      </c>
      <c r="G43">
        <f t="shared" si="33"/>
        <v>3.0945381401825778E-3</v>
      </c>
      <c r="H43">
        <f t="shared" si="7"/>
        <v>5.7781166117089047</v>
      </c>
      <c r="J43">
        <f t="shared" si="8"/>
        <v>152.892</v>
      </c>
      <c r="K43" s="3">
        <f t="shared" si="34"/>
        <v>8.4939999999999998</v>
      </c>
      <c r="L43" s="3">
        <f t="shared" si="9"/>
        <v>2.9144467742609401</v>
      </c>
      <c r="M43" s="3">
        <v>0.2</v>
      </c>
      <c r="N43" s="3">
        <f t="shared" si="10"/>
        <v>1.5828893548521881</v>
      </c>
      <c r="O43" s="3">
        <f t="shared" si="11"/>
        <v>0.45925188259514099</v>
      </c>
      <c r="P43" s="3">
        <f t="shared" si="12"/>
        <v>3.9008854907631276</v>
      </c>
      <c r="Q43" s="3">
        <f t="shared" si="13"/>
        <v>-305.78399999999999</v>
      </c>
      <c r="R43" s="3">
        <f t="shared" si="14"/>
        <v>-1192.8283689075122</v>
      </c>
      <c r="T43">
        <f t="shared" si="15"/>
        <v>0.34311829223698381</v>
      </c>
      <c r="U43">
        <f t="shared" si="16"/>
        <v>3.1657787097043761</v>
      </c>
      <c r="V43">
        <f t="shared" si="17"/>
        <v>33.250334852198321</v>
      </c>
      <c r="X43">
        <f t="shared" si="18"/>
        <v>0.73524295554974906</v>
      </c>
      <c r="Y43">
        <f t="shared" si="19"/>
        <v>-0.30755428262113388</v>
      </c>
      <c r="AA43">
        <f t="shared" si="20"/>
        <v>992548.69048815547</v>
      </c>
      <c r="AB43">
        <f t="shared" si="3"/>
        <v>0.264757044450251</v>
      </c>
      <c r="AC43">
        <f t="shared" si="21"/>
        <v>7.0096292586032186E-2</v>
      </c>
      <c r="AD43">
        <f t="shared" si="22"/>
        <v>69573.983414340852</v>
      </c>
      <c r="AI43">
        <f t="shared" si="23"/>
        <v>-1383360.4709893104</v>
      </c>
      <c r="AJ43">
        <f t="shared" si="24"/>
        <v>7.0096292586032186E-2</v>
      </c>
      <c r="AK43">
        <f t="shared" si="25"/>
        <v>0.73524295554974906</v>
      </c>
      <c r="AL43">
        <f t="shared" si="26"/>
        <v>-71295.362660645027</v>
      </c>
      <c r="AN43">
        <f t="shared" si="4"/>
        <v>494.99298826184531</v>
      </c>
      <c r="AO43" s="3">
        <f t="shared" si="35"/>
        <v>-640.86210719999997</v>
      </c>
      <c r="AP43" s="3">
        <f t="shared" si="27"/>
        <v>1290166.797886638</v>
      </c>
      <c r="AR43">
        <f t="shared" si="28"/>
        <v>-1.618766803566718</v>
      </c>
      <c r="AS43">
        <v>2.0958000000000001</v>
      </c>
      <c r="AX43">
        <f t="shared" si="31"/>
        <v>1.2</v>
      </c>
      <c r="AY43">
        <f t="shared" si="31"/>
        <v>1.2</v>
      </c>
    </row>
    <row r="44" spans="1:51" x14ac:dyDescent="0.35">
      <c r="A44" s="3">
        <v>8.4949999999999992</v>
      </c>
      <c r="B44" s="3">
        <v>62.5</v>
      </c>
      <c r="C44" s="11">
        <f t="shared" si="6"/>
        <v>335.65</v>
      </c>
      <c r="D44" s="3">
        <v>42.393999999999998</v>
      </c>
      <c r="E44" s="3">
        <f t="shared" si="32"/>
        <v>360.13702999999992</v>
      </c>
      <c r="F44" s="3">
        <v>1.7999999999999999E-2</v>
      </c>
      <c r="G44">
        <f t="shared" si="33"/>
        <v>2.9792939073439596E-3</v>
      </c>
      <c r="H44">
        <f t="shared" si="7"/>
        <v>5.8160689503847607</v>
      </c>
      <c r="J44">
        <f t="shared" si="8"/>
        <v>152.91</v>
      </c>
      <c r="K44" s="3">
        <f t="shared" si="34"/>
        <v>8.4949999999999992</v>
      </c>
      <c r="L44" s="3">
        <f t="shared" si="9"/>
        <v>2.9146183283579341</v>
      </c>
      <c r="M44" s="3">
        <v>0.2</v>
      </c>
      <c r="N44" s="3">
        <f t="shared" si="10"/>
        <v>1.5829236656715868</v>
      </c>
      <c r="O44" s="3">
        <f t="shared" si="11"/>
        <v>0.4592735584295492</v>
      </c>
      <c r="P44" s="3">
        <f t="shared" si="12"/>
        <v>3.9015288788590201</v>
      </c>
      <c r="Q44" s="3">
        <f t="shared" si="13"/>
        <v>-305.82</v>
      </c>
      <c r="R44" s="3">
        <f t="shared" si="14"/>
        <v>-1193.1655617326655</v>
      </c>
      <c r="T44">
        <f t="shared" si="15"/>
        <v>0.34309809633407118</v>
      </c>
      <c r="U44">
        <f t="shared" si="16"/>
        <v>3.1658473313431736</v>
      </c>
      <c r="V44">
        <f t="shared" si="17"/>
        <v>33.251558555907081</v>
      </c>
      <c r="X44">
        <f t="shared" si="18"/>
        <v>0.73522003882211784</v>
      </c>
      <c r="Y44">
        <f t="shared" si="19"/>
        <v>-0.30758545202522064</v>
      </c>
      <c r="AA44">
        <f t="shared" si="20"/>
        <v>983180.53265658556</v>
      </c>
      <c r="AB44">
        <f t="shared" si="3"/>
        <v>0.26477996117788216</v>
      </c>
      <c r="AC44">
        <f t="shared" si="21"/>
        <v>7.0108427841360788E-2</v>
      </c>
      <c r="AD44">
        <f t="shared" si="22"/>
        <v>68929.241428784895</v>
      </c>
      <c r="AI44">
        <f t="shared" si="23"/>
        <v>-1371195.250735515</v>
      </c>
      <c r="AJ44">
        <f t="shared" si="24"/>
        <v>7.0108427841360788E-2</v>
      </c>
      <c r="AK44">
        <f t="shared" si="25"/>
        <v>0.73522003882211784</v>
      </c>
      <c r="AL44">
        <f t="shared" si="26"/>
        <v>-70678.425167652022</v>
      </c>
      <c r="AN44">
        <f t="shared" si="4"/>
        <v>522.45903312653536</v>
      </c>
      <c r="AO44" s="3">
        <f t="shared" si="35"/>
        <v>-623.62814400000002</v>
      </c>
      <c r="AP44" s="3">
        <f t="shared" si="27"/>
        <v>1313515.8175738705</v>
      </c>
      <c r="AR44">
        <f t="shared" si="28"/>
        <v>-1.7083873949595689</v>
      </c>
      <c r="AS44">
        <v>2.0392000000000001</v>
      </c>
      <c r="AX44">
        <f t="shared" si="31"/>
        <v>1.3</v>
      </c>
      <c r="AY44">
        <f t="shared" si="31"/>
        <v>1.3</v>
      </c>
    </row>
    <row r="45" spans="1:51" x14ac:dyDescent="0.35">
      <c r="A45" s="3">
        <v>8.4979999999999993</v>
      </c>
      <c r="B45" s="3">
        <v>75</v>
      </c>
      <c r="C45" s="11">
        <f t="shared" si="6"/>
        <v>348.15</v>
      </c>
      <c r="D45" s="3">
        <v>42.393999999999998</v>
      </c>
      <c r="E45" s="3">
        <f t="shared" si="32"/>
        <v>360.26421199999993</v>
      </c>
      <c r="F45" s="3">
        <v>1.7999999999999999E-2</v>
      </c>
      <c r="G45">
        <f t="shared" si="33"/>
        <v>2.8723251472066642E-3</v>
      </c>
      <c r="H45">
        <f t="shared" si="7"/>
        <v>5.852633421388556</v>
      </c>
      <c r="J45">
        <f t="shared" si="8"/>
        <v>152.964</v>
      </c>
      <c r="K45" s="3">
        <f t="shared" si="34"/>
        <v>8.4979999999999993</v>
      </c>
      <c r="L45" s="3">
        <f t="shared" si="9"/>
        <v>2.9151329300736868</v>
      </c>
      <c r="M45" s="3">
        <v>0.2</v>
      </c>
      <c r="N45" s="3">
        <f t="shared" si="10"/>
        <v>1.5830265860147374</v>
      </c>
      <c r="O45" s="3">
        <f t="shared" si="11"/>
        <v>0.45933857546077517</v>
      </c>
      <c r="P45" s="3">
        <f t="shared" si="12"/>
        <v>3.9034592142656672</v>
      </c>
      <c r="Q45" s="3">
        <f t="shared" si="13"/>
        <v>-305.928</v>
      </c>
      <c r="R45" s="3">
        <f t="shared" si="14"/>
        <v>-1194.177470501867</v>
      </c>
      <c r="T45">
        <f t="shared" si="15"/>
        <v>0.34303753001573162</v>
      </c>
      <c r="U45">
        <f t="shared" si="16"/>
        <v>3.1660531720294749</v>
      </c>
      <c r="V45">
        <f t="shared" si="17"/>
        <v>33.255228921243237</v>
      </c>
      <c r="X45">
        <f t="shared" si="18"/>
        <v>0.73515129720989836</v>
      </c>
      <c r="Y45">
        <f t="shared" si="19"/>
        <v>-0.30767895440871385</v>
      </c>
      <c r="AA45">
        <f t="shared" si="20"/>
        <v>974110.25637987384</v>
      </c>
      <c r="AB45">
        <f t="shared" si="3"/>
        <v>0.2648487027901017</v>
      </c>
      <c r="AC45">
        <f t="shared" si="21"/>
        <v>7.0144835369599617E-2</v>
      </c>
      <c r="AD45">
        <f t="shared" si="22"/>
        <v>68328.803565604729</v>
      </c>
      <c r="AI45">
        <f t="shared" si="23"/>
        <v>-1359466.831850267</v>
      </c>
      <c r="AJ45">
        <f t="shared" si="24"/>
        <v>7.0144835369599617E-2</v>
      </c>
      <c r="AK45">
        <f t="shared" si="25"/>
        <v>0.73515129720989836</v>
      </c>
      <c r="AL45">
        <f t="shared" si="26"/>
        <v>-70103.716814221509</v>
      </c>
      <c r="AN45">
        <f t="shared" si="4"/>
        <v>547.17287023925746</v>
      </c>
      <c r="AO45" s="3">
        <f t="shared" si="35"/>
        <v>-604.81965600000001</v>
      </c>
      <c r="AP45" s="3">
        <f t="shared" si="27"/>
        <v>1327086.7805111066</v>
      </c>
      <c r="AR45">
        <f t="shared" si="28"/>
        <v>-1.7885674741745035</v>
      </c>
      <c r="AS45">
        <v>1.9770000000000001</v>
      </c>
      <c r="AX45">
        <f t="shared" si="31"/>
        <v>1.4000000000000001</v>
      </c>
      <c r="AY45">
        <f t="shared" si="31"/>
        <v>1.4000000000000001</v>
      </c>
    </row>
    <row r="46" spans="1:51" x14ac:dyDescent="0.35">
      <c r="A46" s="3">
        <v>8.5020000000000007</v>
      </c>
      <c r="B46" s="3">
        <v>87.5</v>
      </c>
      <c r="C46" s="11">
        <f t="shared" si="6"/>
        <v>360.65</v>
      </c>
      <c r="D46" s="3">
        <v>42.393999999999998</v>
      </c>
      <c r="E46" s="3">
        <f t="shared" si="32"/>
        <v>360.43378799999999</v>
      </c>
      <c r="F46" s="3">
        <v>1.7999999999999999E-2</v>
      </c>
      <c r="G46">
        <f t="shared" si="33"/>
        <v>2.772771384999307E-3</v>
      </c>
      <c r="H46">
        <f t="shared" si="7"/>
        <v>5.8879079589496817</v>
      </c>
      <c r="J46">
        <f t="shared" si="8"/>
        <v>153.036</v>
      </c>
      <c r="K46" s="3">
        <f t="shared" si="34"/>
        <v>8.5020000000000007</v>
      </c>
      <c r="L46" s="3">
        <f t="shared" si="9"/>
        <v>2.9158189244190047</v>
      </c>
      <c r="M46" s="3">
        <v>0.2</v>
      </c>
      <c r="N46" s="3">
        <f t="shared" si="10"/>
        <v>1.5831637848838009</v>
      </c>
      <c r="O46" s="3">
        <f t="shared" si="11"/>
        <v>0.45942524041333799</v>
      </c>
      <c r="P46" s="3">
        <f t="shared" si="12"/>
        <v>3.9060333939941998</v>
      </c>
      <c r="Q46" s="3">
        <f t="shared" si="13"/>
        <v>-306.072</v>
      </c>
      <c r="R46" s="3">
        <f t="shared" si="14"/>
        <v>-1195.5274529665928</v>
      </c>
      <c r="T46">
        <f t="shared" si="15"/>
        <v>0.34295682479640133</v>
      </c>
      <c r="U46">
        <f t="shared" si="16"/>
        <v>3.1663275697676019</v>
      </c>
      <c r="V46">
        <f t="shared" si="17"/>
        <v>33.260121002455264</v>
      </c>
      <c r="X46">
        <f t="shared" si="18"/>
        <v>0.73505966172019244</v>
      </c>
      <c r="Y46">
        <f t="shared" si="19"/>
        <v>-0.30780361065517697</v>
      </c>
      <c r="AA46">
        <f t="shared" si="20"/>
        <v>965343.68672805722</v>
      </c>
      <c r="AB46">
        <f t="shared" si="3"/>
        <v>0.26494033827980756</v>
      </c>
      <c r="AC46">
        <f t="shared" si="21"/>
        <v>7.0193382847818869E-2</v>
      </c>
      <c r="AD46">
        <f t="shared" si="22"/>
        <v>67760.738982227442</v>
      </c>
      <c r="AI46">
        <f t="shared" si="23"/>
        <v>-1348144.9407843726</v>
      </c>
      <c r="AJ46">
        <f t="shared" si="24"/>
        <v>7.0193382847818869E-2</v>
      </c>
      <c r="AK46">
        <f t="shared" si="25"/>
        <v>0.73505966172019244</v>
      </c>
      <c r="AL46">
        <f t="shared" si="26"/>
        <v>-69559.323502208965</v>
      </c>
      <c r="AN46">
        <f t="shared" si="4"/>
        <v>569.4891424018133</v>
      </c>
      <c r="AO46" s="3">
        <f t="shared" si="35"/>
        <v>-587.8418832000001</v>
      </c>
      <c r="AP46" s="3">
        <f t="shared" si="27"/>
        <v>1339415.1028205454</v>
      </c>
      <c r="AR46">
        <f t="shared" si="28"/>
        <v>-1.8606378316272423</v>
      </c>
      <c r="AS46">
        <v>1.9206000000000001</v>
      </c>
      <c r="AX46">
        <f t="shared" si="31"/>
        <v>1.5000000000000002</v>
      </c>
      <c r="AY46">
        <f t="shared" si="31"/>
        <v>1.5000000000000002</v>
      </c>
    </row>
    <row r="47" spans="1:51" x14ac:dyDescent="0.35">
      <c r="A47" s="3">
        <v>8.5079999999999991</v>
      </c>
      <c r="B47" s="3">
        <v>100</v>
      </c>
      <c r="C47" s="11">
        <f t="shared" si="6"/>
        <v>373.15</v>
      </c>
      <c r="D47" s="3">
        <v>42.393999999999998</v>
      </c>
      <c r="E47" s="3">
        <f t="shared" si="32"/>
        <v>360.68815199999995</v>
      </c>
      <c r="F47" s="3">
        <v>1.7999999999999999E-2</v>
      </c>
      <c r="G47">
        <f t="shared" si="33"/>
        <v>2.6798874447273215E-3</v>
      </c>
      <c r="H47">
        <f t="shared" si="7"/>
        <v>5.9219804835773964</v>
      </c>
      <c r="J47">
        <f t="shared" si="8"/>
        <v>153.14399999999998</v>
      </c>
      <c r="K47" s="3">
        <f t="shared" si="34"/>
        <v>8.5079999999999991</v>
      </c>
      <c r="L47" s="3">
        <f t="shared" si="9"/>
        <v>2.9168476134347503</v>
      </c>
      <c r="M47" s="3">
        <v>0.2</v>
      </c>
      <c r="N47" s="3">
        <f t="shared" si="10"/>
        <v>1.58336952268695</v>
      </c>
      <c r="O47" s="3">
        <f t="shared" si="11"/>
        <v>0.45955518555109898</v>
      </c>
      <c r="P47" s="3">
        <f t="shared" si="12"/>
        <v>3.9098955186687498</v>
      </c>
      <c r="Q47" s="3">
        <f t="shared" si="13"/>
        <v>-306.28799999999995</v>
      </c>
      <c r="R47" s="3">
        <f t="shared" si="14"/>
        <v>-1197.5540786220138</v>
      </c>
      <c r="T47">
        <f t="shared" si="15"/>
        <v>0.34283587369943003</v>
      </c>
      <c r="U47">
        <f t="shared" si="16"/>
        <v>3.1667390453738999</v>
      </c>
      <c r="V47">
        <f t="shared" si="17"/>
        <v>33.26745540061124</v>
      </c>
      <c r="X47">
        <f t="shared" si="18"/>
        <v>0.73492225131096756</v>
      </c>
      <c r="Y47">
        <f t="shared" si="19"/>
        <v>-0.30799056589375096</v>
      </c>
      <c r="AA47">
        <f t="shared" si="20"/>
        <v>956827.1274316269</v>
      </c>
      <c r="AB47">
        <f t="shared" si="3"/>
        <v>0.26507774868903244</v>
      </c>
      <c r="AC47">
        <f t="shared" si="21"/>
        <v>7.0266212850045848E-2</v>
      </c>
      <c r="AD47">
        <f t="shared" si="22"/>
        <v>67232.618596808636</v>
      </c>
      <c r="AI47">
        <f t="shared" si="23"/>
        <v>-1337202.3451965163</v>
      </c>
      <c r="AJ47">
        <f t="shared" si="24"/>
        <v>7.0266212850045848E-2</v>
      </c>
      <c r="AK47">
        <f t="shared" si="25"/>
        <v>0.73492225131096756</v>
      </c>
      <c r="AL47">
        <f t="shared" si="26"/>
        <v>-69053.401011136972</v>
      </c>
      <c r="AN47">
        <f t="shared" si="4"/>
        <v>589.65288973982388</v>
      </c>
      <c r="AO47" s="3">
        <f t="shared" si="35"/>
        <v>-572.17661279999993</v>
      </c>
      <c r="AP47" s="3">
        <f t="shared" si="27"/>
        <v>1349847.7929719344</v>
      </c>
      <c r="AR47">
        <f t="shared" si="28"/>
        <v>-1.9251583142004387</v>
      </c>
      <c r="AS47">
        <v>1.8681000000000001</v>
      </c>
      <c r="AX47">
        <f t="shared" si="31"/>
        <v>1.6000000000000003</v>
      </c>
      <c r="AY47">
        <f t="shared" si="31"/>
        <v>1.6000000000000003</v>
      </c>
    </row>
    <row r="48" spans="1:51" x14ac:dyDescent="0.35">
      <c r="A48" s="3">
        <v>11.536</v>
      </c>
      <c r="B48" s="3">
        <v>25</v>
      </c>
      <c r="C48" s="11">
        <f t="shared" si="6"/>
        <v>298.14999999999998</v>
      </c>
      <c r="D48" s="3">
        <v>42.393999999999998</v>
      </c>
      <c r="E48" s="3">
        <f t="shared" si="32"/>
        <v>489.05718399999995</v>
      </c>
      <c r="F48" s="3">
        <v>1.7999999999999999E-2</v>
      </c>
      <c r="G48">
        <f t="shared" si="33"/>
        <v>3.3540164346805303E-3</v>
      </c>
      <c r="H48">
        <f t="shared" si="7"/>
        <v>5.697596715569115</v>
      </c>
      <c r="J48">
        <f t="shared" si="8"/>
        <v>207.648</v>
      </c>
      <c r="K48" s="3">
        <f t="shared" si="34"/>
        <v>11.536</v>
      </c>
      <c r="L48" s="3">
        <f t="shared" si="9"/>
        <v>3.3964687544566048</v>
      </c>
      <c r="M48" s="3">
        <v>0.2</v>
      </c>
      <c r="N48" s="3">
        <f t="shared" si="10"/>
        <v>1.679293750891321</v>
      </c>
      <c r="O48" s="3">
        <f t="shared" si="11"/>
        <v>0.51837331865383007</v>
      </c>
      <c r="P48" s="3">
        <f t="shared" si="12"/>
        <v>5.9799546039905831</v>
      </c>
      <c r="Q48" s="3">
        <f t="shared" si="13"/>
        <v>-415.29599999999999</v>
      </c>
      <c r="R48" s="3">
        <f t="shared" si="14"/>
        <v>-2483.4512272188731</v>
      </c>
      <c r="T48">
        <f t="shared" si="15"/>
        <v>0.29442343571919249</v>
      </c>
      <c r="U48">
        <f t="shared" si="16"/>
        <v>3.3585875017826421</v>
      </c>
      <c r="V48">
        <f t="shared" si="17"/>
        <v>36.493704133389926</v>
      </c>
      <c r="X48">
        <f t="shared" si="18"/>
        <v>0.67156588124690852</v>
      </c>
      <c r="Y48">
        <f t="shared" si="19"/>
        <v>-0.39814315726263244</v>
      </c>
      <c r="AA48">
        <f t="shared" si="20"/>
        <v>922694.75928422576</v>
      </c>
      <c r="AB48">
        <f t="shared" si="3"/>
        <v>0.32843411875309148</v>
      </c>
      <c r="AC48">
        <f t="shared" si="21"/>
        <v>0.1078689703611198</v>
      </c>
      <c r="AD48">
        <f t="shared" si="22"/>
        <v>99530.133641590714</v>
      </c>
      <c r="AI48">
        <f t="shared" si="23"/>
        <v>-1409140.5315824845</v>
      </c>
      <c r="AJ48">
        <f t="shared" si="24"/>
        <v>0.1078689703611198</v>
      </c>
      <c r="AK48">
        <f t="shared" si="25"/>
        <v>0.67156588124690852</v>
      </c>
      <c r="AL48">
        <f t="shared" si="26"/>
        <v>-102079.71854217496</v>
      </c>
      <c r="AN48">
        <f t="shared" si="4"/>
        <v>29.241826074721757</v>
      </c>
      <c r="AO48" s="3">
        <f t="shared" si="35"/>
        <v>-1105.9332479999998</v>
      </c>
      <c r="AP48" s="3">
        <f t="shared" si="27"/>
        <v>1288622.4488005496</v>
      </c>
      <c r="AR48">
        <f t="shared" si="28"/>
        <v>-7.0412009927188698E-2</v>
      </c>
      <c r="AS48">
        <v>2.6629999999999998</v>
      </c>
      <c r="AU48">
        <f t="shared" si="29"/>
        <v>-7.0412009927188698E-2</v>
      </c>
      <c r="AV48">
        <f t="shared" si="30"/>
        <v>2.6629999999999998</v>
      </c>
      <c r="AX48">
        <f t="shared" si="31"/>
        <v>1.7000000000000004</v>
      </c>
      <c r="AY48">
        <f t="shared" si="31"/>
        <v>1.7000000000000004</v>
      </c>
    </row>
    <row r="49" spans="1:51" x14ac:dyDescent="0.35">
      <c r="A49" s="3">
        <v>11.537000000000001</v>
      </c>
      <c r="B49" s="3">
        <v>37.5</v>
      </c>
      <c r="C49" s="11">
        <f t="shared" si="6"/>
        <v>310.64999999999998</v>
      </c>
      <c r="D49" s="3">
        <v>42.393999999999998</v>
      </c>
      <c r="E49" s="3">
        <f t="shared" si="32"/>
        <v>489.09957800000001</v>
      </c>
      <c r="F49" s="3">
        <v>1.7999999999999999E-2</v>
      </c>
      <c r="G49">
        <f t="shared" si="33"/>
        <v>3.2190568163528088E-3</v>
      </c>
      <c r="H49">
        <f t="shared" si="7"/>
        <v>5.7386668765097024</v>
      </c>
      <c r="J49">
        <f t="shared" si="8"/>
        <v>207.66600000000003</v>
      </c>
      <c r="K49" s="3">
        <f t="shared" si="34"/>
        <v>11.537000000000001</v>
      </c>
      <c r="L49" s="3">
        <f t="shared" si="9"/>
        <v>3.3966159629843351</v>
      </c>
      <c r="M49" s="3">
        <v>0.2</v>
      </c>
      <c r="N49" s="3">
        <f t="shared" si="10"/>
        <v>1.679323192596867</v>
      </c>
      <c r="O49" s="3">
        <f t="shared" si="11"/>
        <v>0.51839085069516855</v>
      </c>
      <c r="P49" s="3">
        <f t="shared" si="12"/>
        <v>5.9806752444701603</v>
      </c>
      <c r="Q49" s="3">
        <f t="shared" si="13"/>
        <v>-415.33200000000005</v>
      </c>
      <c r="R49" s="3">
        <f t="shared" si="14"/>
        <v>-2483.9658106362808</v>
      </c>
      <c r="T49">
        <f t="shared" si="15"/>
        <v>0.29441067547753613</v>
      </c>
      <c r="U49">
        <f t="shared" si="16"/>
        <v>3.358646385193734</v>
      </c>
      <c r="V49">
        <f t="shared" si="17"/>
        <v>36.494638400536275</v>
      </c>
      <c r="X49">
        <f t="shared" si="18"/>
        <v>0.67154676206616992</v>
      </c>
      <c r="Y49">
        <f t="shared" si="19"/>
        <v>-0.39817162722132887</v>
      </c>
      <c r="AA49">
        <f t="shared" si="20"/>
        <v>913355.35073617217</v>
      </c>
      <c r="AB49">
        <f t="shared" si="3"/>
        <v>0.32845323793383008</v>
      </c>
      <c r="AC49">
        <f t="shared" si="21"/>
        <v>0.1078815295092172</v>
      </c>
      <c r="AD49">
        <f t="shared" si="22"/>
        <v>98534.17222284578</v>
      </c>
      <c r="AI49">
        <f t="shared" si="23"/>
        <v>-1395996.277576721</v>
      </c>
      <c r="AJ49">
        <f t="shared" si="24"/>
        <v>0.1078815295092172</v>
      </c>
      <c r="AK49">
        <f t="shared" si="25"/>
        <v>0.67154676206616992</v>
      </c>
      <c r="AL49">
        <f t="shared" si="26"/>
        <v>-101136.42891258035</v>
      </c>
      <c r="AN49">
        <f t="shared" si="4"/>
        <v>81.398069070535712</v>
      </c>
      <c r="AO49" s="3">
        <f t="shared" si="35"/>
        <v>-1069.8952320000001</v>
      </c>
      <c r="AP49" s="3">
        <f t="shared" si="27"/>
        <v>1325476.2650898914</v>
      </c>
      <c r="AR49">
        <f t="shared" si="28"/>
        <v>-0.19598313896000236</v>
      </c>
      <c r="AS49">
        <v>2.5760000000000001</v>
      </c>
      <c r="AU49">
        <f t="shared" si="29"/>
        <v>-0.19598313896000236</v>
      </c>
      <c r="AV49">
        <f t="shared" si="30"/>
        <v>2.5760000000000001</v>
      </c>
      <c r="AX49">
        <f t="shared" si="31"/>
        <v>1.8000000000000005</v>
      </c>
      <c r="AY49">
        <f t="shared" si="31"/>
        <v>1.8000000000000005</v>
      </c>
    </row>
    <row r="50" spans="1:51" x14ac:dyDescent="0.35">
      <c r="A50" s="3">
        <v>11.542</v>
      </c>
      <c r="B50" s="3">
        <v>62.5</v>
      </c>
      <c r="C50" s="11">
        <f t="shared" si="6"/>
        <v>335.65</v>
      </c>
      <c r="D50" s="3">
        <v>42.393999999999998</v>
      </c>
      <c r="E50" s="3">
        <f t="shared" si="32"/>
        <v>489.31154799999996</v>
      </c>
      <c r="F50" s="3">
        <v>1.7999999999999999E-2</v>
      </c>
      <c r="G50">
        <f t="shared" si="33"/>
        <v>2.9792939073439596E-3</v>
      </c>
      <c r="H50">
        <f t="shared" si="7"/>
        <v>5.8160689503847607</v>
      </c>
      <c r="J50">
        <f t="shared" si="8"/>
        <v>207.756</v>
      </c>
      <c r="K50" s="3">
        <f t="shared" si="34"/>
        <v>11.542</v>
      </c>
      <c r="L50" s="3">
        <f t="shared" si="9"/>
        <v>3.3973519099439788</v>
      </c>
      <c r="M50" s="3">
        <v>0.2</v>
      </c>
      <c r="N50" s="3">
        <f t="shared" si="10"/>
        <v>1.6794703819887959</v>
      </c>
      <c r="O50" s="3">
        <f t="shared" si="11"/>
        <v>0.51847849489762077</v>
      </c>
      <c r="P50" s="3">
        <f t="shared" si="12"/>
        <v>5.9842787881083392</v>
      </c>
      <c r="Q50" s="3">
        <f t="shared" si="13"/>
        <v>-415.512</v>
      </c>
      <c r="R50" s="3">
        <f t="shared" si="14"/>
        <v>-2486.5396478044722</v>
      </c>
      <c r="T50">
        <f t="shared" si="15"/>
        <v>0.29434689914607337</v>
      </c>
      <c r="U50">
        <f t="shared" si="16"/>
        <v>3.3589407639775919</v>
      </c>
      <c r="V50">
        <f t="shared" si="17"/>
        <v>36.499308642749014</v>
      </c>
      <c r="X50">
        <f t="shared" si="18"/>
        <v>0.67145118248958879</v>
      </c>
      <c r="Y50">
        <f t="shared" si="19"/>
        <v>-0.39831396485800208</v>
      </c>
      <c r="AA50">
        <f t="shared" si="20"/>
        <v>895740.97970858635</v>
      </c>
      <c r="AB50">
        <f t="shared" si="3"/>
        <v>0.32854881751041121</v>
      </c>
      <c r="AC50">
        <f t="shared" si="21"/>
        <v>0.10794432548748949</v>
      </c>
      <c r="AD50">
        <f t="shared" si="22"/>
        <v>96690.155866146364</v>
      </c>
      <c r="AI50">
        <f t="shared" si="23"/>
        <v>-1371195.250735515</v>
      </c>
      <c r="AJ50">
        <f t="shared" si="24"/>
        <v>0.10794432548748949</v>
      </c>
      <c r="AK50">
        <f t="shared" si="25"/>
        <v>0.67145118248958879</v>
      </c>
      <c r="AL50">
        <f t="shared" si="26"/>
        <v>-99383.333628924636</v>
      </c>
      <c r="AN50">
        <f t="shared" si="4"/>
        <v>169.74049236619612</v>
      </c>
      <c r="AO50" s="3">
        <f t="shared" si="35"/>
        <v>-994.32021599999985</v>
      </c>
      <c r="AP50" s="3">
        <f t="shared" si="27"/>
        <v>1355037.3327620099</v>
      </c>
      <c r="AR50">
        <f t="shared" si="28"/>
        <v>-0.40850924249166359</v>
      </c>
      <c r="AS50">
        <v>2.3929999999999998</v>
      </c>
      <c r="AU50">
        <f t="shared" si="29"/>
        <v>-0.40850924249166359</v>
      </c>
      <c r="AV50">
        <f t="shared" si="30"/>
        <v>2.3929999999999998</v>
      </c>
      <c r="AX50">
        <f t="shared" si="31"/>
        <v>1.9000000000000006</v>
      </c>
      <c r="AY50">
        <f t="shared" si="31"/>
        <v>1.9000000000000006</v>
      </c>
    </row>
    <row r="51" spans="1:51" x14ac:dyDescent="0.35">
      <c r="A51" s="3">
        <v>11.545999999999999</v>
      </c>
      <c r="B51" s="3">
        <v>75</v>
      </c>
      <c r="C51" s="11">
        <f t="shared" si="6"/>
        <v>348.15</v>
      </c>
      <c r="D51" s="3">
        <v>42.393999999999998</v>
      </c>
      <c r="E51" s="3">
        <f t="shared" si="32"/>
        <v>489.48112399999997</v>
      </c>
      <c r="F51" s="3">
        <v>1.7999999999999999E-2</v>
      </c>
      <c r="G51">
        <f t="shared" si="33"/>
        <v>2.8723251472066642E-3</v>
      </c>
      <c r="H51">
        <f t="shared" si="7"/>
        <v>5.852633421388556</v>
      </c>
      <c r="J51">
        <f t="shared" si="8"/>
        <v>207.82799999999997</v>
      </c>
      <c r="K51" s="3">
        <f t="shared" si="34"/>
        <v>11.545999999999999</v>
      </c>
      <c r="L51" s="3">
        <f t="shared" si="9"/>
        <v>3.3979405527466193</v>
      </c>
      <c r="M51" s="3">
        <v>0.2</v>
      </c>
      <c r="N51" s="3">
        <f t="shared" si="10"/>
        <v>1.6795881105493238</v>
      </c>
      <c r="O51" s="3">
        <f t="shared" si="11"/>
        <v>0.51854859106345863</v>
      </c>
      <c r="P51" s="3">
        <f t="shared" si="12"/>
        <v>5.9871620324186932</v>
      </c>
      <c r="Q51" s="3">
        <f t="shared" si="13"/>
        <v>-415.65599999999995</v>
      </c>
      <c r="R51" s="3">
        <f t="shared" si="14"/>
        <v>-2488.5998217470242</v>
      </c>
      <c r="T51">
        <f t="shared" si="15"/>
        <v>0.29429590791153809</v>
      </c>
      <c r="U51">
        <f t="shared" si="16"/>
        <v>3.3591762210986476</v>
      </c>
      <c r="V51">
        <f t="shared" si="17"/>
        <v>36.503043524964532</v>
      </c>
      <c r="X51">
        <f t="shared" si="18"/>
        <v>0.67137473841528184</v>
      </c>
      <c r="Y51">
        <f t="shared" si="19"/>
        <v>-0.39842782038193775</v>
      </c>
      <c r="AA51">
        <f t="shared" si="20"/>
        <v>887408.14004904428</v>
      </c>
      <c r="AB51">
        <f t="shared" si="3"/>
        <v>0.32862526158471816</v>
      </c>
      <c r="AC51">
        <f t="shared" si="21"/>
        <v>0.10799456255162444</v>
      </c>
      <c r="AD51">
        <f t="shared" si="22"/>
        <v>95835.253889347223</v>
      </c>
      <c r="AI51">
        <f t="shared" si="23"/>
        <v>-1359466.831850267</v>
      </c>
      <c r="AJ51">
        <f t="shared" si="24"/>
        <v>0.10799456255162444</v>
      </c>
      <c r="AK51">
        <f t="shared" si="25"/>
        <v>0.67137473841528184</v>
      </c>
      <c r="AL51">
        <f t="shared" si="26"/>
        <v>-98567.899548025671</v>
      </c>
      <c r="AN51">
        <f t="shared" si="4"/>
        <v>207.14436558607849</v>
      </c>
      <c r="AO51" s="3">
        <f t="shared" si="35"/>
        <v>-958.91839199999993</v>
      </c>
      <c r="AP51" s="3">
        <f t="shared" si="27"/>
        <v>1359702.3546292498</v>
      </c>
      <c r="AR51">
        <f t="shared" si="28"/>
        <v>-0.4983552879931446</v>
      </c>
      <c r="AS51">
        <v>2.3069999999999999</v>
      </c>
      <c r="AU51">
        <f t="shared" si="29"/>
        <v>-0.4983552879931446</v>
      </c>
      <c r="AV51">
        <f t="shared" si="30"/>
        <v>2.3069999999999999</v>
      </c>
      <c r="AX51">
        <f t="shared" si="31"/>
        <v>2.0000000000000004</v>
      </c>
      <c r="AY51">
        <f t="shared" si="31"/>
        <v>2.0000000000000004</v>
      </c>
    </row>
    <row r="52" spans="1:51" x14ac:dyDescent="0.35">
      <c r="A52" s="3">
        <v>11.532999999999999</v>
      </c>
      <c r="B52" s="3">
        <v>87.5</v>
      </c>
      <c r="C52" s="11">
        <f t="shared" si="6"/>
        <v>360.65</v>
      </c>
      <c r="D52" s="3">
        <v>42.393999999999998</v>
      </c>
      <c r="E52" s="3">
        <f t="shared" si="32"/>
        <v>488.93000199999994</v>
      </c>
      <c r="F52" s="3">
        <v>1.7999999999999999E-2</v>
      </c>
      <c r="G52">
        <f t="shared" si="33"/>
        <v>2.772771384999307E-3</v>
      </c>
      <c r="H52">
        <f t="shared" si="7"/>
        <v>5.8879079589496817</v>
      </c>
      <c r="J52">
        <f t="shared" si="8"/>
        <v>207.59399999999999</v>
      </c>
      <c r="K52" s="3">
        <f t="shared" si="34"/>
        <v>11.532999999999999</v>
      </c>
      <c r="L52" s="3">
        <f t="shared" si="9"/>
        <v>3.3960270905868817</v>
      </c>
      <c r="M52" s="3">
        <v>0.2</v>
      </c>
      <c r="N52" s="3">
        <f t="shared" si="10"/>
        <v>1.6792054181173763</v>
      </c>
      <c r="O52" s="3">
        <f t="shared" si="11"/>
        <v>0.51832071612542674</v>
      </c>
      <c r="P52" s="3">
        <f t="shared" si="12"/>
        <v>5.977792819074546</v>
      </c>
      <c r="Q52" s="3">
        <f t="shared" si="13"/>
        <v>-415.18799999999999</v>
      </c>
      <c r="R52" s="3">
        <f t="shared" si="14"/>
        <v>-2481.9078449659223</v>
      </c>
      <c r="T52">
        <f t="shared" si="15"/>
        <v>0.2944617264013597</v>
      </c>
      <c r="U52">
        <f t="shared" si="16"/>
        <v>3.3584108362347527</v>
      </c>
      <c r="V52">
        <f t="shared" si="17"/>
        <v>36.490900894342744</v>
      </c>
      <c r="X52">
        <f t="shared" si="18"/>
        <v>0.67162324532164286</v>
      </c>
      <c r="Y52">
        <f t="shared" si="19"/>
        <v>-0.39805774252298848</v>
      </c>
      <c r="AA52">
        <f t="shared" si="20"/>
        <v>879822.20289886161</v>
      </c>
      <c r="AB52">
        <f t="shared" si="3"/>
        <v>0.3283767546783572</v>
      </c>
      <c r="AC52">
        <f t="shared" si="21"/>
        <v>0.10783129301308998</v>
      </c>
      <c r="AD52">
        <f t="shared" si="22"/>
        <v>94872.365760209446</v>
      </c>
      <c r="AI52">
        <f t="shared" si="23"/>
        <v>-1348144.9407843726</v>
      </c>
      <c r="AJ52">
        <f t="shared" si="24"/>
        <v>0.10783129301308998</v>
      </c>
      <c r="AK52">
        <f t="shared" si="25"/>
        <v>0.67162324532164286</v>
      </c>
      <c r="AL52">
        <f t="shared" si="26"/>
        <v>-97635.356892912241</v>
      </c>
      <c r="AN52">
        <f t="shared" si="4"/>
        <v>244.19432910000614</v>
      </c>
      <c r="AO52" s="3">
        <f t="shared" si="35"/>
        <v>-919.64141999999993</v>
      </c>
      <c r="AP52" s="3">
        <f t="shared" si="27"/>
        <v>1354513.6508831722</v>
      </c>
      <c r="AR52">
        <f t="shared" si="28"/>
        <v>-0.58815362944017202</v>
      </c>
      <c r="AS52">
        <v>2.2149999999999999</v>
      </c>
      <c r="AU52">
        <f t="shared" si="29"/>
        <v>-0.58815362944017202</v>
      </c>
      <c r="AV52">
        <f t="shared" si="30"/>
        <v>2.2149999999999999</v>
      </c>
      <c r="AX52">
        <f t="shared" si="31"/>
        <v>2.1000000000000005</v>
      </c>
      <c r="AY52">
        <f t="shared" si="31"/>
        <v>2.1000000000000005</v>
      </c>
    </row>
    <row r="53" spans="1:51" x14ac:dyDescent="0.35">
      <c r="A53" s="3">
        <v>11.561999999999999</v>
      </c>
      <c r="B53" s="3">
        <v>100</v>
      </c>
      <c r="C53" s="11">
        <f t="shared" si="6"/>
        <v>373.15</v>
      </c>
      <c r="D53" s="3">
        <v>42.393999999999998</v>
      </c>
      <c r="E53" s="3">
        <f t="shared" si="32"/>
        <v>490.15942799999993</v>
      </c>
      <c r="F53" s="3">
        <v>1.7999999999999999E-2</v>
      </c>
      <c r="G53">
        <f t="shared" si="33"/>
        <v>2.6798874447273215E-3</v>
      </c>
      <c r="H53">
        <f t="shared" si="7"/>
        <v>5.9219804835773964</v>
      </c>
      <c r="J53">
        <f t="shared" si="8"/>
        <v>208.11599999999999</v>
      </c>
      <c r="K53" s="3">
        <f t="shared" si="34"/>
        <v>11.561999999999999</v>
      </c>
      <c r="L53" s="3">
        <f t="shared" si="9"/>
        <v>3.4002941049268074</v>
      </c>
      <c r="M53" s="3">
        <v>0.2</v>
      </c>
      <c r="N53" s="3">
        <f t="shared" si="10"/>
        <v>1.6800588209853615</v>
      </c>
      <c r="O53" s="3">
        <f t="shared" si="11"/>
        <v>0.51882880529353126</v>
      </c>
      <c r="P53" s="3">
        <f t="shared" si="12"/>
        <v>5.9986986468038079</v>
      </c>
      <c r="Q53" s="3">
        <f t="shared" si="13"/>
        <v>-416.23199999999997</v>
      </c>
      <c r="R53" s="3">
        <f t="shared" si="14"/>
        <v>-2496.8503351564423</v>
      </c>
      <c r="T53">
        <f t="shared" si="15"/>
        <v>0.29409220765670369</v>
      </c>
      <c r="U53">
        <f t="shared" si="16"/>
        <v>3.360117641970723</v>
      </c>
      <c r="V53">
        <f t="shared" si="17"/>
        <v>36.517971410386387</v>
      </c>
      <c r="X53">
        <f t="shared" si="18"/>
        <v>0.67106913610051666</v>
      </c>
      <c r="Y53">
        <f t="shared" si="19"/>
        <v>-0.39888311289113776</v>
      </c>
      <c r="AA53">
        <f t="shared" si="20"/>
        <v>871442.59202410863</v>
      </c>
      <c r="AB53">
        <f t="shared" si="3"/>
        <v>0.32893086389948334</v>
      </c>
      <c r="AC53">
        <f t="shared" si="21"/>
        <v>0.10819551322566043</v>
      </c>
      <c r="AD53">
        <f t="shared" si="22"/>
        <v>94286.178490748251</v>
      </c>
      <c r="AI53">
        <f t="shared" si="23"/>
        <v>-1337202.3451965163</v>
      </c>
      <c r="AJ53">
        <f t="shared" si="24"/>
        <v>0.10819551322566043</v>
      </c>
      <c r="AK53">
        <f t="shared" si="25"/>
        <v>0.67106913610051666</v>
      </c>
      <c r="AL53">
        <f t="shared" si="26"/>
        <v>-97089.808853052353</v>
      </c>
      <c r="AN53">
        <f t="shared" si="4"/>
        <v>269.8631726243766</v>
      </c>
      <c r="AO53" s="3">
        <f t="shared" si="35"/>
        <v>-885.74169600000005</v>
      </c>
      <c r="AP53" s="3">
        <f t="shared" si="27"/>
        <v>1335422.6123883629</v>
      </c>
      <c r="AR53">
        <f t="shared" si="28"/>
        <v>-0.64834797090174856</v>
      </c>
      <c r="AS53">
        <v>2.1280000000000001</v>
      </c>
      <c r="AU53">
        <f t="shared" si="29"/>
        <v>-0.64834797090174856</v>
      </c>
      <c r="AV53">
        <f t="shared" si="30"/>
        <v>2.1280000000000001</v>
      </c>
      <c r="AX53">
        <f t="shared" si="31"/>
        <v>2.2000000000000006</v>
      </c>
      <c r="AY53">
        <f t="shared" si="31"/>
        <v>2.2000000000000006</v>
      </c>
    </row>
    <row r="54" spans="1:51" x14ac:dyDescent="0.35">
      <c r="A54" s="3">
        <v>18.542000000000002</v>
      </c>
      <c r="B54" s="3">
        <v>25</v>
      </c>
      <c r="C54" s="11">
        <f t="shared" si="6"/>
        <v>298.14999999999998</v>
      </c>
      <c r="D54" s="3">
        <v>42.393999999999998</v>
      </c>
      <c r="E54" s="3">
        <f t="shared" si="32"/>
        <v>786.06954800000005</v>
      </c>
      <c r="F54" s="3">
        <v>1.7999999999999999E-2</v>
      </c>
      <c r="G54">
        <f t="shared" si="33"/>
        <v>3.3540164346805303E-3</v>
      </c>
      <c r="H54">
        <f t="shared" si="7"/>
        <v>5.697596715569115</v>
      </c>
      <c r="J54">
        <f t="shared" si="8"/>
        <v>333.75600000000003</v>
      </c>
      <c r="K54" s="3">
        <f t="shared" si="34"/>
        <v>18.542000000000002</v>
      </c>
      <c r="L54" s="3">
        <f t="shared" si="9"/>
        <v>4.3060422663973004</v>
      </c>
      <c r="M54" s="3">
        <v>0.2</v>
      </c>
      <c r="N54" s="3">
        <f t="shared" si="10"/>
        <v>1.8612084532794602</v>
      </c>
      <c r="O54" s="3">
        <f t="shared" si="11"/>
        <v>0.62122598282172381</v>
      </c>
      <c r="P54" s="3">
        <f t="shared" si="12"/>
        <v>11.518772173480404</v>
      </c>
      <c r="Q54" s="3">
        <f t="shared" si="13"/>
        <v>-667.51200000000006</v>
      </c>
      <c r="R54" s="3">
        <f t="shared" si="14"/>
        <v>-7688.9186510642521</v>
      </c>
      <c r="T54">
        <f t="shared" si="15"/>
        <v>0.23223181244727109</v>
      </c>
      <c r="U54">
        <f t="shared" si="16"/>
        <v>3.7224169065589203</v>
      </c>
      <c r="V54">
        <f t="shared" si="17"/>
        <v>41.706707577326746</v>
      </c>
      <c r="X54">
        <f t="shared" si="18"/>
        <v>0.55988861190751349</v>
      </c>
      <c r="Y54">
        <f t="shared" si="19"/>
        <v>-0.58001742234563591</v>
      </c>
      <c r="AA54">
        <f t="shared" si="20"/>
        <v>765325.79260163021</v>
      </c>
      <c r="AB54">
        <f t="shared" si="3"/>
        <v>0.44011138809248657</v>
      </c>
      <c r="AC54">
        <f t="shared" si="21"/>
        <v>0.19369803392869533</v>
      </c>
      <c r="AD54">
        <f t="shared" si="22"/>
        <v>148242.10134185621</v>
      </c>
      <c r="AI54">
        <f t="shared" si="23"/>
        <v>-1409140.5315824845</v>
      </c>
      <c r="AJ54">
        <f t="shared" si="24"/>
        <v>0.19369803392869533</v>
      </c>
      <c r="AK54">
        <f t="shared" si="25"/>
        <v>0.55988861190751349</v>
      </c>
      <c r="AL54">
        <f t="shared" si="26"/>
        <v>-152820.33714891144</v>
      </c>
      <c r="AN54">
        <f t="shared" si="4"/>
        <v>-3152.969569008681</v>
      </c>
      <c r="AO54" s="3">
        <f t="shared" si="35"/>
        <v>-2038.5816480000001</v>
      </c>
      <c r="AP54" s="3">
        <f t="shared" si="27"/>
        <v>1241860.4384900501</v>
      </c>
      <c r="AR54">
        <f t="shared" si="28"/>
        <v>4.7234649998931566</v>
      </c>
      <c r="AS54">
        <v>3.0539999999999998</v>
      </c>
      <c r="AU54">
        <f t="shared" si="29"/>
        <v>4.7234649998931566</v>
      </c>
      <c r="AV54">
        <f t="shared" si="30"/>
        <v>3.0539999999999998</v>
      </c>
      <c r="AX54">
        <f t="shared" si="31"/>
        <v>2.3000000000000007</v>
      </c>
      <c r="AY54">
        <f t="shared" si="31"/>
        <v>2.3000000000000007</v>
      </c>
    </row>
    <row r="55" spans="1:51" x14ac:dyDescent="0.35">
      <c r="A55" s="3">
        <v>18.544</v>
      </c>
      <c r="B55" s="3">
        <v>37.5</v>
      </c>
      <c r="C55" s="11">
        <f t="shared" si="6"/>
        <v>310.64999999999998</v>
      </c>
      <c r="D55" s="3">
        <v>42.393999999999998</v>
      </c>
      <c r="E55" s="3">
        <f t="shared" si="32"/>
        <v>786.15433599999994</v>
      </c>
      <c r="F55" s="3">
        <v>1.7999999999999999E-2</v>
      </c>
      <c r="G55">
        <f t="shared" si="33"/>
        <v>3.2190568163528088E-3</v>
      </c>
      <c r="H55">
        <f t="shared" si="7"/>
        <v>5.7386668765097024</v>
      </c>
      <c r="J55">
        <f t="shared" si="8"/>
        <v>333.79200000000003</v>
      </c>
      <c r="K55" s="3">
        <f t="shared" si="34"/>
        <v>18.544</v>
      </c>
      <c r="L55" s="3">
        <f t="shared" si="9"/>
        <v>4.3062744919477671</v>
      </c>
      <c r="M55" s="3">
        <v>0.2</v>
      </c>
      <c r="N55" s="3">
        <f t="shared" si="10"/>
        <v>1.8612548983895536</v>
      </c>
      <c r="O55" s="3">
        <f t="shared" si="11"/>
        <v>0.62125093678672394</v>
      </c>
      <c r="P55" s="3">
        <f t="shared" si="12"/>
        <v>11.520477371773008</v>
      </c>
      <c r="Q55" s="3">
        <f t="shared" si="13"/>
        <v>-667.58400000000006</v>
      </c>
      <c r="R55" s="3">
        <f t="shared" si="14"/>
        <v>-7690.8863657577131</v>
      </c>
      <c r="T55">
        <f t="shared" si="15"/>
        <v>0.23221928882375795</v>
      </c>
      <c r="U55">
        <f t="shared" si="16"/>
        <v>3.7225097967791072</v>
      </c>
      <c r="V55">
        <f t="shared" si="17"/>
        <v>41.707909307123941</v>
      </c>
      <c r="X55">
        <f t="shared" si="18"/>
        <v>0.55986203422905112</v>
      </c>
      <c r="Y55">
        <f t="shared" si="19"/>
        <v>-0.58006489305451037</v>
      </c>
      <c r="AA55">
        <f t="shared" si="20"/>
        <v>757443.88641338516</v>
      </c>
      <c r="AB55">
        <f t="shared" si="3"/>
        <v>0.44013796577094888</v>
      </c>
      <c r="AC55">
        <f t="shared" si="21"/>
        <v>0.19372142891298896</v>
      </c>
      <c r="AD55">
        <f t="shared" si="22"/>
        <v>146733.11199740868</v>
      </c>
      <c r="AI55">
        <f t="shared" si="23"/>
        <v>-1395996.277576721</v>
      </c>
      <c r="AJ55">
        <f t="shared" si="24"/>
        <v>0.19372142891298896</v>
      </c>
      <c r="AK55">
        <f t="shared" si="25"/>
        <v>0.55986203422905112</v>
      </c>
      <c r="AL55">
        <f t="shared" si="26"/>
        <v>-151405.94975403964</v>
      </c>
      <c r="AN55">
        <f t="shared" si="4"/>
        <v>-3060.3365833269199</v>
      </c>
      <c r="AO55" s="3">
        <f t="shared" si="35"/>
        <v>-1943.3370240000002</v>
      </c>
      <c r="AP55" s="3">
        <f t="shared" si="27"/>
        <v>1247688.015536533</v>
      </c>
      <c r="AR55">
        <f t="shared" si="28"/>
        <v>4.5841970198910094</v>
      </c>
      <c r="AS55">
        <v>2.911</v>
      </c>
      <c r="AU55">
        <f t="shared" si="29"/>
        <v>4.5841970198910094</v>
      </c>
      <c r="AV55">
        <f t="shared" si="30"/>
        <v>2.911</v>
      </c>
      <c r="AX55">
        <f t="shared" si="31"/>
        <v>2.4000000000000008</v>
      </c>
      <c r="AY55">
        <f t="shared" si="31"/>
        <v>2.4000000000000008</v>
      </c>
    </row>
    <row r="56" spans="1:51" x14ac:dyDescent="0.35">
      <c r="A56" s="3">
        <v>18.547999999999998</v>
      </c>
      <c r="B56" s="3">
        <v>50</v>
      </c>
      <c r="C56" s="11">
        <f t="shared" si="6"/>
        <v>323.14999999999998</v>
      </c>
      <c r="D56" s="3">
        <v>42.393999999999998</v>
      </c>
      <c r="E56" s="3">
        <f t="shared" si="32"/>
        <v>786.32391199999995</v>
      </c>
      <c r="F56" s="3">
        <v>1.7999999999999999E-2</v>
      </c>
      <c r="G56">
        <f t="shared" si="33"/>
        <v>3.0945381401825778E-3</v>
      </c>
      <c r="H56">
        <f t="shared" si="7"/>
        <v>5.7781166117089047</v>
      </c>
      <c r="J56">
        <f t="shared" si="8"/>
        <v>333.86399999999998</v>
      </c>
      <c r="K56" s="3">
        <f t="shared" si="34"/>
        <v>18.547999999999998</v>
      </c>
      <c r="L56" s="3">
        <f t="shared" si="9"/>
        <v>4.3067389054828942</v>
      </c>
      <c r="M56" s="3">
        <v>0.2</v>
      </c>
      <c r="N56" s="3">
        <f t="shared" si="10"/>
        <v>1.8613477810965788</v>
      </c>
      <c r="O56" s="3">
        <f t="shared" si="11"/>
        <v>0.62130083881229137</v>
      </c>
      <c r="P56" s="3">
        <f t="shared" si="12"/>
        <v>11.523887958290379</v>
      </c>
      <c r="Q56" s="3">
        <f t="shared" si="13"/>
        <v>-667.72799999999995</v>
      </c>
      <c r="R56" s="3">
        <f t="shared" si="14"/>
        <v>-7694.8226586133178</v>
      </c>
      <c r="T56">
        <f t="shared" si="15"/>
        <v>0.23219424765381144</v>
      </c>
      <c r="U56">
        <f t="shared" si="16"/>
        <v>3.7226955621931577</v>
      </c>
      <c r="V56">
        <f t="shared" si="17"/>
        <v>41.71031239351754</v>
      </c>
      <c r="X56">
        <f t="shared" si="18"/>
        <v>0.55980888644119542</v>
      </c>
      <c r="Y56">
        <f t="shared" si="19"/>
        <v>-0.58015982771238972</v>
      </c>
      <c r="AA56">
        <f t="shared" si="20"/>
        <v>749860.13401857554</v>
      </c>
      <c r="AB56">
        <f t="shared" si="3"/>
        <v>0.44019111355880458</v>
      </c>
      <c r="AC56">
        <f t="shared" si="21"/>
        <v>0.1937682164561404</v>
      </c>
      <c r="AD56">
        <f t="shared" si="22"/>
        <v>145299.06076034179</v>
      </c>
      <c r="AI56">
        <f t="shared" si="23"/>
        <v>-1383360.4709893104</v>
      </c>
      <c r="AJ56">
        <f t="shared" si="24"/>
        <v>0.1937682164561404</v>
      </c>
      <c r="AK56">
        <f t="shared" si="25"/>
        <v>0.55980888644119542</v>
      </c>
      <c r="AL56">
        <f t="shared" si="26"/>
        <v>-150057.49482433454</v>
      </c>
      <c r="AN56">
        <f t="shared" si="4"/>
        <v>-2978.6790668417816</v>
      </c>
      <c r="AO56" s="3">
        <f t="shared" si="35"/>
        <v>-1858.9547519999996</v>
      </c>
      <c r="AP56" s="3">
        <f t="shared" si="27"/>
        <v>1253782.541247898</v>
      </c>
      <c r="AR56">
        <f t="shared" si="28"/>
        <v>4.4609168206841439</v>
      </c>
      <c r="AS56">
        <v>2.7839999999999998</v>
      </c>
      <c r="AU56">
        <f t="shared" si="29"/>
        <v>4.4609168206841439</v>
      </c>
      <c r="AV56">
        <f t="shared" si="30"/>
        <v>2.7839999999999998</v>
      </c>
      <c r="AX56">
        <f t="shared" si="31"/>
        <v>2.5000000000000009</v>
      </c>
      <c r="AY56">
        <f t="shared" si="31"/>
        <v>2.5000000000000009</v>
      </c>
    </row>
    <row r="57" spans="1:51" x14ac:dyDescent="0.35">
      <c r="A57" s="3">
        <v>18.550999999999998</v>
      </c>
      <c r="B57" s="3">
        <v>62.5</v>
      </c>
      <c r="C57" s="11">
        <f t="shared" si="6"/>
        <v>335.65</v>
      </c>
      <c r="D57" s="3">
        <v>42.393999999999998</v>
      </c>
      <c r="E57" s="3">
        <f t="shared" si="32"/>
        <v>786.4510939999999</v>
      </c>
      <c r="F57" s="3">
        <v>1.7999999999999999E-2</v>
      </c>
      <c r="G57">
        <f t="shared" si="33"/>
        <v>2.9792939073439596E-3</v>
      </c>
      <c r="H57">
        <f t="shared" si="7"/>
        <v>5.8160689503847607</v>
      </c>
      <c r="J57">
        <f t="shared" si="8"/>
        <v>333.91799999999995</v>
      </c>
      <c r="K57" s="3">
        <f t="shared" si="34"/>
        <v>18.550999999999998</v>
      </c>
      <c r="L57" s="3">
        <f t="shared" si="9"/>
        <v>4.3070871827721344</v>
      </c>
      <c r="M57" s="3">
        <v>0.2</v>
      </c>
      <c r="N57" s="3">
        <f t="shared" si="10"/>
        <v>1.8614174365544269</v>
      </c>
      <c r="O57" s="3">
        <f t="shared" si="11"/>
        <v>0.62133826016646432</v>
      </c>
      <c r="P57" s="3">
        <f t="shared" si="12"/>
        <v>11.526446064348079</v>
      </c>
      <c r="Q57" s="3">
        <f t="shared" si="13"/>
        <v>-667.8359999999999</v>
      </c>
      <c r="R57" s="3">
        <f t="shared" si="14"/>
        <v>-7697.7756338299623</v>
      </c>
      <c r="T57">
        <f t="shared" si="15"/>
        <v>0.23217547209164649</v>
      </c>
      <c r="U57">
        <f t="shared" si="16"/>
        <v>3.7228348731088539</v>
      </c>
      <c r="V57">
        <f t="shared" si="17"/>
        <v>41.712114381858569</v>
      </c>
      <c r="X57">
        <f t="shared" si="18"/>
        <v>0.55976903222182472</v>
      </c>
      <c r="Y57">
        <f t="shared" si="19"/>
        <v>-0.5802310227917552</v>
      </c>
      <c r="AA57">
        <f t="shared" si="20"/>
        <v>742602.94566949829</v>
      </c>
      <c r="AB57">
        <f t="shared" si="3"/>
        <v>0.44023096777817522</v>
      </c>
      <c r="AC57">
        <f t="shared" si="21"/>
        <v>0.19380330499090875</v>
      </c>
      <c r="AD57">
        <f t="shared" si="22"/>
        <v>143918.90516673302</v>
      </c>
      <c r="AI57">
        <f t="shared" si="23"/>
        <v>-1371195.250735515</v>
      </c>
      <c r="AJ57">
        <f t="shared" si="24"/>
        <v>0.19380330499090875</v>
      </c>
      <c r="AK57">
        <f t="shared" si="25"/>
        <v>0.55976903222182472</v>
      </c>
      <c r="AL57">
        <f t="shared" si="26"/>
        <v>-148754.23809412195</v>
      </c>
      <c r="AN57">
        <f t="shared" si="4"/>
        <v>-2904.7350518456951</v>
      </c>
      <c r="AO57" s="3">
        <f t="shared" si="35"/>
        <v>-1775.7759239999998</v>
      </c>
      <c r="AP57" s="3">
        <f t="shared" si="27"/>
        <v>1274548.7123461131</v>
      </c>
      <c r="AR57">
        <f t="shared" si="28"/>
        <v>4.3494736010722628</v>
      </c>
      <c r="AS57">
        <v>2.6589999999999998</v>
      </c>
      <c r="AU57">
        <f t="shared" si="29"/>
        <v>4.3494736010722628</v>
      </c>
      <c r="AV57">
        <f t="shared" si="30"/>
        <v>2.6589999999999998</v>
      </c>
      <c r="AX57">
        <f t="shared" si="31"/>
        <v>2.600000000000001</v>
      </c>
      <c r="AY57">
        <f t="shared" si="31"/>
        <v>2.600000000000001</v>
      </c>
    </row>
    <row r="58" spans="1:51" x14ac:dyDescent="0.35">
      <c r="A58" s="3">
        <v>18.559000000000001</v>
      </c>
      <c r="B58" s="3">
        <v>75</v>
      </c>
      <c r="C58" s="11">
        <f t="shared" si="6"/>
        <v>348.15</v>
      </c>
      <c r="D58" s="3">
        <v>42.393999999999998</v>
      </c>
      <c r="E58" s="3">
        <f t="shared" si="32"/>
        <v>786.79024600000002</v>
      </c>
      <c r="F58" s="3">
        <v>1.7999999999999999E-2</v>
      </c>
      <c r="G58">
        <f t="shared" si="33"/>
        <v>2.8723251472066642E-3</v>
      </c>
      <c r="H58">
        <f t="shared" si="7"/>
        <v>5.852633421388556</v>
      </c>
      <c r="J58">
        <f t="shared" si="8"/>
        <v>334.06200000000001</v>
      </c>
      <c r="K58" s="3">
        <f t="shared" si="34"/>
        <v>18.559000000000001</v>
      </c>
      <c r="L58" s="3">
        <f t="shared" si="9"/>
        <v>4.3080157845578979</v>
      </c>
      <c r="M58" s="3">
        <v>0.2</v>
      </c>
      <c r="N58" s="3">
        <f t="shared" si="10"/>
        <v>1.8616031569115796</v>
      </c>
      <c r="O58" s="3">
        <f t="shared" si="11"/>
        <v>0.62143802881003973</v>
      </c>
      <c r="P58" s="3">
        <f t="shared" si="12"/>
        <v>11.533268376685529</v>
      </c>
      <c r="Q58" s="3">
        <f t="shared" si="13"/>
        <v>-668.12400000000002</v>
      </c>
      <c r="R58" s="3">
        <f t="shared" si="14"/>
        <v>-7705.6534009046427</v>
      </c>
      <c r="T58">
        <f t="shared" si="15"/>
        <v>0.2321254261844872</v>
      </c>
      <c r="U58">
        <f t="shared" si="16"/>
        <v>3.7232063138231593</v>
      </c>
      <c r="V58">
        <f t="shared" si="17"/>
        <v>41.716918316776912</v>
      </c>
      <c r="X58">
        <f t="shared" si="18"/>
        <v>0.55966278204095365</v>
      </c>
      <c r="Y58">
        <f t="shared" si="19"/>
        <v>-0.5804208515599506</v>
      </c>
      <c r="AA58">
        <f t="shared" si="20"/>
        <v>735539.44063704112</v>
      </c>
      <c r="AB58">
        <f t="shared" si="3"/>
        <v>0.44033721795904635</v>
      </c>
      <c r="AC58">
        <f t="shared" si="21"/>
        <v>0.1938968655199127</v>
      </c>
      <c r="AD58">
        <f t="shared" si="22"/>
        <v>142618.79200579217</v>
      </c>
      <c r="AI58">
        <f t="shared" si="23"/>
        <v>-1359466.831850267</v>
      </c>
      <c r="AJ58">
        <f t="shared" si="24"/>
        <v>0.1938968655199127</v>
      </c>
      <c r="AK58">
        <f t="shared" si="25"/>
        <v>0.55966278204095365</v>
      </c>
      <c r="AL58">
        <f t="shared" si="26"/>
        <v>-147525.07075979022</v>
      </c>
      <c r="AN58">
        <f t="shared" si="4"/>
        <v>-2841.6719860749436</v>
      </c>
      <c r="AO58" s="3">
        <f t="shared" si="35"/>
        <v>-1698.371208</v>
      </c>
      <c r="AP58" s="3">
        <f t="shared" si="27"/>
        <v>1307136.6691467713</v>
      </c>
      <c r="AR58">
        <f t="shared" si="28"/>
        <v>4.2532104610445716</v>
      </c>
      <c r="AS58">
        <v>2.5419999999999998</v>
      </c>
      <c r="AU58">
        <f t="shared" si="29"/>
        <v>4.2532104610445716</v>
      </c>
      <c r="AV58">
        <f t="shared" si="30"/>
        <v>2.5419999999999998</v>
      </c>
      <c r="AX58">
        <f t="shared" si="31"/>
        <v>2.7000000000000011</v>
      </c>
      <c r="AY58">
        <f t="shared" si="31"/>
        <v>2.7000000000000011</v>
      </c>
    </row>
    <row r="59" spans="1:51" x14ac:dyDescent="0.35">
      <c r="A59" s="3">
        <v>18.57</v>
      </c>
      <c r="B59" s="3">
        <v>87.5</v>
      </c>
      <c r="C59" s="11">
        <f t="shared" si="6"/>
        <v>360.65</v>
      </c>
      <c r="D59" s="3">
        <v>42.393999999999998</v>
      </c>
      <c r="E59" s="3">
        <f t="shared" si="32"/>
        <v>787.25657999999999</v>
      </c>
      <c r="F59" s="3">
        <v>1.7999999999999999E-2</v>
      </c>
      <c r="G59">
        <f t="shared" si="33"/>
        <v>2.772771384999307E-3</v>
      </c>
      <c r="H59">
        <f t="shared" si="7"/>
        <v>5.8879079589496817</v>
      </c>
      <c r="J59">
        <f t="shared" si="8"/>
        <v>334.26</v>
      </c>
      <c r="K59" s="3">
        <f t="shared" si="34"/>
        <v>18.57</v>
      </c>
      <c r="L59" s="3">
        <f t="shared" si="9"/>
        <v>4.3092922852830489</v>
      </c>
      <c r="M59" s="3">
        <v>0.2</v>
      </c>
      <c r="N59" s="3">
        <f t="shared" si="10"/>
        <v>1.8618584570566097</v>
      </c>
      <c r="O59" s="3">
        <f t="shared" si="11"/>
        <v>0.62157515934710361</v>
      </c>
      <c r="P59" s="3">
        <f t="shared" si="12"/>
        <v>11.542650709075714</v>
      </c>
      <c r="Q59" s="3">
        <f t="shared" si="13"/>
        <v>-668.52</v>
      </c>
      <c r="R59" s="3">
        <f t="shared" si="14"/>
        <v>-7716.492852031296</v>
      </c>
      <c r="T59">
        <f t="shared" si="15"/>
        <v>0.23205666587415447</v>
      </c>
      <c r="U59">
        <f t="shared" si="16"/>
        <v>3.7237169141132194</v>
      </c>
      <c r="V59">
        <f t="shared" si="17"/>
        <v>41.723520482239316</v>
      </c>
      <c r="X59">
        <f t="shared" si="18"/>
        <v>0.55951675388432476</v>
      </c>
      <c r="Y59">
        <f t="shared" si="19"/>
        <v>-0.58068180729184193</v>
      </c>
      <c r="AA59">
        <f t="shared" si="20"/>
        <v>728686.40363855474</v>
      </c>
      <c r="AB59">
        <f t="shared" si="3"/>
        <v>0.44048324611567524</v>
      </c>
      <c r="AC59">
        <f t="shared" si="21"/>
        <v>0.19402549010860254</v>
      </c>
      <c r="AD59">
        <f t="shared" si="22"/>
        <v>141383.73660144556</v>
      </c>
      <c r="AI59">
        <f t="shared" si="23"/>
        <v>-1348144.9407843726</v>
      </c>
      <c r="AJ59">
        <f t="shared" si="24"/>
        <v>0.19402549010860254</v>
      </c>
      <c r="AK59">
        <f t="shared" si="25"/>
        <v>0.55951675388432476</v>
      </c>
      <c r="AL59">
        <f t="shared" si="26"/>
        <v>-146355.30555613947</v>
      </c>
      <c r="AN59">
        <f t="shared" si="4"/>
        <v>-2787.2280996269255</v>
      </c>
      <c r="AO59" s="3">
        <f t="shared" si="35"/>
        <v>-1624.5036</v>
      </c>
      <c r="AP59" s="3">
        <f t="shared" si="27"/>
        <v>1351928.2620326844</v>
      </c>
      <c r="AR59">
        <f t="shared" si="28"/>
        <v>4.1692516299092404</v>
      </c>
      <c r="AS59">
        <v>2.4300000000000002</v>
      </c>
      <c r="AU59">
        <f t="shared" si="29"/>
        <v>4.1692516299092404</v>
      </c>
      <c r="AV59">
        <f t="shared" si="30"/>
        <v>2.4300000000000002</v>
      </c>
      <c r="AX59">
        <f t="shared" si="31"/>
        <v>2.8000000000000012</v>
      </c>
      <c r="AY59">
        <f t="shared" si="31"/>
        <v>2.8000000000000012</v>
      </c>
    </row>
    <row r="60" spans="1:51" x14ac:dyDescent="0.35">
      <c r="A60" s="3">
        <v>18.585000000000001</v>
      </c>
      <c r="B60" s="3">
        <v>100</v>
      </c>
      <c r="C60" s="11">
        <f t="shared" si="6"/>
        <v>373.15</v>
      </c>
      <c r="D60" s="3">
        <v>42.393999999999998</v>
      </c>
      <c r="E60" s="3">
        <f t="shared" si="32"/>
        <v>787.89248999999995</v>
      </c>
      <c r="F60" s="3">
        <v>1.7999999999999999E-2</v>
      </c>
      <c r="G60">
        <f t="shared" si="33"/>
        <v>2.6798874447273215E-3</v>
      </c>
      <c r="H60">
        <f t="shared" si="7"/>
        <v>5.9219804835773964</v>
      </c>
      <c r="J60">
        <f t="shared" si="8"/>
        <v>334.53000000000003</v>
      </c>
      <c r="K60" s="3">
        <f t="shared" si="34"/>
        <v>18.585000000000001</v>
      </c>
      <c r="L60" s="3">
        <f t="shared" si="9"/>
        <v>4.3110323589599746</v>
      </c>
      <c r="M60" s="3">
        <v>0.2</v>
      </c>
      <c r="N60" s="3">
        <f t="shared" si="10"/>
        <v>1.8622064717919948</v>
      </c>
      <c r="O60" s="3">
        <f t="shared" si="11"/>
        <v>0.62176205981368915</v>
      </c>
      <c r="P60" s="3">
        <f t="shared" si="12"/>
        <v>11.555447881637413</v>
      </c>
      <c r="Q60" s="3">
        <f t="shared" si="13"/>
        <v>-669.06000000000006</v>
      </c>
      <c r="R60" s="3">
        <f t="shared" si="14"/>
        <v>-7731.2879596883286</v>
      </c>
      <c r="T60">
        <f t="shared" si="15"/>
        <v>0.23196300021307364</v>
      </c>
      <c r="U60">
        <f t="shared" si="16"/>
        <v>3.7244129435839897</v>
      </c>
      <c r="V60">
        <f t="shared" si="17"/>
        <v>41.732517386539648</v>
      </c>
      <c r="X60">
        <f t="shared" si="18"/>
        <v>0.55931774734396922</v>
      </c>
      <c r="Y60">
        <f t="shared" si="19"/>
        <v>-0.58103754630817672</v>
      </c>
      <c r="AA60">
        <f t="shared" si="20"/>
        <v>722008.37289988576</v>
      </c>
      <c r="AB60">
        <f t="shared" si="3"/>
        <v>0.44068225265603078</v>
      </c>
      <c r="AC60">
        <f t="shared" si="21"/>
        <v>0.19420084780599375</v>
      </c>
      <c r="AD60">
        <f t="shared" si="22"/>
        <v>140214.6381401839</v>
      </c>
      <c r="AI60">
        <f t="shared" si="23"/>
        <v>-1337202.3451965163</v>
      </c>
      <c r="AJ60">
        <f t="shared" si="24"/>
        <v>0.19420084780599375</v>
      </c>
      <c r="AK60">
        <f t="shared" si="25"/>
        <v>0.55931774734396922</v>
      </c>
      <c r="AL60">
        <f t="shared" si="26"/>
        <v>-145246.89296352857</v>
      </c>
      <c r="AN60">
        <f t="shared" si="4"/>
        <v>-2741.3466912764998</v>
      </c>
      <c r="AO60" s="3">
        <f t="shared" si="35"/>
        <v>-1554.8954399999998</v>
      </c>
      <c r="AP60" s="3">
        <f t="shared" si="27"/>
        <v>1407666.5716555726</v>
      </c>
      <c r="AR60">
        <f t="shared" si="28"/>
        <v>4.0973106915321491</v>
      </c>
      <c r="AS60">
        <v>2.3239999999999998</v>
      </c>
      <c r="AU60">
        <f t="shared" si="29"/>
        <v>4.0973106915321491</v>
      </c>
      <c r="AV60">
        <f t="shared" si="30"/>
        <v>2.3239999999999998</v>
      </c>
      <c r="AX60">
        <f t="shared" si="31"/>
        <v>2.9000000000000012</v>
      </c>
      <c r="AY60">
        <f t="shared" si="31"/>
        <v>2.9000000000000012</v>
      </c>
    </row>
    <row r="61" spans="1:51" x14ac:dyDescent="0.35">
      <c r="AX61">
        <f t="shared" si="31"/>
        <v>3.0000000000000013</v>
      </c>
      <c r="AY61">
        <f t="shared" si="31"/>
        <v>3.0000000000000013</v>
      </c>
    </row>
    <row r="62" spans="1:51" x14ac:dyDescent="0.35">
      <c r="AX62">
        <f t="shared" si="31"/>
        <v>3.1000000000000014</v>
      </c>
      <c r="AY62">
        <f t="shared" si="31"/>
        <v>3.1000000000000014</v>
      </c>
    </row>
    <row r="63" spans="1:51" x14ac:dyDescent="0.35">
      <c r="AX63">
        <f t="shared" si="31"/>
        <v>3.2000000000000015</v>
      </c>
      <c r="AY63">
        <f t="shared" si="31"/>
        <v>3.2000000000000015</v>
      </c>
    </row>
    <row r="64" spans="1:51" x14ac:dyDescent="0.35">
      <c r="AX64">
        <f t="shared" si="31"/>
        <v>3.3000000000000016</v>
      </c>
      <c r="AY64">
        <f t="shared" si="31"/>
        <v>3.3000000000000016</v>
      </c>
    </row>
    <row r="65" spans="50:51" x14ac:dyDescent="0.35">
      <c r="AX65">
        <f t="shared" si="31"/>
        <v>3.4000000000000017</v>
      </c>
      <c r="AY65">
        <f t="shared" si="31"/>
        <v>3.4000000000000017</v>
      </c>
    </row>
    <row r="66" spans="50:51" x14ac:dyDescent="0.35">
      <c r="AX66">
        <f t="shared" si="31"/>
        <v>3.5000000000000018</v>
      </c>
      <c r="AY66">
        <f t="shared" si="31"/>
        <v>3.5000000000000018</v>
      </c>
    </row>
    <row r="67" spans="50:51" x14ac:dyDescent="0.35">
      <c r="AX67">
        <f t="shared" si="31"/>
        <v>3.6000000000000019</v>
      </c>
      <c r="AY67">
        <f t="shared" si="31"/>
        <v>3.6000000000000019</v>
      </c>
    </row>
    <row r="68" spans="50:51" x14ac:dyDescent="0.35">
      <c r="AX68">
        <f t="shared" si="31"/>
        <v>3.700000000000002</v>
      </c>
      <c r="AY68">
        <f t="shared" si="31"/>
        <v>3.700000000000002</v>
      </c>
    </row>
    <row r="69" spans="50:51" x14ac:dyDescent="0.35">
      <c r="AX69">
        <f t="shared" si="31"/>
        <v>3.800000000000002</v>
      </c>
      <c r="AY69">
        <f t="shared" si="31"/>
        <v>3.800000000000002</v>
      </c>
    </row>
    <row r="70" spans="50:51" x14ac:dyDescent="0.35">
      <c r="AX70">
        <f t="shared" si="31"/>
        <v>3.9000000000000021</v>
      </c>
      <c r="AY70">
        <f t="shared" si="31"/>
        <v>3.9000000000000021</v>
      </c>
    </row>
    <row r="71" spans="50:51" x14ac:dyDescent="0.35">
      <c r="AX71">
        <f t="shared" si="31"/>
        <v>4.0000000000000018</v>
      </c>
      <c r="AY71">
        <f t="shared" si="31"/>
        <v>4.0000000000000018</v>
      </c>
    </row>
    <row r="72" spans="50:51" x14ac:dyDescent="0.35">
      <c r="AX72">
        <f t="shared" si="31"/>
        <v>4.1000000000000014</v>
      </c>
      <c r="AY72">
        <f t="shared" si="31"/>
        <v>4.1000000000000014</v>
      </c>
    </row>
    <row r="73" spans="50:51" x14ac:dyDescent="0.35">
      <c r="AX73">
        <f t="shared" si="31"/>
        <v>4.2000000000000011</v>
      </c>
      <c r="AY73">
        <f t="shared" si="31"/>
        <v>4.2000000000000011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679C4-5DB7-4A9B-9A75-6C5862E42C04}">
  <dimension ref="A1:B53"/>
  <sheetViews>
    <sheetView workbookViewId="0">
      <selection activeCell="G25" sqref="G25"/>
    </sheetView>
  </sheetViews>
  <sheetFormatPr defaultRowHeight="14.5" x14ac:dyDescent="0.35"/>
  <sheetData>
    <row r="1" spans="1:2" x14ac:dyDescent="0.35">
      <c r="A1">
        <v>4.0775874274387613E-2</v>
      </c>
      <c r="B1">
        <v>269.64318511963302</v>
      </c>
    </row>
    <row r="2" spans="1:2" x14ac:dyDescent="0.35">
      <c r="A2">
        <v>7.8356686165147529E-2</v>
      </c>
      <c r="B2">
        <v>262.00130236596402</v>
      </c>
    </row>
    <row r="3" spans="1:2" x14ac:dyDescent="0.35">
      <c r="A3">
        <v>0.10636557891682254</v>
      </c>
      <c r="B3">
        <v>256.53937987343602</v>
      </c>
    </row>
    <row r="4" spans="1:2" x14ac:dyDescent="0.35">
      <c r="A4">
        <v>0.12627995151014915</v>
      </c>
      <c r="B4">
        <v>252.17144479136999</v>
      </c>
    </row>
    <row r="5" spans="1:2" x14ac:dyDescent="0.35">
      <c r="A5">
        <v>0.13907032302335606</v>
      </c>
      <c r="B5">
        <v>247.81152426908801</v>
      </c>
    </row>
    <row r="6" spans="1:2" x14ac:dyDescent="0.35">
      <c r="A6">
        <v>0.16652314051620201</v>
      </c>
      <c r="B6">
        <v>234.74378454191699</v>
      </c>
    </row>
    <row r="7" spans="1:2" x14ac:dyDescent="0.35">
      <c r="A7">
        <v>0.17817026128727032</v>
      </c>
      <c r="B7">
        <v>230.38386401963501</v>
      </c>
    </row>
    <row r="8" spans="1:2" x14ac:dyDescent="0.35">
      <c r="A8">
        <v>0.18387259980244294</v>
      </c>
      <c r="B8">
        <v>226.03195805713699</v>
      </c>
    </row>
    <row r="9" spans="1:2" x14ac:dyDescent="0.35">
      <c r="A9">
        <v>0.19504312905448751</v>
      </c>
      <c r="B9">
        <v>217.32814613214001</v>
      </c>
    </row>
    <row r="10" spans="1:2" x14ac:dyDescent="0.35">
      <c r="A10">
        <v>0.20591199981246619</v>
      </c>
      <c r="B10">
        <v>212.968225609857</v>
      </c>
    </row>
    <row r="11" spans="1:2" x14ac:dyDescent="0.35">
      <c r="A11">
        <v>0.21123710620066591</v>
      </c>
      <c r="B11">
        <v>206.44437394600101</v>
      </c>
    </row>
    <row r="12" spans="1:2" x14ac:dyDescent="0.35">
      <c r="A12">
        <v>0.22932544647935366</v>
      </c>
      <c r="B12">
        <v>196.64256733065</v>
      </c>
    </row>
    <row r="13" spans="1:2" x14ac:dyDescent="0.35">
      <c r="A13">
        <v>0.24900791451437684</v>
      </c>
      <c r="B13">
        <v>202.040373344909</v>
      </c>
    </row>
    <row r="14" spans="1:2" x14ac:dyDescent="0.35">
      <c r="A14">
        <v>0.26998254423205381</v>
      </c>
      <c r="B14">
        <v>209.60611778063401</v>
      </c>
    </row>
    <row r="15" spans="1:2" x14ac:dyDescent="0.35">
      <c r="A15">
        <v>0.2654233980266707</v>
      </c>
      <c r="B15">
        <v>215.04399659381201</v>
      </c>
    </row>
    <row r="16" spans="1:2" x14ac:dyDescent="0.35">
      <c r="A16">
        <v>0.27224096074934984</v>
      </c>
      <c r="B16">
        <v>221.547811858209</v>
      </c>
    </row>
    <row r="17" spans="1:2" x14ac:dyDescent="0.35">
      <c r="A17">
        <v>0.27671613109853682</v>
      </c>
      <c r="B17">
        <v>224.797715850461</v>
      </c>
    </row>
    <row r="18" spans="1:2" x14ac:dyDescent="0.35">
      <c r="A18">
        <v>0.28550336419818068</v>
      </c>
      <c r="B18">
        <v>231.297523834966</v>
      </c>
    </row>
    <row r="19" spans="1:2" x14ac:dyDescent="0.35">
      <c r="A19">
        <v>0.2961916436392345</v>
      </c>
      <c r="B19">
        <v>235.621378838222</v>
      </c>
    </row>
    <row r="20" spans="1:2" x14ac:dyDescent="0.35">
      <c r="A20">
        <v>0.30860291866516903</v>
      </c>
      <c r="B20">
        <v>242.113172262944</v>
      </c>
    </row>
    <row r="21" spans="1:2" x14ac:dyDescent="0.35">
      <c r="A21">
        <v>0.31663674325714491</v>
      </c>
      <c r="B21">
        <v>246.441034546092</v>
      </c>
    </row>
    <row r="22" spans="1:2" x14ac:dyDescent="0.35">
      <c r="A22">
        <v>0.33215700964059619</v>
      </c>
      <c r="B22">
        <v>248.58092200831501</v>
      </c>
    </row>
    <row r="23" spans="1:2" x14ac:dyDescent="0.35">
      <c r="A23">
        <v>0.34334231492430106</v>
      </c>
      <c r="B23">
        <v>258.33063398507198</v>
      </c>
    </row>
    <row r="24" spans="1:2" x14ac:dyDescent="0.35">
      <c r="A24">
        <v>0.35059333243870128</v>
      </c>
      <c r="B24">
        <v>262.65849626822001</v>
      </c>
    </row>
    <row r="25" spans="1:2" x14ac:dyDescent="0.35">
      <c r="A25">
        <v>0.35768596294961891</v>
      </c>
      <c r="B25">
        <v>265.90038570068901</v>
      </c>
    </row>
    <row r="26" spans="1:2" x14ac:dyDescent="0.35">
      <c r="A26">
        <v>0.36117449601146467</v>
      </c>
      <c r="B26">
        <v>270.23626254362</v>
      </c>
    </row>
    <row r="27" spans="1:2" x14ac:dyDescent="0.35">
      <c r="A27">
        <v>0.36633681887053621</v>
      </c>
      <c r="B27">
        <v>272.39618640530199</v>
      </c>
    </row>
    <row r="28" spans="1:2" x14ac:dyDescent="0.35">
      <c r="A28">
        <v>0.3697322641263695</v>
      </c>
      <c r="B28">
        <v>275.64609039755499</v>
      </c>
    </row>
    <row r="29" spans="1:2" x14ac:dyDescent="0.35">
      <c r="A29">
        <v>0.37475774746673002</v>
      </c>
      <c r="B29">
        <v>277.80601425923697</v>
      </c>
    </row>
    <row r="30" spans="1:2" x14ac:dyDescent="0.35">
      <c r="A30">
        <v>0.38457206184255815</v>
      </c>
      <c r="B30">
        <v>279.95391628124401</v>
      </c>
    </row>
    <row r="31" spans="1:2" x14ac:dyDescent="0.35">
      <c r="A31">
        <v>0.39408303074749085</v>
      </c>
      <c r="B31">
        <v>288.61765540732301</v>
      </c>
    </row>
    <row r="32" spans="1:2" x14ac:dyDescent="0.35">
      <c r="A32">
        <v>0.40178713334628252</v>
      </c>
      <c r="B32">
        <v>292.94151041057899</v>
      </c>
    </row>
    <row r="33" spans="1:2" x14ac:dyDescent="0.35">
      <c r="A33">
        <v>0.41077733906176578</v>
      </c>
      <c r="B33">
        <v>292.91746673122799</v>
      </c>
    </row>
    <row r="34" spans="1:2" x14ac:dyDescent="0.35">
      <c r="A34">
        <v>0.41662217782905875</v>
      </c>
      <c r="B34">
        <v>300.50324756641203</v>
      </c>
    </row>
    <row r="35" spans="1:2" x14ac:dyDescent="0.35">
      <c r="A35">
        <v>0.42093027231234614</v>
      </c>
      <c r="B35">
        <v>304.83511712945102</v>
      </c>
    </row>
    <row r="36" spans="1:2" x14ac:dyDescent="0.35">
      <c r="A36">
        <v>0.42797075263006773</v>
      </c>
      <c r="B36">
        <v>310.24494498338601</v>
      </c>
    </row>
    <row r="37" spans="1:2" x14ac:dyDescent="0.35">
      <c r="A37">
        <v>0.43754462284357415</v>
      </c>
      <c r="B37">
        <v>316.73273112821602</v>
      </c>
    </row>
    <row r="38" spans="1:2" x14ac:dyDescent="0.35">
      <c r="A38">
        <v>0.44549933705455752</v>
      </c>
      <c r="B38">
        <v>323.224524552937</v>
      </c>
    </row>
    <row r="39" spans="1:2" x14ac:dyDescent="0.35">
      <c r="A39">
        <v>0.44939290996862896</v>
      </c>
      <c r="B39">
        <v>330.81431266801297</v>
      </c>
    </row>
    <row r="40" spans="1:2" x14ac:dyDescent="0.35">
      <c r="A40">
        <v>0.45701828906663239</v>
      </c>
      <c r="B40">
        <v>337.30610609273498</v>
      </c>
    </row>
    <row r="41" spans="1:2" x14ac:dyDescent="0.35">
      <c r="A41">
        <v>0.46565186528906</v>
      </c>
      <c r="B41">
        <v>342.70791938688598</v>
      </c>
    </row>
    <row r="42" spans="1:2" x14ac:dyDescent="0.35">
      <c r="A42">
        <v>0.47518862224425584</v>
      </c>
      <c r="B42">
        <v>345.93377969978701</v>
      </c>
    </row>
    <row r="43" spans="1:2" x14ac:dyDescent="0.35">
      <c r="A43">
        <v>0.4843909344130039</v>
      </c>
      <c r="B43">
        <v>351.33158571404698</v>
      </c>
    </row>
    <row r="44" spans="1:2" x14ac:dyDescent="0.35">
      <c r="A44">
        <v>0.49327609160670688</v>
      </c>
      <c r="B44">
        <v>354.55744602694801</v>
      </c>
    </row>
    <row r="45" spans="1:2" x14ac:dyDescent="0.35">
      <c r="A45">
        <v>0.50707914380920449</v>
      </c>
      <c r="B45">
        <v>362.10716134310599</v>
      </c>
    </row>
    <row r="46" spans="1:2" x14ac:dyDescent="0.35">
      <c r="A46">
        <v>0.5101583399609565</v>
      </c>
      <c r="B46">
        <v>365.35305805546699</v>
      </c>
    </row>
    <row r="47" spans="1:2" x14ac:dyDescent="0.35">
      <c r="A47">
        <v>0.51719567293302693</v>
      </c>
      <c r="B47">
        <v>365.325007096224</v>
      </c>
    </row>
    <row r="48" spans="1:2" x14ac:dyDescent="0.35">
      <c r="A48">
        <v>0.53068066889261378</v>
      </c>
      <c r="B48">
        <v>366.354878028418</v>
      </c>
    </row>
    <row r="49" spans="1:2" x14ac:dyDescent="0.35">
      <c r="A49">
        <v>0.52015015227707284</v>
      </c>
      <c r="B49">
        <v>371.82882236062102</v>
      </c>
    </row>
    <row r="50" spans="1:2" x14ac:dyDescent="0.35">
      <c r="A50">
        <v>0.52112695966864042</v>
      </c>
      <c r="B50">
        <v>379.42662503548098</v>
      </c>
    </row>
    <row r="51" spans="1:2" x14ac:dyDescent="0.35">
      <c r="A51">
        <v>0.52403366539742313</v>
      </c>
      <c r="B51">
        <v>388.102386001235</v>
      </c>
    </row>
    <row r="52" spans="1:2" x14ac:dyDescent="0.35">
      <c r="A52">
        <v>0.52785482319818222</v>
      </c>
      <c r="B52">
        <v>392.43024828438303</v>
      </c>
    </row>
    <row r="53" spans="1:2" x14ac:dyDescent="0.35">
      <c r="A53">
        <v>0.52880054526992226</v>
      </c>
      <c r="B53">
        <v>396.77013240720601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A8488-41ED-4A9D-8056-1830263C77F2}">
  <dimension ref="A1:W89"/>
  <sheetViews>
    <sheetView topLeftCell="V1" zoomScale="116" zoomScaleNormal="70" workbookViewId="0">
      <selection activeCell="V6" sqref="V6:W37"/>
    </sheetView>
  </sheetViews>
  <sheetFormatPr defaultRowHeight="14.5" x14ac:dyDescent="0.35"/>
  <sheetData>
    <row r="1" spans="1:23" x14ac:dyDescent="0.35">
      <c r="A1" t="s">
        <v>22</v>
      </c>
      <c r="B1" t="s">
        <v>23</v>
      </c>
    </row>
    <row r="2" spans="1:23" x14ac:dyDescent="0.35">
      <c r="A2">
        <v>4.0775874274387613E-2</v>
      </c>
      <c r="B2">
        <v>269.64318511963302</v>
      </c>
      <c r="D2" t="s">
        <v>24</v>
      </c>
    </row>
    <row r="3" spans="1:23" x14ac:dyDescent="0.35">
      <c r="A3">
        <v>7.8356686165147529E-2</v>
      </c>
      <c r="B3">
        <v>262.00130236596402</v>
      </c>
    </row>
    <row r="4" spans="1:23" x14ac:dyDescent="0.35">
      <c r="A4">
        <v>0.10636557891682254</v>
      </c>
      <c r="B4">
        <v>256.53937987343602</v>
      </c>
      <c r="D4" t="s">
        <v>25</v>
      </c>
      <c r="G4" t="s">
        <v>26</v>
      </c>
      <c r="J4" t="s">
        <v>27</v>
      </c>
      <c r="M4" t="s">
        <v>28</v>
      </c>
      <c r="P4" t="s">
        <v>29</v>
      </c>
      <c r="S4" t="s">
        <v>31</v>
      </c>
      <c r="V4" t="s">
        <v>30</v>
      </c>
    </row>
    <row r="5" spans="1:23" x14ac:dyDescent="0.35">
      <c r="A5">
        <v>0.12627995151014915</v>
      </c>
      <c r="B5">
        <v>252.17144479136999</v>
      </c>
    </row>
    <row r="6" spans="1:23" x14ac:dyDescent="0.35">
      <c r="A6">
        <v>0.13907032302335606</v>
      </c>
      <c r="B6">
        <v>247.81152426908801</v>
      </c>
      <c r="D6">
        <v>0.18509999999999999</v>
      </c>
      <c r="E6">
        <v>217</v>
      </c>
      <c r="G6">
        <v>0.24249999999999999</v>
      </c>
      <c r="H6">
        <v>196</v>
      </c>
      <c r="J6">
        <v>0.41876000000000002</v>
      </c>
      <c r="K6">
        <v>290</v>
      </c>
      <c r="M6">
        <v>0.32476100000000002</v>
      </c>
      <c r="N6">
        <v>252</v>
      </c>
      <c r="P6">
        <v>0.469032</v>
      </c>
      <c r="Q6">
        <v>334</v>
      </c>
      <c r="S6">
        <v>0.52851999999999999</v>
      </c>
      <c r="T6">
        <v>366</v>
      </c>
      <c r="V6">
        <v>0.2359</v>
      </c>
      <c r="W6">
        <v>191</v>
      </c>
    </row>
    <row r="7" spans="1:23" x14ac:dyDescent="0.35">
      <c r="A7">
        <v>0.16652314051620201</v>
      </c>
      <c r="B7">
        <v>234.74378454191699</v>
      </c>
      <c r="D7">
        <v>0.18410000000000001</v>
      </c>
      <c r="E7">
        <v>218</v>
      </c>
      <c r="G7">
        <v>0.24410200000000001</v>
      </c>
      <c r="H7">
        <v>197</v>
      </c>
      <c r="J7">
        <v>0.41283700000000001</v>
      </c>
      <c r="K7">
        <v>292</v>
      </c>
      <c r="M7">
        <v>0.32627099999999998</v>
      </c>
      <c r="N7">
        <v>253</v>
      </c>
      <c r="P7">
        <v>0.45932400000000001</v>
      </c>
      <c r="Q7">
        <v>335</v>
      </c>
      <c r="S7">
        <v>0.53018699999999996</v>
      </c>
      <c r="T7">
        <v>367</v>
      </c>
      <c r="V7">
        <v>0.234149</v>
      </c>
      <c r="W7">
        <v>192</v>
      </c>
    </row>
    <row r="8" spans="1:23" x14ac:dyDescent="0.35">
      <c r="A8">
        <v>0.17817026128727032</v>
      </c>
      <c r="B8">
        <v>230.38386401963501</v>
      </c>
      <c r="D8">
        <v>0.18301999999999999</v>
      </c>
      <c r="E8">
        <v>219</v>
      </c>
      <c r="G8">
        <v>0.24571200000000001</v>
      </c>
      <c r="H8">
        <v>198</v>
      </c>
      <c r="J8">
        <v>0.41172999999999998</v>
      </c>
      <c r="K8">
        <v>293</v>
      </c>
      <c r="M8">
        <v>0.32778499999999999</v>
      </c>
      <c r="N8">
        <v>254</v>
      </c>
      <c r="P8">
        <v>0.465057</v>
      </c>
      <c r="Q8">
        <v>338</v>
      </c>
      <c r="S8">
        <v>0.53074699999999997</v>
      </c>
      <c r="T8">
        <v>369</v>
      </c>
      <c r="V8">
        <v>0.232404</v>
      </c>
      <c r="W8">
        <v>193</v>
      </c>
    </row>
    <row r="9" spans="1:23" x14ac:dyDescent="0.35">
      <c r="A9">
        <v>0.18387259980244294</v>
      </c>
      <c r="B9">
        <v>226.03195805713699</v>
      </c>
      <c r="D9">
        <v>0.18185999999999999</v>
      </c>
      <c r="E9">
        <v>220</v>
      </c>
      <c r="G9">
        <v>0.23572799999999999</v>
      </c>
      <c r="H9">
        <v>199</v>
      </c>
      <c r="J9">
        <v>0.423458</v>
      </c>
      <c r="K9">
        <v>294</v>
      </c>
      <c r="M9">
        <v>0.32930300000000001</v>
      </c>
      <c r="N9">
        <v>255</v>
      </c>
      <c r="P9">
        <v>0.48065600000000003</v>
      </c>
      <c r="Q9">
        <v>340</v>
      </c>
      <c r="S9">
        <v>0.53104200000000001</v>
      </c>
      <c r="T9">
        <v>370</v>
      </c>
      <c r="V9">
        <v>0.23066500000000001</v>
      </c>
      <c r="W9">
        <v>194</v>
      </c>
    </row>
    <row r="10" spans="1:23" x14ac:dyDescent="0.35">
      <c r="A10">
        <v>0.19504312905448751</v>
      </c>
      <c r="B10">
        <v>217.32814613214001</v>
      </c>
      <c r="D10">
        <v>0.18062</v>
      </c>
      <c r="E10">
        <v>221</v>
      </c>
      <c r="G10">
        <v>0.24895600000000001</v>
      </c>
      <c r="H10">
        <v>200</v>
      </c>
      <c r="J10">
        <v>0.42462800000000001</v>
      </c>
      <c r="K10">
        <v>295</v>
      </c>
      <c r="M10">
        <v>0.33082499999999998</v>
      </c>
      <c r="N10">
        <v>256</v>
      </c>
      <c r="P10">
        <v>0.47091499999999997</v>
      </c>
      <c r="Q10">
        <v>341</v>
      </c>
      <c r="S10">
        <v>0.53166199999999997</v>
      </c>
      <c r="T10">
        <v>372</v>
      </c>
      <c r="V10">
        <v>0.228932</v>
      </c>
      <c r="W10">
        <v>195</v>
      </c>
    </row>
    <row r="11" spans="1:23" x14ac:dyDescent="0.35">
      <c r="A11">
        <v>0.20591199981246619</v>
      </c>
      <c r="B11">
        <v>212.968225609857</v>
      </c>
      <c r="D11">
        <v>0.17929999999999999</v>
      </c>
      <c r="E11">
        <v>222</v>
      </c>
      <c r="G11">
        <v>0.25058999999999998</v>
      </c>
      <c r="H11">
        <v>201</v>
      </c>
      <c r="J11">
        <v>0.42579600000000001</v>
      </c>
      <c r="K11">
        <v>296</v>
      </c>
      <c r="M11">
        <v>0.33235100000000001</v>
      </c>
      <c r="N11">
        <v>257</v>
      </c>
      <c r="P11">
        <v>0.47289599999999998</v>
      </c>
      <c r="Q11">
        <v>342</v>
      </c>
      <c r="S11">
        <v>0.53198699999999999</v>
      </c>
      <c r="T11">
        <v>373</v>
      </c>
      <c r="V11">
        <v>0.22720499999999999</v>
      </c>
      <c r="W11">
        <v>196</v>
      </c>
    </row>
    <row r="12" spans="1:23" x14ac:dyDescent="0.35">
      <c r="A12">
        <v>0.21123710620066591</v>
      </c>
      <c r="B12">
        <v>206.44437394600101</v>
      </c>
      <c r="D12">
        <v>0.1779</v>
      </c>
      <c r="E12">
        <v>223</v>
      </c>
      <c r="G12">
        <v>0.25223200000000001</v>
      </c>
      <c r="H12">
        <v>202</v>
      </c>
      <c r="J12">
        <v>0.42696200000000001</v>
      </c>
      <c r="K12">
        <v>297</v>
      </c>
      <c r="M12">
        <v>0.33388099999999998</v>
      </c>
      <c r="N12">
        <v>258</v>
      </c>
      <c r="P12">
        <v>0.47489100000000001</v>
      </c>
      <c r="Q12">
        <v>343</v>
      </c>
      <c r="S12">
        <v>0.53232199999999996</v>
      </c>
      <c r="T12">
        <v>374</v>
      </c>
      <c r="V12">
        <v>0.22548399999999999</v>
      </c>
      <c r="W12">
        <v>197</v>
      </c>
    </row>
    <row r="13" spans="1:23" x14ac:dyDescent="0.35">
      <c r="A13">
        <v>0.22932544647935366</v>
      </c>
      <c r="B13">
        <v>196.64256733065</v>
      </c>
      <c r="D13">
        <v>0.17642099999999999</v>
      </c>
      <c r="E13">
        <v>224</v>
      </c>
      <c r="G13">
        <v>0.253882</v>
      </c>
      <c r="H13">
        <v>203</v>
      </c>
      <c r="J13">
        <v>0.42812600000000001</v>
      </c>
      <c r="K13">
        <v>298</v>
      </c>
      <c r="M13">
        <v>0.33541500000000002</v>
      </c>
      <c r="N13">
        <v>259</v>
      </c>
      <c r="P13">
        <v>0.47689999999999999</v>
      </c>
      <c r="Q13">
        <v>344</v>
      </c>
      <c r="S13">
        <v>0.53338600000000003</v>
      </c>
      <c r="T13">
        <v>377</v>
      </c>
      <c r="V13">
        <v>0.223769</v>
      </c>
      <c r="W13">
        <v>198</v>
      </c>
    </row>
    <row r="14" spans="1:23" x14ac:dyDescent="0.35">
      <c r="A14">
        <v>0.24900791451437684</v>
      </c>
      <c r="B14">
        <v>202.040373344909</v>
      </c>
      <c r="D14">
        <v>0.17486099999999999</v>
      </c>
      <c r="E14">
        <v>225</v>
      </c>
      <c r="G14">
        <v>0.25553999999999999</v>
      </c>
      <c r="H14">
        <v>204</v>
      </c>
      <c r="J14">
        <v>0.42928899999999998</v>
      </c>
      <c r="K14">
        <v>299</v>
      </c>
      <c r="M14">
        <v>0.336953</v>
      </c>
      <c r="N14">
        <v>260</v>
      </c>
      <c r="P14">
        <v>0.47892299999999999</v>
      </c>
      <c r="Q14">
        <v>345</v>
      </c>
      <c r="S14">
        <v>0.53414600000000001</v>
      </c>
      <c r="T14">
        <v>379</v>
      </c>
      <c r="V14">
        <v>0.22206000000000001</v>
      </c>
      <c r="W14">
        <v>199</v>
      </c>
    </row>
    <row r="15" spans="1:23" x14ac:dyDescent="0.35">
      <c r="A15">
        <v>0.26998254423205381</v>
      </c>
      <c r="B15">
        <v>209.60611778063401</v>
      </c>
      <c r="D15">
        <v>0.17322100000000001</v>
      </c>
      <c r="E15">
        <v>226</v>
      </c>
      <c r="G15">
        <v>0.25827800000000001</v>
      </c>
      <c r="H15">
        <v>205</v>
      </c>
      <c r="J15">
        <v>0.43276599999999998</v>
      </c>
      <c r="K15">
        <v>302</v>
      </c>
      <c r="M15">
        <v>0.33849499999999999</v>
      </c>
      <c r="N15">
        <v>261</v>
      </c>
      <c r="P15">
        <v>0.48096</v>
      </c>
      <c r="Q15">
        <v>346</v>
      </c>
      <c r="S15">
        <v>0.53494600000000003</v>
      </c>
      <c r="T15">
        <v>381</v>
      </c>
      <c r="V15">
        <v>0.220357</v>
      </c>
      <c r="W15">
        <v>200</v>
      </c>
    </row>
    <row r="16" spans="1:23" x14ac:dyDescent="0.35">
      <c r="A16">
        <v>0.2654233980266707</v>
      </c>
      <c r="B16">
        <v>215.04399659381201</v>
      </c>
      <c r="D16">
        <v>0.17150099999999999</v>
      </c>
      <c r="E16">
        <v>227</v>
      </c>
      <c r="G16">
        <v>0.25888</v>
      </c>
      <c r="H16">
        <v>206</v>
      </c>
      <c r="J16">
        <v>0.43392199999999997</v>
      </c>
      <c r="K16">
        <v>303</v>
      </c>
      <c r="M16">
        <v>0.34004099999999998</v>
      </c>
      <c r="N16">
        <v>262</v>
      </c>
      <c r="P16">
        <v>0.48301100000000002</v>
      </c>
      <c r="Q16">
        <v>347</v>
      </c>
      <c r="S16">
        <v>0.53536099999999998</v>
      </c>
      <c r="T16">
        <v>382</v>
      </c>
      <c r="V16">
        <v>0.21865999999999999</v>
      </c>
      <c r="W16">
        <v>201</v>
      </c>
    </row>
    <row r="17" spans="1:23" x14ac:dyDescent="0.35">
      <c r="A17">
        <v>0.27224096074934984</v>
      </c>
      <c r="B17">
        <v>221.547811858209</v>
      </c>
      <c r="D17">
        <v>0.16970099999999999</v>
      </c>
      <c r="E17">
        <v>228</v>
      </c>
      <c r="G17">
        <v>0.26056200000000002</v>
      </c>
      <c r="H17">
        <v>207</v>
      </c>
      <c r="J17">
        <v>0.43507499999999999</v>
      </c>
      <c r="K17">
        <v>304</v>
      </c>
      <c r="M17">
        <v>0.34159099999999998</v>
      </c>
      <c r="N17">
        <v>263</v>
      </c>
      <c r="P17">
        <v>0.48507499999999998</v>
      </c>
      <c r="Q17">
        <v>348</v>
      </c>
      <c r="S17">
        <v>0.53622099999999995</v>
      </c>
      <c r="T17">
        <v>384</v>
      </c>
      <c r="V17">
        <v>0.216969</v>
      </c>
      <c r="W17">
        <v>202</v>
      </c>
    </row>
    <row r="18" spans="1:23" x14ac:dyDescent="0.35">
      <c r="A18">
        <v>0.27671613109853682</v>
      </c>
      <c r="B18">
        <v>224.797715850461</v>
      </c>
      <c r="D18">
        <v>0.167822</v>
      </c>
      <c r="E18">
        <v>229</v>
      </c>
      <c r="G18">
        <v>0.26225199999999999</v>
      </c>
      <c r="H18">
        <v>208</v>
      </c>
      <c r="J18">
        <v>0.43737700000000002</v>
      </c>
      <c r="K18">
        <v>306</v>
      </c>
      <c r="M18">
        <v>0.34314499999999998</v>
      </c>
      <c r="N18">
        <v>264</v>
      </c>
      <c r="P18">
        <v>0.48715399999999998</v>
      </c>
      <c r="Q18">
        <v>349</v>
      </c>
      <c r="S18">
        <v>0.53712099999999996</v>
      </c>
      <c r="T18">
        <v>386</v>
      </c>
      <c r="V18">
        <v>0.215285</v>
      </c>
      <c r="W18">
        <v>203</v>
      </c>
    </row>
    <row r="19" spans="1:23" x14ac:dyDescent="0.35">
      <c r="A19">
        <v>0.28550336419818068</v>
      </c>
      <c r="B19">
        <v>231.297523834966</v>
      </c>
      <c r="D19">
        <v>0.16586200000000001</v>
      </c>
      <c r="E19">
        <v>230</v>
      </c>
      <c r="G19">
        <v>0.26394899999999999</v>
      </c>
      <c r="H19">
        <v>209</v>
      </c>
      <c r="J19">
        <v>0.43967200000000001</v>
      </c>
      <c r="K19">
        <v>308</v>
      </c>
      <c r="M19">
        <v>0.34470299999999998</v>
      </c>
      <c r="N19">
        <v>265</v>
      </c>
      <c r="P19">
        <v>0.47200799999999998</v>
      </c>
      <c r="Q19">
        <v>350</v>
      </c>
      <c r="S19">
        <v>0.53758600000000001</v>
      </c>
      <c r="T19">
        <v>387</v>
      </c>
      <c r="V19">
        <v>0.21360599999999999</v>
      </c>
      <c r="W19">
        <v>204</v>
      </c>
    </row>
    <row r="20" spans="1:23" x14ac:dyDescent="0.35">
      <c r="A20">
        <v>0.2961916436392345</v>
      </c>
      <c r="B20">
        <v>235.621378838222</v>
      </c>
      <c r="D20">
        <v>0.163822</v>
      </c>
      <c r="E20">
        <v>231</v>
      </c>
      <c r="G20">
        <v>0.26565499999999997</v>
      </c>
      <c r="H20">
        <v>210</v>
      </c>
      <c r="J20">
        <v>0.44081700000000001</v>
      </c>
      <c r="K20">
        <v>309</v>
      </c>
      <c r="M20">
        <v>0.34626499999999999</v>
      </c>
      <c r="N20">
        <v>266</v>
      </c>
      <c r="P20">
        <v>0.500143</v>
      </c>
      <c r="Q20">
        <v>351</v>
      </c>
      <c r="S20">
        <v>0.53805999999999998</v>
      </c>
      <c r="T20">
        <v>388</v>
      </c>
      <c r="V20">
        <v>0.21193300000000001</v>
      </c>
      <c r="W20">
        <v>205</v>
      </c>
    </row>
    <row r="21" spans="1:23" x14ac:dyDescent="0.35">
      <c r="A21">
        <v>0.30860291866516903</v>
      </c>
      <c r="B21">
        <v>242.113172262944</v>
      </c>
      <c r="D21">
        <v>0.16170300000000001</v>
      </c>
      <c r="E21">
        <v>232</v>
      </c>
      <c r="G21">
        <v>0.26736900000000002</v>
      </c>
      <c r="H21">
        <v>211</v>
      </c>
      <c r="J21">
        <v>0.44195899999999999</v>
      </c>
      <c r="K21">
        <v>310</v>
      </c>
      <c r="M21">
        <v>0.347831</v>
      </c>
      <c r="N21">
        <v>267</v>
      </c>
      <c r="P21">
        <v>0.493475</v>
      </c>
      <c r="Q21">
        <v>352</v>
      </c>
      <c r="S21">
        <v>0.53903999999999996</v>
      </c>
      <c r="T21">
        <v>390</v>
      </c>
      <c r="V21">
        <v>0.21026600000000001</v>
      </c>
      <c r="W21">
        <v>206</v>
      </c>
    </row>
    <row r="22" spans="1:23" x14ac:dyDescent="0.35">
      <c r="A22">
        <v>0.31663674325714491</v>
      </c>
      <c r="B22">
        <v>246.441034546092</v>
      </c>
      <c r="D22">
        <v>0.15950300000000001</v>
      </c>
      <c r="E22">
        <v>233</v>
      </c>
      <c r="G22">
        <v>0.27629599999999999</v>
      </c>
      <c r="H22">
        <v>213</v>
      </c>
      <c r="J22">
        <v>0.44424000000000002</v>
      </c>
      <c r="K22">
        <v>312</v>
      </c>
      <c r="M22">
        <v>0.34940100000000002</v>
      </c>
      <c r="N22">
        <v>268</v>
      </c>
      <c r="P22">
        <v>0.50428899999999999</v>
      </c>
      <c r="Q22">
        <v>357</v>
      </c>
      <c r="S22">
        <v>0.54005999999999998</v>
      </c>
      <c r="T22">
        <v>392</v>
      </c>
      <c r="V22">
        <v>0.20860500000000001</v>
      </c>
      <c r="W22">
        <v>207</v>
      </c>
    </row>
    <row r="23" spans="1:23" x14ac:dyDescent="0.35">
      <c r="A23">
        <v>0.33215700964059619</v>
      </c>
      <c r="B23">
        <v>248.58092200831501</v>
      </c>
      <c r="D23">
        <v>0.157223</v>
      </c>
      <c r="E23">
        <v>234</v>
      </c>
      <c r="G23">
        <v>0.272559</v>
      </c>
      <c r="H23">
        <v>214</v>
      </c>
      <c r="J23">
        <v>0.44764700000000002</v>
      </c>
      <c r="K23">
        <v>315</v>
      </c>
      <c r="M23">
        <v>0.35097499999999998</v>
      </c>
      <c r="N23">
        <v>269</v>
      </c>
      <c r="P23">
        <v>0.50871299999999997</v>
      </c>
      <c r="Q23">
        <v>359</v>
      </c>
      <c r="S23">
        <v>0.53847500000000004</v>
      </c>
      <c r="T23">
        <v>395</v>
      </c>
      <c r="V23">
        <v>0.20695</v>
      </c>
      <c r="W23">
        <v>208</v>
      </c>
    </row>
    <row r="24" spans="1:23" x14ac:dyDescent="0.35">
      <c r="A24">
        <v>0.34334231492430106</v>
      </c>
      <c r="B24">
        <v>258.33063398507198</v>
      </c>
      <c r="D24">
        <v>0.154864</v>
      </c>
      <c r="E24">
        <v>235</v>
      </c>
      <c r="G24">
        <v>0.26235700000000001</v>
      </c>
      <c r="H24">
        <v>215</v>
      </c>
      <c r="J24">
        <v>0.44416699999999998</v>
      </c>
      <c r="K24">
        <v>316</v>
      </c>
      <c r="M24">
        <v>0.35255300000000001</v>
      </c>
      <c r="N24">
        <v>270</v>
      </c>
      <c r="P24">
        <v>0.51049100000000003</v>
      </c>
      <c r="Q24">
        <v>360</v>
      </c>
      <c r="S24">
        <v>0.54221900000000001</v>
      </c>
      <c r="T24">
        <v>396</v>
      </c>
      <c r="V24">
        <v>0.20530100000000001</v>
      </c>
      <c r="W24">
        <v>209</v>
      </c>
    </row>
    <row r="25" spans="1:23" x14ac:dyDescent="0.35">
      <c r="A25">
        <v>0.35059333243870128</v>
      </c>
      <c r="B25">
        <v>262.65849626822001</v>
      </c>
      <c r="D25">
        <v>0.152425</v>
      </c>
      <c r="E25">
        <v>236</v>
      </c>
      <c r="G25">
        <v>0.276059</v>
      </c>
      <c r="H25">
        <v>216</v>
      </c>
      <c r="J25">
        <v>0.449909</v>
      </c>
      <c r="K25">
        <v>317</v>
      </c>
      <c r="M25">
        <v>0.35760799999999998</v>
      </c>
      <c r="N25">
        <v>271</v>
      </c>
      <c r="P25">
        <v>0.51319199999999998</v>
      </c>
      <c r="Q25">
        <v>361</v>
      </c>
      <c r="S25">
        <v>0.54278400000000004</v>
      </c>
      <c r="T25">
        <v>397</v>
      </c>
      <c r="V25">
        <v>0.20202100000000001</v>
      </c>
      <c r="W25">
        <v>211</v>
      </c>
    </row>
    <row r="26" spans="1:23" x14ac:dyDescent="0.35">
      <c r="A26">
        <v>0.35768596294961891</v>
      </c>
      <c r="B26">
        <v>265.90038570068901</v>
      </c>
      <c r="D26">
        <v>0.14990500000000001</v>
      </c>
      <c r="E26">
        <v>237</v>
      </c>
      <c r="G26">
        <v>0.27782099999999998</v>
      </c>
      <c r="H26">
        <v>217</v>
      </c>
      <c r="J26">
        <v>0.453289</v>
      </c>
      <c r="K26">
        <v>320</v>
      </c>
      <c r="M26">
        <v>0.35572100000000001</v>
      </c>
      <c r="N26">
        <v>272</v>
      </c>
      <c r="P26">
        <v>0.51545300000000005</v>
      </c>
      <c r="Q26">
        <v>362</v>
      </c>
      <c r="V26">
        <v>0.20039000000000001</v>
      </c>
      <c r="W26">
        <v>212</v>
      </c>
    </row>
    <row r="27" spans="1:23" x14ac:dyDescent="0.35">
      <c r="A27">
        <v>0.36117449601146467</v>
      </c>
      <c r="B27">
        <v>270.23626254362</v>
      </c>
      <c r="D27">
        <v>0.14730599999999999</v>
      </c>
      <c r="E27">
        <v>238</v>
      </c>
      <c r="G27">
        <v>0.27959099999999998</v>
      </c>
      <c r="H27">
        <v>218</v>
      </c>
      <c r="J27">
        <v>0.45553500000000002</v>
      </c>
      <c r="K27">
        <v>322</v>
      </c>
      <c r="M27">
        <v>0.35731000000000002</v>
      </c>
      <c r="N27">
        <v>273</v>
      </c>
      <c r="P27">
        <v>0.52001600000000003</v>
      </c>
      <c r="Q27">
        <v>364</v>
      </c>
      <c r="V27">
        <v>0.198765</v>
      </c>
      <c r="W27">
        <v>213</v>
      </c>
    </row>
    <row r="28" spans="1:23" x14ac:dyDescent="0.35">
      <c r="A28">
        <v>0.36633681887053621</v>
      </c>
      <c r="B28">
        <v>272.39618640530199</v>
      </c>
      <c r="D28">
        <v>0.14462700000000001</v>
      </c>
      <c r="E28">
        <v>239</v>
      </c>
      <c r="G28">
        <v>0.28136899999999998</v>
      </c>
      <c r="H28">
        <v>219</v>
      </c>
      <c r="J28">
        <v>0.45665299999999998</v>
      </c>
      <c r="K28">
        <v>323</v>
      </c>
      <c r="M28">
        <v>0.358904</v>
      </c>
      <c r="N28">
        <v>274</v>
      </c>
      <c r="P28">
        <v>0.52231899999999998</v>
      </c>
      <c r="Q28">
        <v>365</v>
      </c>
      <c r="V28">
        <v>0.19714699999999999</v>
      </c>
      <c r="W28">
        <v>214</v>
      </c>
    </row>
    <row r="29" spans="1:23" x14ac:dyDescent="0.35">
      <c r="A29">
        <v>0.3697322641263695</v>
      </c>
      <c r="B29">
        <v>275.64609039755499</v>
      </c>
      <c r="D29">
        <v>0.14186799999999999</v>
      </c>
      <c r="E29">
        <v>240</v>
      </c>
      <c r="G29">
        <v>0.28315499999999999</v>
      </c>
      <c r="H29">
        <v>220</v>
      </c>
      <c r="J29">
        <v>0.45777000000000001</v>
      </c>
      <c r="K29">
        <v>324</v>
      </c>
      <c r="M29">
        <v>0.36050199999999999</v>
      </c>
      <c r="N29">
        <v>275</v>
      </c>
      <c r="V29">
        <v>0.19553400000000001</v>
      </c>
      <c r="W29">
        <v>215</v>
      </c>
    </row>
    <row r="30" spans="1:23" x14ac:dyDescent="0.35">
      <c r="A30">
        <v>0.37475774746673002</v>
      </c>
      <c r="B30">
        <v>277.80601425923697</v>
      </c>
      <c r="D30">
        <v>0.13902900000000001</v>
      </c>
      <c r="E30">
        <v>241</v>
      </c>
      <c r="G30">
        <v>0.28494900000000001</v>
      </c>
      <c r="H30">
        <v>221</v>
      </c>
      <c r="J30">
        <v>0.45888600000000002</v>
      </c>
      <c r="K30">
        <v>325</v>
      </c>
      <c r="M30">
        <v>0.36210399999999998</v>
      </c>
      <c r="N30">
        <v>276</v>
      </c>
      <c r="V30">
        <v>0.19392699999999999</v>
      </c>
      <c r="W30">
        <v>216</v>
      </c>
    </row>
    <row r="31" spans="1:23" x14ac:dyDescent="0.35">
      <c r="A31">
        <v>0.38457206184255815</v>
      </c>
      <c r="B31">
        <v>279.95391628124401</v>
      </c>
      <c r="D31">
        <v>0.13611100000000001</v>
      </c>
      <c r="E31">
        <v>242</v>
      </c>
      <c r="G31">
        <v>0.28675099999999998</v>
      </c>
      <c r="H31">
        <v>222</v>
      </c>
      <c r="J31">
        <v>0.46</v>
      </c>
      <c r="K31">
        <v>326</v>
      </c>
      <c r="M31">
        <v>0.36370999999999998</v>
      </c>
      <c r="N31">
        <v>277</v>
      </c>
      <c r="V31">
        <v>0.192326</v>
      </c>
      <c r="W31">
        <v>217</v>
      </c>
    </row>
    <row r="32" spans="1:23" x14ac:dyDescent="0.35">
      <c r="A32">
        <v>0.39408303074749085</v>
      </c>
      <c r="B32">
        <v>288.61765540732301</v>
      </c>
      <c r="D32">
        <v>0.13311300000000001</v>
      </c>
      <c r="E32">
        <v>243</v>
      </c>
      <c r="G32">
        <v>0.28856100000000001</v>
      </c>
      <c r="H32">
        <v>223</v>
      </c>
      <c r="J32">
        <v>0.46111200000000002</v>
      </c>
      <c r="K32">
        <v>327</v>
      </c>
      <c r="M32">
        <v>0.36531999999999998</v>
      </c>
      <c r="N32">
        <v>278</v>
      </c>
      <c r="V32">
        <v>0.19073100000000001</v>
      </c>
      <c r="W32">
        <v>218</v>
      </c>
    </row>
    <row r="33" spans="1:23" x14ac:dyDescent="0.35">
      <c r="A33">
        <v>0.40178713334628252</v>
      </c>
      <c r="B33">
        <v>292.94151041057899</v>
      </c>
      <c r="D33">
        <v>0.13003600000000001</v>
      </c>
      <c r="E33">
        <v>244</v>
      </c>
      <c r="G33">
        <v>0.290379</v>
      </c>
      <c r="H33">
        <v>224</v>
      </c>
      <c r="J33">
        <v>0.46222299999999999</v>
      </c>
      <c r="K33">
        <v>328</v>
      </c>
      <c r="M33">
        <v>0.36693399999999998</v>
      </c>
      <c r="N33">
        <v>279</v>
      </c>
      <c r="V33">
        <v>0.189142</v>
      </c>
      <c r="W33">
        <v>219</v>
      </c>
    </row>
    <row r="34" spans="1:23" x14ac:dyDescent="0.35">
      <c r="A34">
        <v>0.41077733906176578</v>
      </c>
      <c r="B34">
        <v>292.91746673122799</v>
      </c>
      <c r="D34">
        <v>0.12687899999999999</v>
      </c>
      <c r="E34">
        <v>245</v>
      </c>
      <c r="G34">
        <v>0.29220499999999999</v>
      </c>
      <c r="H34">
        <v>225</v>
      </c>
      <c r="M34">
        <v>0.36855199999999999</v>
      </c>
      <c r="N34">
        <v>280</v>
      </c>
      <c r="V34">
        <v>0.187559</v>
      </c>
      <c r="W34">
        <v>220</v>
      </c>
    </row>
    <row r="35" spans="1:23" x14ac:dyDescent="0.35">
      <c r="A35">
        <v>0.41662217782905875</v>
      </c>
      <c r="B35">
        <v>300.50324756641203</v>
      </c>
      <c r="D35">
        <v>0.123644</v>
      </c>
      <c r="E35">
        <v>246</v>
      </c>
      <c r="G35">
        <v>0.29403800000000002</v>
      </c>
      <c r="H35">
        <v>226</v>
      </c>
      <c r="M35">
        <v>0.37180000000000002</v>
      </c>
      <c r="N35">
        <v>282</v>
      </c>
      <c r="V35">
        <v>0.18598200000000001</v>
      </c>
      <c r="W35">
        <v>221</v>
      </c>
    </row>
    <row r="36" spans="1:23" x14ac:dyDescent="0.35">
      <c r="A36">
        <v>0.42093027231234614</v>
      </c>
      <c r="B36">
        <v>304.83511712945102</v>
      </c>
      <c r="D36">
        <v>0.11694400000000001</v>
      </c>
      <c r="E36">
        <v>248</v>
      </c>
      <c r="G36">
        <v>0.29587999999999998</v>
      </c>
      <c r="H36">
        <v>227</v>
      </c>
      <c r="M36">
        <v>0.37342999999999998</v>
      </c>
      <c r="N36">
        <v>283</v>
      </c>
      <c r="V36">
        <v>0.18441199999999999</v>
      </c>
      <c r="W36">
        <v>222</v>
      </c>
    </row>
    <row r="37" spans="1:23" x14ac:dyDescent="0.35">
      <c r="A37">
        <v>0.42797075263006773</v>
      </c>
      <c r="B37">
        <v>310.24494498338601</v>
      </c>
      <c r="D37">
        <v>0.10026</v>
      </c>
      <c r="E37">
        <v>250</v>
      </c>
      <c r="G37">
        <v>0.29772999999999999</v>
      </c>
      <c r="H37">
        <v>228</v>
      </c>
      <c r="M37">
        <v>0.37506400000000001</v>
      </c>
      <c r="N37">
        <v>284</v>
      </c>
      <c r="V37">
        <v>0.18284700000000001</v>
      </c>
      <c r="W37">
        <v>223</v>
      </c>
    </row>
    <row r="38" spans="1:23" x14ac:dyDescent="0.35">
      <c r="A38">
        <v>0.43754462284357415</v>
      </c>
      <c r="B38">
        <v>316.73273112821602</v>
      </c>
      <c r="D38">
        <v>0.104265</v>
      </c>
      <c r="E38">
        <v>251</v>
      </c>
      <c r="G38">
        <v>0.29958800000000002</v>
      </c>
      <c r="H38">
        <v>229</v>
      </c>
      <c r="M38">
        <v>0.38066899999999998</v>
      </c>
      <c r="N38">
        <v>285</v>
      </c>
    </row>
    <row r="39" spans="1:23" x14ac:dyDescent="0.35">
      <c r="A39">
        <v>0.44549933705455752</v>
      </c>
      <c r="B39">
        <v>323.224524552937</v>
      </c>
      <c r="D39">
        <v>9.3631400000000004E-2</v>
      </c>
      <c r="E39">
        <v>252</v>
      </c>
      <c r="G39">
        <v>0.301454</v>
      </c>
      <c r="H39">
        <v>230</v>
      </c>
      <c r="M39">
        <v>0.37834400000000001</v>
      </c>
      <c r="N39">
        <v>286</v>
      </c>
    </row>
    <row r="40" spans="1:23" x14ac:dyDescent="0.35">
      <c r="A40">
        <v>0.44939290996862896</v>
      </c>
      <c r="B40">
        <v>330.81431266801297</v>
      </c>
      <c r="D40">
        <v>9.8624500000000004E-2</v>
      </c>
      <c r="E40">
        <v>253</v>
      </c>
      <c r="G40">
        <v>0.30332799999999999</v>
      </c>
      <c r="H40">
        <v>231</v>
      </c>
      <c r="M40">
        <v>0.37998999999999999</v>
      </c>
      <c r="N40">
        <v>287</v>
      </c>
    </row>
    <row r="41" spans="1:23" x14ac:dyDescent="0.35">
      <c r="A41">
        <v>0.45701828906663239</v>
      </c>
      <c r="B41">
        <v>337.30610609273498</v>
      </c>
      <c r="D41">
        <v>9.4769500000000007E-2</v>
      </c>
      <c r="E41">
        <v>254</v>
      </c>
      <c r="G41">
        <v>0.30520999999999998</v>
      </c>
      <c r="H41">
        <v>232</v>
      </c>
      <c r="M41">
        <v>0.38329400000000002</v>
      </c>
      <c r="N41">
        <v>289</v>
      </c>
    </row>
    <row r="42" spans="1:23" x14ac:dyDescent="0.35">
      <c r="A42">
        <v>0.46565186528906</v>
      </c>
      <c r="B42">
        <v>342.70791938688598</v>
      </c>
      <c r="D42">
        <v>8.6788000000000004E-2</v>
      </c>
      <c r="E42">
        <v>256</v>
      </c>
      <c r="G42">
        <v>0.30709999999999998</v>
      </c>
      <c r="H42">
        <v>233</v>
      </c>
      <c r="M42">
        <v>0.38495200000000002</v>
      </c>
      <c r="N42">
        <v>290</v>
      </c>
    </row>
    <row r="43" spans="1:23" x14ac:dyDescent="0.35">
      <c r="A43">
        <v>0.47518862224425584</v>
      </c>
      <c r="B43">
        <v>345.93377969978701</v>
      </c>
      <c r="D43">
        <v>8.2672899999999994E-2</v>
      </c>
      <c r="E43">
        <v>257</v>
      </c>
      <c r="G43">
        <v>0.30899799999999999</v>
      </c>
      <c r="H43">
        <v>234</v>
      </c>
    </row>
    <row r="44" spans="1:23" x14ac:dyDescent="0.35">
      <c r="A44">
        <v>0.4843909344130039</v>
      </c>
      <c r="B44">
        <v>351.33158571404698</v>
      </c>
      <c r="D44">
        <v>7.8476400000000002E-2</v>
      </c>
      <c r="E44">
        <v>258</v>
      </c>
      <c r="G44">
        <v>0.30631700000000001</v>
      </c>
      <c r="H44">
        <v>235</v>
      </c>
    </row>
    <row r="45" spans="1:23" x14ac:dyDescent="0.35">
      <c r="A45">
        <v>0.49327609160670688</v>
      </c>
      <c r="B45">
        <v>354.55744602694801</v>
      </c>
      <c r="D45">
        <v>7.2817499999999993E-2</v>
      </c>
      <c r="E45">
        <v>259</v>
      </c>
      <c r="G45">
        <v>0.31281799999999998</v>
      </c>
      <c r="H45">
        <v>236</v>
      </c>
    </row>
    <row r="46" spans="1:23" x14ac:dyDescent="0.35">
      <c r="A46">
        <v>0.50707914380920449</v>
      </c>
      <c r="B46">
        <v>362.10716134310599</v>
      </c>
      <c r="D46">
        <v>6.9841600000000004E-2</v>
      </c>
      <c r="E46">
        <v>260</v>
      </c>
      <c r="G46">
        <v>0.304087</v>
      </c>
      <c r="H46">
        <v>237</v>
      </c>
    </row>
    <row r="47" spans="1:23" x14ac:dyDescent="0.35">
      <c r="A47">
        <v>0.5101583399609565</v>
      </c>
      <c r="B47">
        <v>365.35305805546699</v>
      </c>
      <c r="D47">
        <v>5.86314E-2</v>
      </c>
      <c r="E47">
        <v>262</v>
      </c>
      <c r="G47">
        <v>0.31667000000000001</v>
      </c>
      <c r="H47">
        <v>238</v>
      </c>
    </row>
    <row r="48" spans="1:23" x14ac:dyDescent="0.35">
      <c r="A48">
        <v>0.51719567293302693</v>
      </c>
      <c r="B48">
        <v>365.325007096224</v>
      </c>
      <c r="D48">
        <v>5.3877500000000002E-2</v>
      </c>
      <c r="E48">
        <v>264</v>
      </c>
      <c r="G48">
        <v>0.318608</v>
      </c>
      <c r="H48">
        <v>239</v>
      </c>
    </row>
    <row r="49" spans="1:8" x14ac:dyDescent="0.35">
      <c r="A49">
        <v>0.53068066889261378</v>
      </c>
      <c r="B49">
        <v>366.354878028418</v>
      </c>
      <c r="D49">
        <v>4.68511E-2</v>
      </c>
      <c r="E49">
        <v>265</v>
      </c>
      <c r="G49">
        <v>0.32055400000000001</v>
      </c>
      <c r="H49">
        <v>240</v>
      </c>
    </row>
    <row r="50" spans="1:8" x14ac:dyDescent="0.35">
      <c r="A50">
        <v>0.52015015227707284</v>
      </c>
      <c r="B50">
        <v>371.82882236062102</v>
      </c>
      <c r="D50">
        <v>4.2013399999999999E-2</v>
      </c>
      <c r="E50">
        <v>266</v>
      </c>
      <c r="G50">
        <v>0.32446999999999998</v>
      </c>
      <c r="H50">
        <v>242</v>
      </c>
    </row>
    <row r="51" spans="1:8" x14ac:dyDescent="0.35">
      <c r="A51">
        <v>0.52112695966864042</v>
      </c>
      <c r="B51">
        <v>379.42662503548098</v>
      </c>
      <c r="D51">
        <v>3.6417199999999997E-2</v>
      </c>
      <c r="E51">
        <v>267</v>
      </c>
      <c r="G51">
        <v>0.330403</v>
      </c>
      <c r="H51">
        <v>245</v>
      </c>
    </row>
    <row r="52" spans="1:8" x14ac:dyDescent="0.35">
      <c r="A52">
        <v>0.52403366539742313</v>
      </c>
      <c r="B52">
        <v>388.102386001235</v>
      </c>
      <c r="D52">
        <v>3.2099999999999997E-2</v>
      </c>
      <c r="E52">
        <v>268</v>
      </c>
      <c r="G52">
        <v>0.334399</v>
      </c>
      <c r="H52">
        <v>247</v>
      </c>
    </row>
    <row r="53" spans="1:8" x14ac:dyDescent="0.35">
      <c r="A53">
        <v>0.52785482319818222</v>
      </c>
      <c r="B53">
        <v>392.43024828438303</v>
      </c>
      <c r="D53">
        <v>2.7025400000000002E-2</v>
      </c>
      <c r="E53">
        <v>269</v>
      </c>
      <c r="G53">
        <v>0.34338400000000002</v>
      </c>
      <c r="H53">
        <v>248</v>
      </c>
    </row>
    <row r="54" spans="1:8" x14ac:dyDescent="0.35">
      <c r="A54">
        <v>0.52880054526992226</v>
      </c>
      <c r="B54">
        <v>396.77013240720601</v>
      </c>
      <c r="D54">
        <v>2.1874399999999999E-2</v>
      </c>
      <c r="E54">
        <v>270</v>
      </c>
      <c r="G54">
        <v>0.33842699999999998</v>
      </c>
      <c r="H54">
        <v>249</v>
      </c>
    </row>
    <row r="55" spans="1:8" x14ac:dyDescent="0.35">
      <c r="D55">
        <v>1.6449999999999999E-2</v>
      </c>
      <c r="E55">
        <v>271</v>
      </c>
      <c r="G55">
        <v>0.34045300000000001</v>
      </c>
      <c r="H55">
        <v>250</v>
      </c>
    </row>
    <row r="56" spans="1:8" x14ac:dyDescent="0.35">
      <c r="D56">
        <v>1.1390000000000001E-2</v>
      </c>
      <c r="E56">
        <v>272</v>
      </c>
      <c r="G56">
        <v>0.33417400000000003</v>
      </c>
      <c r="H56">
        <v>251</v>
      </c>
    </row>
    <row r="57" spans="1:8" x14ac:dyDescent="0.35">
      <c r="D57">
        <v>5.2296299999999999E-3</v>
      </c>
      <c r="E57">
        <v>273</v>
      </c>
      <c r="G57">
        <v>0.34369699999999997</v>
      </c>
      <c r="H57">
        <v>252</v>
      </c>
    </row>
    <row r="58" spans="1:8" x14ac:dyDescent="0.35">
      <c r="G58">
        <v>0.34657900000000003</v>
      </c>
      <c r="H58">
        <v>253</v>
      </c>
    </row>
    <row r="59" spans="1:8" x14ac:dyDescent="0.35">
      <c r="G59">
        <v>0.34863699999999997</v>
      </c>
      <c r="H59">
        <v>254</v>
      </c>
    </row>
    <row r="60" spans="1:8" x14ac:dyDescent="0.35">
      <c r="G60">
        <v>0.35070299999999999</v>
      </c>
      <c r="H60">
        <v>255</v>
      </c>
    </row>
    <row r="61" spans="1:8" x14ac:dyDescent="0.35">
      <c r="G61">
        <v>0.35277700000000001</v>
      </c>
      <c r="H61">
        <v>256</v>
      </c>
    </row>
    <row r="62" spans="1:8" x14ac:dyDescent="0.35">
      <c r="G62">
        <v>0.35485899999999998</v>
      </c>
      <c r="H62">
        <v>257</v>
      </c>
    </row>
    <row r="63" spans="1:8" x14ac:dyDescent="0.35">
      <c r="G63">
        <v>0.35694900000000002</v>
      </c>
      <c r="H63">
        <v>258</v>
      </c>
    </row>
    <row r="64" spans="1:8" x14ac:dyDescent="0.35">
      <c r="G64">
        <v>0.35904599999999998</v>
      </c>
      <c r="H64">
        <v>259</v>
      </c>
    </row>
    <row r="65" spans="7:8" x14ac:dyDescent="0.35">
      <c r="G65">
        <v>0.36115199999999997</v>
      </c>
      <c r="H65">
        <v>260</v>
      </c>
    </row>
    <row r="66" spans="7:8" x14ac:dyDescent="0.35">
      <c r="G66">
        <v>0.35108099999999998</v>
      </c>
      <c r="H66">
        <v>261</v>
      </c>
    </row>
    <row r="67" spans="7:8" x14ac:dyDescent="0.35">
      <c r="G67">
        <v>0.36538799999999999</v>
      </c>
      <c r="H67">
        <v>262</v>
      </c>
    </row>
    <row r="68" spans="7:8" x14ac:dyDescent="0.35">
      <c r="G68">
        <v>0.36751800000000001</v>
      </c>
      <c r="H68">
        <v>263</v>
      </c>
    </row>
    <row r="69" spans="7:8" x14ac:dyDescent="0.35">
      <c r="G69">
        <v>0.382415</v>
      </c>
      <c r="H69">
        <v>264</v>
      </c>
    </row>
    <row r="70" spans="7:8" x14ac:dyDescent="0.35">
      <c r="G70">
        <v>0.37180200000000002</v>
      </c>
      <c r="H70">
        <v>265</v>
      </c>
    </row>
    <row r="71" spans="7:8" x14ac:dyDescent="0.35">
      <c r="G71">
        <v>0.37611800000000001</v>
      </c>
      <c r="H71">
        <v>267</v>
      </c>
    </row>
    <row r="72" spans="7:8" x14ac:dyDescent="0.35">
      <c r="G72">
        <v>0.37828800000000001</v>
      </c>
      <c r="H72">
        <v>268</v>
      </c>
    </row>
    <row r="73" spans="7:8" x14ac:dyDescent="0.35">
      <c r="G73">
        <v>0.38308799999999998</v>
      </c>
      <c r="H73">
        <v>269</v>
      </c>
    </row>
    <row r="74" spans="7:8" x14ac:dyDescent="0.35">
      <c r="G74">
        <v>0.38265199999999999</v>
      </c>
      <c r="H74">
        <v>270</v>
      </c>
    </row>
    <row r="75" spans="7:8" x14ac:dyDescent="0.35">
      <c r="G75">
        <v>0.38484600000000002</v>
      </c>
      <c r="H75">
        <v>271</v>
      </c>
    </row>
    <row r="76" spans="7:8" x14ac:dyDescent="0.35">
      <c r="G76">
        <v>0.387048</v>
      </c>
      <c r="H76">
        <v>272</v>
      </c>
    </row>
    <row r="77" spans="7:8" x14ac:dyDescent="0.35">
      <c r="G77">
        <v>0.38925799999999999</v>
      </c>
      <c r="H77">
        <v>273</v>
      </c>
    </row>
    <row r="78" spans="7:8" x14ac:dyDescent="0.35">
      <c r="G78">
        <v>0.37171599999999999</v>
      </c>
      <c r="H78">
        <v>274</v>
      </c>
    </row>
    <row r="79" spans="7:8" x14ac:dyDescent="0.35">
      <c r="G79">
        <v>0.39370100000000002</v>
      </c>
      <c r="H79">
        <v>275</v>
      </c>
    </row>
    <row r="80" spans="7:8" x14ac:dyDescent="0.35">
      <c r="G80">
        <v>0.39593499999999998</v>
      </c>
      <c r="H80">
        <v>276</v>
      </c>
    </row>
    <row r="81" spans="7:8" x14ac:dyDescent="0.35">
      <c r="G81">
        <v>0.398177</v>
      </c>
      <c r="H81">
        <v>277</v>
      </c>
    </row>
    <row r="82" spans="7:8" x14ac:dyDescent="0.35">
      <c r="G82">
        <v>0.40348800000000001</v>
      </c>
      <c r="H82">
        <v>278</v>
      </c>
    </row>
    <row r="83" spans="7:8" x14ac:dyDescent="0.35">
      <c r="G83">
        <v>0.40268500000000002</v>
      </c>
      <c r="H83">
        <v>279</v>
      </c>
    </row>
    <row r="84" spans="7:8" x14ac:dyDescent="0.35">
      <c r="G84">
        <v>0.40495100000000001</v>
      </c>
      <c r="H84">
        <v>280</v>
      </c>
    </row>
    <row r="85" spans="7:8" x14ac:dyDescent="0.35">
      <c r="G85">
        <v>0.407225</v>
      </c>
      <c r="H85">
        <v>281</v>
      </c>
    </row>
    <row r="86" spans="7:8" x14ac:dyDescent="0.35">
      <c r="G86">
        <v>0.40950700000000001</v>
      </c>
      <c r="H86">
        <v>282</v>
      </c>
    </row>
    <row r="87" spans="7:8" x14ac:dyDescent="0.35">
      <c r="G87">
        <v>0.41179700000000002</v>
      </c>
      <c r="H87">
        <v>283</v>
      </c>
    </row>
    <row r="88" spans="7:8" x14ac:dyDescent="0.35">
      <c r="G88">
        <v>0.41088400000000003</v>
      </c>
      <c r="H88">
        <v>284</v>
      </c>
    </row>
    <row r="89" spans="7:8" x14ac:dyDescent="0.35">
      <c r="G89">
        <v>0.41640100000000002</v>
      </c>
      <c r="H89">
        <v>285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205F6-3FFD-4338-A2A5-04E9D62A3720}">
  <dimension ref="A1:G144"/>
  <sheetViews>
    <sheetView topLeftCell="D75" workbookViewId="0">
      <selection activeCell="I78" sqref="I78"/>
    </sheetView>
  </sheetViews>
  <sheetFormatPr defaultRowHeight="14.5" x14ac:dyDescent="0.35"/>
  <sheetData>
    <row r="1" spans="1:5" x14ac:dyDescent="0.35">
      <c r="A1" t="s">
        <v>32</v>
      </c>
      <c r="D1" t="s">
        <v>33</v>
      </c>
    </row>
    <row r="2" spans="1:5" x14ac:dyDescent="0.35">
      <c r="A2" t="s">
        <v>22</v>
      </c>
      <c r="B2" t="s">
        <v>23</v>
      </c>
      <c r="D2" t="s">
        <v>22</v>
      </c>
      <c r="E2" t="s">
        <v>23</v>
      </c>
    </row>
    <row r="3" spans="1:5" x14ac:dyDescent="0.35">
      <c r="A3">
        <v>4.0775874274387613E-2</v>
      </c>
      <c r="B3">
        <v>269.64318511963302</v>
      </c>
      <c r="D3">
        <v>2.7025400000000002E-2</v>
      </c>
      <c r="E3">
        <v>269</v>
      </c>
    </row>
    <row r="4" spans="1:5" x14ac:dyDescent="0.35">
      <c r="A4">
        <v>7.8356686165147529E-2</v>
      </c>
      <c r="B4">
        <v>262.00130236596402</v>
      </c>
      <c r="D4">
        <v>3.2099999999999997E-2</v>
      </c>
      <c r="E4">
        <v>268</v>
      </c>
    </row>
    <row r="5" spans="1:5" x14ac:dyDescent="0.35">
      <c r="A5">
        <v>0.10636557891682254</v>
      </c>
      <c r="B5">
        <v>256.53937987343602</v>
      </c>
      <c r="D5">
        <v>3.6417199999999997E-2</v>
      </c>
      <c r="E5">
        <v>267</v>
      </c>
    </row>
    <row r="6" spans="1:5" x14ac:dyDescent="0.35">
      <c r="A6">
        <v>0.12627995151014915</v>
      </c>
      <c r="B6">
        <v>252.17144479136999</v>
      </c>
      <c r="D6">
        <v>4.2013399999999999E-2</v>
      </c>
      <c r="E6">
        <v>266</v>
      </c>
    </row>
    <row r="7" spans="1:5" x14ac:dyDescent="0.35">
      <c r="A7">
        <v>0.13907032302335606</v>
      </c>
      <c r="B7">
        <v>247.81152426908801</v>
      </c>
      <c r="D7">
        <v>4.68511E-2</v>
      </c>
      <c r="E7">
        <v>265</v>
      </c>
    </row>
    <row r="8" spans="1:5" x14ac:dyDescent="0.35">
      <c r="A8">
        <v>0.16652314051620201</v>
      </c>
      <c r="B8">
        <v>234.74378454191699</v>
      </c>
      <c r="D8">
        <v>5.3877500000000002E-2</v>
      </c>
      <c r="E8">
        <v>264</v>
      </c>
    </row>
    <row r="9" spans="1:5" x14ac:dyDescent="0.35">
      <c r="A9">
        <v>0.17817026128727032</v>
      </c>
      <c r="B9">
        <v>230.38386401963501</v>
      </c>
      <c r="D9">
        <v>5.86314E-2</v>
      </c>
      <c r="E9">
        <v>262</v>
      </c>
    </row>
    <row r="10" spans="1:5" x14ac:dyDescent="0.35">
      <c r="A10">
        <v>0.18387259980244294</v>
      </c>
      <c r="B10">
        <v>226.03195805713699</v>
      </c>
      <c r="D10">
        <v>6.9841600000000004E-2</v>
      </c>
      <c r="E10">
        <v>260</v>
      </c>
    </row>
    <row r="11" spans="1:5" x14ac:dyDescent="0.35">
      <c r="A11">
        <v>0.19504312905448751</v>
      </c>
      <c r="B11">
        <v>217.32814613214001</v>
      </c>
      <c r="D11">
        <v>7.2817499999999993E-2</v>
      </c>
      <c r="E11">
        <v>259</v>
      </c>
    </row>
    <row r="12" spans="1:5" x14ac:dyDescent="0.35">
      <c r="A12">
        <v>0.20591199981246619</v>
      </c>
      <c r="B12">
        <v>212.968225609857</v>
      </c>
      <c r="D12">
        <v>7.8476400000000002E-2</v>
      </c>
      <c r="E12">
        <v>258</v>
      </c>
    </row>
    <row r="13" spans="1:5" x14ac:dyDescent="0.35">
      <c r="A13">
        <v>0.21123710620066591</v>
      </c>
      <c r="B13">
        <v>206.44437394600101</v>
      </c>
      <c r="D13">
        <v>8.2672899999999994E-2</v>
      </c>
      <c r="E13">
        <v>257</v>
      </c>
    </row>
    <row r="14" spans="1:5" x14ac:dyDescent="0.35">
      <c r="A14">
        <v>0.22932544647935366</v>
      </c>
      <c r="B14">
        <v>196.64256733065</v>
      </c>
      <c r="D14">
        <v>8.6788000000000004E-2</v>
      </c>
      <c r="E14">
        <v>256</v>
      </c>
    </row>
    <row r="15" spans="1:5" x14ac:dyDescent="0.35">
      <c r="A15">
        <v>0.24900791451437684</v>
      </c>
      <c r="B15">
        <v>202.040373344909</v>
      </c>
      <c r="D15">
        <v>0.123644</v>
      </c>
      <c r="E15">
        <v>246</v>
      </c>
    </row>
    <row r="16" spans="1:5" x14ac:dyDescent="0.35">
      <c r="A16">
        <v>0.26998254423205381</v>
      </c>
      <c r="B16">
        <v>209.60611778063401</v>
      </c>
      <c r="D16">
        <v>0.12687899999999999</v>
      </c>
      <c r="E16">
        <v>245</v>
      </c>
    </row>
    <row r="17" spans="1:5" x14ac:dyDescent="0.35">
      <c r="A17">
        <v>0.2654233980266707</v>
      </c>
      <c r="B17">
        <v>215.04399659381201</v>
      </c>
      <c r="D17">
        <v>0.13003600000000001</v>
      </c>
      <c r="E17">
        <v>244</v>
      </c>
    </row>
    <row r="18" spans="1:5" x14ac:dyDescent="0.35">
      <c r="A18">
        <v>0.27224096074934984</v>
      </c>
      <c r="B18">
        <v>221.547811858209</v>
      </c>
      <c r="D18">
        <v>0.13311300000000001</v>
      </c>
      <c r="E18">
        <v>243</v>
      </c>
    </row>
    <row r="19" spans="1:5" x14ac:dyDescent="0.35">
      <c r="A19">
        <v>0.27671613109853682</v>
      </c>
      <c r="B19">
        <v>224.797715850461</v>
      </c>
      <c r="D19">
        <v>0.13611100000000001</v>
      </c>
      <c r="E19">
        <v>242</v>
      </c>
    </row>
    <row r="20" spans="1:5" x14ac:dyDescent="0.35">
      <c r="A20">
        <v>0.28550336419818068</v>
      </c>
      <c r="B20">
        <v>231.297523834966</v>
      </c>
      <c r="D20">
        <v>0.13902900000000001</v>
      </c>
      <c r="E20">
        <v>241</v>
      </c>
    </row>
    <row r="21" spans="1:5" x14ac:dyDescent="0.35">
      <c r="A21">
        <v>0.2961916436392345</v>
      </c>
      <c r="B21">
        <v>235.621378838222</v>
      </c>
      <c r="D21">
        <v>0.14186799999999999</v>
      </c>
      <c r="E21">
        <v>240</v>
      </c>
    </row>
    <row r="22" spans="1:5" x14ac:dyDescent="0.35">
      <c r="A22">
        <v>0.30860291866516903</v>
      </c>
      <c r="B22">
        <v>242.113172262944</v>
      </c>
      <c r="D22">
        <v>0.14462700000000001</v>
      </c>
      <c r="E22">
        <v>239</v>
      </c>
    </row>
    <row r="23" spans="1:5" x14ac:dyDescent="0.35">
      <c r="A23">
        <v>0.31663674325714491</v>
      </c>
      <c r="B23">
        <v>246.441034546092</v>
      </c>
      <c r="D23">
        <v>0.14730599999999999</v>
      </c>
      <c r="E23">
        <v>238</v>
      </c>
    </row>
    <row r="24" spans="1:5" x14ac:dyDescent="0.35">
      <c r="A24">
        <v>0.33215700964059619</v>
      </c>
      <c r="B24">
        <v>248.58092200831501</v>
      </c>
      <c r="D24">
        <v>0.14990500000000001</v>
      </c>
      <c r="E24">
        <v>237</v>
      </c>
    </row>
    <row r="25" spans="1:5" x14ac:dyDescent="0.35">
      <c r="A25">
        <v>0.34334231492430106</v>
      </c>
      <c r="B25">
        <v>258.33063398507198</v>
      </c>
      <c r="D25">
        <v>0.152425</v>
      </c>
      <c r="E25">
        <v>236</v>
      </c>
    </row>
    <row r="26" spans="1:5" x14ac:dyDescent="0.35">
      <c r="A26">
        <v>0.35059333243870128</v>
      </c>
      <c r="B26">
        <v>262.65849626822001</v>
      </c>
      <c r="D26">
        <v>0.154864</v>
      </c>
      <c r="E26">
        <v>235</v>
      </c>
    </row>
    <row r="27" spans="1:5" x14ac:dyDescent="0.35">
      <c r="A27">
        <v>0.35768596294961891</v>
      </c>
      <c r="B27">
        <v>265.90038570068901</v>
      </c>
      <c r="D27">
        <v>0.157223</v>
      </c>
      <c r="E27">
        <v>234</v>
      </c>
    </row>
    <row r="28" spans="1:5" x14ac:dyDescent="0.35">
      <c r="A28">
        <v>0.36117449601146467</v>
      </c>
      <c r="B28">
        <v>270.23626254362</v>
      </c>
      <c r="D28">
        <v>0.15950300000000001</v>
      </c>
      <c r="E28">
        <v>233</v>
      </c>
    </row>
    <row r="29" spans="1:5" x14ac:dyDescent="0.35">
      <c r="A29">
        <v>0.36633681887053621</v>
      </c>
      <c r="B29">
        <v>272.39618640530199</v>
      </c>
      <c r="D29">
        <v>0.16170300000000001</v>
      </c>
      <c r="E29">
        <v>232</v>
      </c>
    </row>
    <row r="30" spans="1:5" x14ac:dyDescent="0.35">
      <c r="A30">
        <v>0.3697322641263695</v>
      </c>
      <c r="B30">
        <v>275.64609039755499</v>
      </c>
      <c r="D30">
        <v>0.163822</v>
      </c>
      <c r="E30">
        <v>231</v>
      </c>
    </row>
    <row r="31" spans="1:5" x14ac:dyDescent="0.35">
      <c r="A31">
        <v>0.37475774746673002</v>
      </c>
      <c r="B31">
        <v>277.80601425923697</v>
      </c>
      <c r="D31">
        <v>0.16586200000000001</v>
      </c>
      <c r="E31">
        <v>230</v>
      </c>
    </row>
    <row r="32" spans="1:5" x14ac:dyDescent="0.35">
      <c r="A32">
        <v>0.38457206184255815</v>
      </c>
      <c r="B32">
        <v>279.95391628124401</v>
      </c>
      <c r="D32">
        <v>0.167822</v>
      </c>
      <c r="E32">
        <v>229</v>
      </c>
    </row>
    <row r="33" spans="1:5" x14ac:dyDescent="0.35">
      <c r="A33">
        <v>0.39408303074749085</v>
      </c>
      <c r="B33">
        <v>288.61765540732301</v>
      </c>
      <c r="D33">
        <v>0.16970099999999999</v>
      </c>
      <c r="E33">
        <v>228</v>
      </c>
    </row>
    <row r="34" spans="1:5" x14ac:dyDescent="0.35">
      <c r="A34">
        <v>0.40178713334628252</v>
      </c>
      <c r="B34">
        <v>292.94151041057899</v>
      </c>
      <c r="D34">
        <v>0.17150099999999999</v>
      </c>
      <c r="E34">
        <v>227</v>
      </c>
    </row>
    <row r="35" spans="1:5" x14ac:dyDescent="0.35">
      <c r="A35">
        <v>0.41077733906176578</v>
      </c>
      <c r="B35">
        <v>292.91746673122799</v>
      </c>
      <c r="D35">
        <v>0.17322100000000001</v>
      </c>
      <c r="E35">
        <v>226</v>
      </c>
    </row>
    <row r="36" spans="1:5" x14ac:dyDescent="0.35">
      <c r="A36">
        <v>0.41662217782905875</v>
      </c>
      <c r="B36">
        <v>300.50324756641203</v>
      </c>
      <c r="D36">
        <v>0.17486099999999999</v>
      </c>
      <c r="E36">
        <v>225</v>
      </c>
    </row>
    <row r="37" spans="1:5" x14ac:dyDescent="0.35">
      <c r="A37">
        <v>0.42093027231234614</v>
      </c>
      <c r="B37">
        <v>304.83511712945102</v>
      </c>
      <c r="D37">
        <v>0.19392699999999999</v>
      </c>
      <c r="E37">
        <v>216</v>
      </c>
    </row>
    <row r="38" spans="1:5" x14ac:dyDescent="0.35">
      <c r="A38">
        <v>0.42797075263006773</v>
      </c>
      <c r="B38">
        <v>310.24494498338601</v>
      </c>
      <c r="D38">
        <v>0.19553400000000001</v>
      </c>
      <c r="E38">
        <v>215</v>
      </c>
    </row>
    <row r="39" spans="1:5" x14ac:dyDescent="0.35">
      <c r="A39">
        <v>0.43754462284357415</v>
      </c>
      <c r="B39">
        <v>316.73273112821602</v>
      </c>
      <c r="D39">
        <v>0.19714699999999999</v>
      </c>
      <c r="E39">
        <v>214</v>
      </c>
    </row>
    <row r="40" spans="1:5" x14ac:dyDescent="0.35">
      <c r="A40">
        <v>0.44549933705455752</v>
      </c>
      <c r="B40">
        <v>323.224524552937</v>
      </c>
      <c r="D40">
        <v>0.198765</v>
      </c>
      <c r="E40">
        <v>213</v>
      </c>
    </row>
    <row r="41" spans="1:5" x14ac:dyDescent="0.35">
      <c r="A41">
        <v>0.44939290996862896</v>
      </c>
      <c r="B41">
        <v>330.81431266801297</v>
      </c>
      <c r="D41">
        <v>0.20039000000000001</v>
      </c>
      <c r="E41">
        <v>212</v>
      </c>
    </row>
    <row r="42" spans="1:5" x14ac:dyDescent="0.35">
      <c r="A42">
        <v>0.45701828906663239</v>
      </c>
      <c r="B42">
        <v>337.30610609273498</v>
      </c>
      <c r="D42">
        <v>0.20202100000000001</v>
      </c>
      <c r="E42">
        <v>211</v>
      </c>
    </row>
    <row r="43" spans="1:5" x14ac:dyDescent="0.35">
      <c r="A43">
        <v>0.46565186528906</v>
      </c>
      <c r="B43">
        <v>342.70791938688598</v>
      </c>
      <c r="D43">
        <v>0.20530100000000001</v>
      </c>
      <c r="E43">
        <v>209</v>
      </c>
    </row>
    <row r="44" spans="1:5" x14ac:dyDescent="0.35">
      <c r="A44">
        <v>0.47518862224425584</v>
      </c>
      <c r="B44">
        <v>345.93377969978701</v>
      </c>
      <c r="D44">
        <v>0.20695</v>
      </c>
      <c r="E44">
        <v>208</v>
      </c>
    </row>
    <row r="45" spans="1:5" x14ac:dyDescent="0.35">
      <c r="A45">
        <v>0.4843909344130039</v>
      </c>
      <c r="B45">
        <v>351.33158571404698</v>
      </c>
      <c r="D45">
        <v>0.20860500000000001</v>
      </c>
      <c r="E45">
        <v>207</v>
      </c>
    </row>
    <row r="46" spans="1:5" x14ac:dyDescent="0.35">
      <c r="A46">
        <v>0.49327609160670688</v>
      </c>
      <c r="B46">
        <v>354.55744602694801</v>
      </c>
      <c r="D46">
        <v>0.21026600000000001</v>
      </c>
      <c r="E46">
        <v>206</v>
      </c>
    </row>
    <row r="47" spans="1:5" x14ac:dyDescent="0.35">
      <c r="A47">
        <v>0.50707914380920449</v>
      </c>
      <c r="B47">
        <v>362.10716134310599</v>
      </c>
      <c r="D47">
        <v>0.21193300000000001</v>
      </c>
      <c r="E47">
        <v>205</v>
      </c>
    </row>
    <row r="48" spans="1:5" x14ac:dyDescent="0.35">
      <c r="A48">
        <v>0.5101583399609565</v>
      </c>
      <c r="B48">
        <v>365.35305805546699</v>
      </c>
      <c r="D48">
        <v>0.21360599999999999</v>
      </c>
      <c r="E48">
        <v>204</v>
      </c>
    </row>
    <row r="49" spans="1:5" x14ac:dyDescent="0.35">
      <c r="A49">
        <v>0.51719567293302693</v>
      </c>
      <c r="B49">
        <v>365.325007096224</v>
      </c>
      <c r="D49">
        <v>0.215285</v>
      </c>
      <c r="E49">
        <v>203</v>
      </c>
    </row>
    <row r="50" spans="1:5" x14ac:dyDescent="0.35">
      <c r="A50">
        <v>0.53068066889261378</v>
      </c>
      <c r="B50">
        <v>366.354878028418</v>
      </c>
      <c r="D50">
        <v>0.216969</v>
      </c>
      <c r="E50">
        <v>202</v>
      </c>
    </row>
    <row r="51" spans="1:5" x14ac:dyDescent="0.35">
      <c r="A51">
        <v>0.52015015227707284</v>
      </c>
      <c r="B51">
        <v>371.82882236062102</v>
      </c>
      <c r="D51">
        <v>0.21865999999999999</v>
      </c>
      <c r="E51">
        <v>201</v>
      </c>
    </row>
    <row r="52" spans="1:5" x14ac:dyDescent="0.35">
      <c r="A52">
        <v>0.52112695966864042</v>
      </c>
      <c r="B52">
        <v>379.42662503548098</v>
      </c>
      <c r="D52">
        <v>0.220357</v>
      </c>
      <c r="E52">
        <v>200</v>
      </c>
    </row>
    <row r="53" spans="1:5" x14ac:dyDescent="0.35">
      <c r="A53">
        <v>0.52403366539742313</v>
      </c>
      <c r="B53">
        <v>388.102386001235</v>
      </c>
      <c r="D53">
        <v>0.22206000000000001</v>
      </c>
      <c r="E53">
        <v>199</v>
      </c>
    </row>
    <row r="54" spans="1:5" x14ac:dyDescent="0.35">
      <c r="A54">
        <v>0.52785482319818222</v>
      </c>
      <c r="B54">
        <v>392.43024828438303</v>
      </c>
      <c r="D54">
        <v>0.223769</v>
      </c>
      <c r="E54">
        <v>198</v>
      </c>
    </row>
    <row r="55" spans="1:5" x14ac:dyDescent="0.35">
      <c r="A55">
        <v>0.52880054526992226</v>
      </c>
      <c r="B55">
        <v>396.77013240720601</v>
      </c>
      <c r="D55">
        <v>0.22548399999999999</v>
      </c>
      <c r="E55">
        <v>197</v>
      </c>
    </row>
    <row r="56" spans="1:5" x14ac:dyDescent="0.35">
      <c r="D56">
        <v>0.22720499999999999</v>
      </c>
      <c r="E56">
        <v>196</v>
      </c>
    </row>
    <row r="57" spans="1:5" x14ac:dyDescent="0.35">
      <c r="D57">
        <v>0.228932</v>
      </c>
      <c r="E57">
        <v>195</v>
      </c>
    </row>
    <row r="58" spans="1:5" x14ac:dyDescent="0.35">
      <c r="D58">
        <v>0.23066500000000001</v>
      </c>
      <c r="E58">
        <v>194</v>
      </c>
    </row>
    <row r="59" spans="1:5" x14ac:dyDescent="0.35">
      <c r="D59">
        <v>0.232404</v>
      </c>
      <c r="E59">
        <v>193</v>
      </c>
    </row>
    <row r="60" spans="1:5" x14ac:dyDescent="0.35">
      <c r="D60">
        <v>0.234149</v>
      </c>
      <c r="E60">
        <v>192</v>
      </c>
    </row>
    <row r="61" spans="1:5" x14ac:dyDescent="0.35">
      <c r="D61">
        <v>0.24410200000000001</v>
      </c>
      <c r="E61">
        <v>197</v>
      </c>
    </row>
    <row r="62" spans="1:5" x14ac:dyDescent="0.35">
      <c r="D62">
        <v>0.24571200000000001</v>
      </c>
      <c r="E62">
        <v>198</v>
      </c>
    </row>
    <row r="63" spans="1:5" x14ac:dyDescent="0.35">
      <c r="D63">
        <v>0.24895600000000001</v>
      </c>
      <c r="E63">
        <v>200</v>
      </c>
    </row>
    <row r="64" spans="1:5" x14ac:dyDescent="0.35">
      <c r="D64">
        <v>0.25058999999999998</v>
      </c>
      <c r="E64">
        <v>201</v>
      </c>
    </row>
    <row r="65" spans="4:5" x14ac:dyDescent="0.35">
      <c r="D65">
        <v>0.25223200000000001</v>
      </c>
      <c r="E65">
        <v>202</v>
      </c>
    </row>
    <row r="66" spans="4:5" x14ac:dyDescent="0.35">
      <c r="D66">
        <v>0.253882</v>
      </c>
      <c r="E66">
        <v>203</v>
      </c>
    </row>
    <row r="67" spans="4:5" x14ac:dyDescent="0.35">
      <c r="D67">
        <v>0.25553999999999999</v>
      </c>
      <c r="E67">
        <v>204</v>
      </c>
    </row>
    <row r="68" spans="4:5" x14ac:dyDescent="0.35">
      <c r="D68">
        <v>0.25827800000000001</v>
      </c>
      <c r="E68">
        <v>205</v>
      </c>
    </row>
    <row r="69" spans="4:5" x14ac:dyDescent="0.35">
      <c r="D69">
        <v>0.25888</v>
      </c>
      <c r="E69">
        <v>206</v>
      </c>
    </row>
    <row r="70" spans="4:5" x14ac:dyDescent="0.35">
      <c r="D70">
        <v>0.27629599999999999</v>
      </c>
      <c r="E70">
        <v>213</v>
      </c>
    </row>
    <row r="71" spans="4:5" x14ac:dyDescent="0.35">
      <c r="D71">
        <v>0.28675099999999998</v>
      </c>
      <c r="E71">
        <v>222</v>
      </c>
    </row>
    <row r="72" spans="4:5" x14ac:dyDescent="0.35">
      <c r="D72">
        <v>0.28856100000000001</v>
      </c>
      <c r="E72">
        <v>223</v>
      </c>
    </row>
    <row r="73" spans="4:5" x14ac:dyDescent="0.35">
      <c r="D73">
        <v>0.290379</v>
      </c>
      <c r="E73">
        <v>224</v>
      </c>
    </row>
    <row r="74" spans="4:5" x14ac:dyDescent="0.35">
      <c r="D74">
        <v>0.29220499999999999</v>
      </c>
      <c r="E74">
        <v>225</v>
      </c>
    </row>
    <row r="75" spans="4:5" x14ac:dyDescent="0.35">
      <c r="D75">
        <v>0.29403800000000002</v>
      </c>
      <c r="E75">
        <v>226</v>
      </c>
    </row>
    <row r="76" spans="4:5" x14ac:dyDescent="0.35">
      <c r="D76">
        <v>0.29587999999999998</v>
      </c>
      <c r="E76">
        <v>227</v>
      </c>
    </row>
    <row r="77" spans="4:5" x14ac:dyDescent="0.35">
      <c r="D77">
        <v>0.29772999999999999</v>
      </c>
      <c r="E77">
        <v>228</v>
      </c>
    </row>
    <row r="78" spans="4:5" x14ac:dyDescent="0.35">
      <c r="D78">
        <v>0.29958800000000002</v>
      </c>
      <c r="E78">
        <v>229</v>
      </c>
    </row>
    <row r="79" spans="4:5" x14ac:dyDescent="0.35">
      <c r="D79">
        <v>0.301454</v>
      </c>
      <c r="E79">
        <v>230</v>
      </c>
    </row>
    <row r="80" spans="4:5" x14ac:dyDescent="0.35">
      <c r="D80">
        <v>0.30332799999999999</v>
      </c>
      <c r="E80">
        <v>231</v>
      </c>
    </row>
    <row r="81" spans="4:7" x14ac:dyDescent="0.35">
      <c r="D81">
        <v>0.30709999999999998</v>
      </c>
      <c r="E81">
        <v>233</v>
      </c>
    </row>
    <row r="82" spans="4:7" x14ac:dyDescent="0.35">
      <c r="D82">
        <v>0.30899799999999999</v>
      </c>
      <c r="E82">
        <v>234</v>
      </c>
      <c r="G82" t="s">
        <v>35</v>
      </c>
    </row>
    <row r="83" spans="4:7" x14ac:dyDescent="0.35">
      <c r="D83">
        <v>0.31281799999999998</v>
      </c>
      <c r="E83">
        <v>236</v>
      </c>
    </row>
    <row r="84" spans="4:7" x14ac:dyDescent="0.35">
      <c r="D84">
        <v>0.31667000000000001</v>
      </c>
      <c r="E84">
        <v>238</v>
      </c>
    </row>
    <row r="85" spans="4:7" x14ac:dyDescent="0.35">
      <c r="D85">
        <v>0.318608</v>
      </c>
      <c r="E85">
        <v>239</v>
      </c>
    </row>
    <row r="86" spans="4:7" x14ac:dyDescent="0.35">
      <c r="D86">
        <v>0.32055400000000001</v>
      </c>
      <c r="E86">
        <v>240</v>
      </c>
    </row>
    <row r="87" spans="4:7" x14ac:dyDescent="0.35">
      <c r="D87">
        <v>0.32446999999999998</v>
      </c>
      <c r="E87">
        <v>242</v>
      </c>
    </row>
    <row r="88" spans="4:7" x14ac:dyDescent="0.35">
      <c r="D88">
        <v>0.330403</v>
      </c>
      <c r="E88">
        <v>245</v>
      </c>
    </row>
    <row r="89" spans="4:7" x14ac:dyDescent="0.35">
      <c r="D89">
        <v>0.35904599999999998</v>
      </c>
      <c r="E89">
        <v>259</v>
      </c>
    </row>
    <row r="90" spans="4:7" x14ac:dyDescent="0.35">
      <c r="D90">
        <v>0.36115199999999997</v>
      </c>
      <c r="E90">
        <v>260</v>
      </c>
    </row>
    <row r="91" spans="4:7" x14ac:dyDescent="0.35">
      <c r="D91">
        <v>0.36538799999999999</v>
      </c>
      <c r="E91">
        <v>262</v>
      </c>
    </row>
    <row r="92" spans="4:7" x14ac:dyDescent="0.35">
      <c r="D92">
        <v>0.38484600000000002</v>
      </c>
      <c r="E92">
        <v>271</v>
      </c>
    </row>
    <row r="93" spans="4:7" x14ac:dyDescent="0.35">
      <c r="D93">
        <v>0.387048</v>
      </c>
      <c r="E93">
        <v>272</v>
      </c>
    </row>
    <row r="94" spans="4:7" x14ac:dyDescent="0.35">
      <c r="D94">
        <v>0.38925799999999999</v>
      </c>
      <c r="E94">
        <v>273</v>
      </c>
    </row>
    <row r="95" spans="4:7" x14ac:dyDescent="0.35">
      <c r="D95">
        <v>0.39370100000000002</v>
      </c>
      <c r="E95">
        <v>275</v>
      </c>
    </row>
    <row r="96" spans="4:7" x14ac:dyDescent="0.35">
      <c r="D96">
        <v>0.39593499999999998</v>
      </c>
      <c r="E96">
        <v>276</v>
      </c>
    </row>
    <row r="97" spans="4:5" x14ac:dyDescent="0.35">
      <c r="D97">
        <v>0.398177</v>
      </c>
      <c r="E97">
        <v>277</v>
      </c>
    </row>
    <row r="98" spans="4:5" x14ac:dyDescent="0.35">
      <c r="D98">
        <v>0.40268500000000002</v>
      </c>
      <c r="E98">
        <v>279</v>
      </c>
    </row>
    <row r="99" spans="4:5" x14ac:dyDescent="0.35">
      <c r="D99">
        <v>0.40495100000000001</v>
      </c>
      <c r="E99">
        <v>280</v>
      </c>
    </row>
    <row r="100" spans="4:5" x14ac:dyDescent="0.35">
      <c r="D100">
        <v>0.407225</v>
      </c>
      <c r="E100">
        <v>281</v>
      </c>
    </row>
    <row r="101" spans="4:5" x14ac:dyDescent="0.35">
      <c r="D101">
        <v>0.42696200000000001</v>
      </c>
      <c r="E101">
        <v>297</v>
      </c>
    </row>
    <row r="102" spans="4:5" x14ac:dyDescent="0.35">
      <c r="D102">
        <v>0.42812600000000001</v>
      </c>
      <c r="E102">
        <v>298</v>
      </c>
    </row>
    <row r="103" spans="4:5" x14ac:dyDescent="0.35">
      <c r="D103">
        <v>0.42928899999999998</v>
      </c>
      <c r="E103">
        <v>299</v>
      </c>
    </row>
    <row r="104" spans="4:5" x14ac:dyDescent="0.35">
      <c r="D104">
        <v>0.43276599999999998</v>
      </c>
      <c r="E104">
        <v>302</v>
      </c>
    </row>
    <row r="105" spans="4:5" x14ac:dyDescent="0.35">
      <c r="D105">
        <v>0.43392199999999997</v>
      </c>
      <c r="E105">
        <v>303</v>
      </c>
    </row>
    <row r="106" spans="4:5" x14ac:dyDescent="0.35">
      <c r="D106">
        <v>0.43507499999999999</v>
      </c>
      <c r="E106">
        <v>304</v>
      </c>
    </row>
    <row r="107" spans="4:5" x14ac:dyDescent="0.35">
      <c r="D107">
        <v>0.43737700000000002</v>
      </c>
      <c r="E107">
        <v>306</v>
      </c>
    </row>
    <row r="108" spans="4:5" x14ac:dyDescent="0.35">
      <c r="D108">
        <v>0.449909</v>
      </c>
      <c r="E108">
        <v>317</v>
      </c>
    </row>
    <row r="109" spans="4:5" x14ac:dyDescent="0.35">
      <c r="D109">
        <v>0.453289</v>
      </c>
      <c r="E109">
        <v>320</v>
      </c>
    </row>
    <row r="110" spans="4:5" x14ac:dyDescent="0.35">
      <c r="D110">
        <v>0.45553500000000002</v>
      </c>
      <c r="E110">
        <v>322</v>
      </c>
    </row>
    <row r="111" spans="4:5" x14ac:dyDescent="0.35">
      <c r="D111">
        <v>0.45665299999999998</v>
      </c>
      <c r="E111">
        <v>323</v>
      </c>
    </row>
    <row r="112" spans="4:5" x14ac:dyDescent="0.35">
      <c r="D112">
        <v>0.45777000000000001</v>
      </c>
      <c r="E112">
        <v>324</v>
      </c>
    </row>
    <row r="113" spans="4:5" x14ac:dyDescent="0.35">
      <c r="D113">
        <v>0.46111200000000002</v>
      </c>
      <c r="E113">
        <v>327</v>
      </c>
    </row>
    <row r="114" spans="4:5" x14ac:dyDescent="0.35">
      <c r="D114">
        <v>0.46222299999999999</v>
      </c>
      <c r="E114">
        <v>328</v>
      </c>
    </row>
    <row r="115" spans="4:5" x14ac:dyDescent="0.35">
      <c r="D115">
        <v>0.47289599999999998</v>
      </c>
      <c r="E115">
        <v>342</v>
      </c>
    </row>
    <row r="116" spans="4:5" x14ac:dyDescent="0.35">
      <c r="D116">
        <v>0.47489100000000001</v>
      </c>
      <c r="E116">
        <v>343</v>
      </c>
    </row>
    <row r="117" spans="4:5" x14ac:dyDescent="0.35">
      <c r="D117">
        <v>0.47689999999999999</v>
      </c>
      <c r="E117">
        <v>344</v>
      </c>
    </row>
    <row r="118" spans="4:5" x14ac:dyDescent="0.35">
      <c r="D118">
        <v>0.47892299999999999</v>
      </c>
      <c r="E118">
        <v>345</v>
      </c>
    </row>
    <row r="119" spans="4:5" x14ac:dyDescent="0.35">
      <c r="D119">
        <v>0.48715399999999998</v>
      </c>
      <c r="E119">
        <v>349</v>
      </c>
    </row>
    <row r="120" spans="4:5" x14ac:dyDescent="0.35">
      <c r="D120">
        <v>0.51049100000000003</v>
      </c>
      <c r="E120">
        <v>360</v>
      </c>
    </row>
    <row r="121" spans="4:5" x14ac:dyDescent="0.35">
      <c r="D121">
        <v>0.51319199999999998</v>
      </c>
      <c r="E121">
        <v>361</v>
      </c>
    </row>
    <row r="122" spans="4:5" x14ac:dyDescent="0.35">
      <c r="D122">
        <v>0.51545300000000005</v>
      </c>
      <c r="E122">
        <v>362</v>
      </c>
    </row>
    <row r="123" spans="4:5" x14ac:dyDescent="0.35">
      <c r="D123">
        <v>0.52001600000000003</v>
      </c>
      <c r="E123">
        <v>364</v>
      </c>
    </row>
    <row r="124" spans="4:5" x14ac:dyDescent="0.35">
      <c r="D124">
        <v>0.52231899999999998</v>
      </c>
      <c r="E124">
        <v>365</v>
      </c>
    </row>
    <row r="125" spans="4:5" x14ac:dyDescent="0.35">
      <c r="D125">
        <v>0.52851999999999999</v>
      </c>
      <c r="E125">
        <v>366</v>
      </c>
    </row>
    <row r="126" spans="4:5" x14ac:dyDescent="0.35">
      <c r="D126">
        <v>0.53018699999999996</v>
      </c>
      <c r="E126">
        <v>367</v>
      </c>
    </row>
    <row r="127" spans="4:5" x14ac:dyDescent="0.35">
      <c r="D127">
        <v>0.53074699999999997</v>
      </c>
      <c r="E127">
        <v>369</v>
      </c>
    </row>
    <row r="128" spans="4:5" x14ac:dyDescent="0.35">
      <c r="D128">
        <v>0.53104200000000001</v>
      </c>
      <c r="E128">
        <v>370</v>
      </c>
    </row>
    <row r="129" spans="4:5" x14ac:dyDescent="0.35">
      <c r="D129">
        <v>0.53166199999999997</v>
      </c>
      <c r="E129">
        <v>372</v>
      </c>
    </row>
    <row r="130" spans="4:5" x14ac:dyDescent="0.35">
      <c r="D130">
        <v>0.53198699999999999</v>
      </c>
      <c r="E130">
        <v>373</v>
      </c>
    </row>
    <row r="131" spans="4:5" x14ac:dyDescent="0.35">
      <c r="D131">
        <v>0.53232199999999996</v>
      </c>
      <c r="E131">
        <v>374</v>
      </c>
    </row>
    <row r="132" spans="4:5" x14ac:dyDescent="0.35">
      <c r="D132">
        <v>0.53338600000000003</v>
      </c>
      <c r="E132">
        <v>377</v>
      </c>
    </row>
    <row r="133" spans="4:5" x14ac:dyDescent="0.35">
      <c r="D133">
        <v>0.53414600000000001</v>
      </c>
      <c r="E133">
        <v>379</v>
      </c>
    </row>
    <row r="134" spans="4:5" x14ac:dyDescent="0.35">
      <c r="D134">
        <v>0.53494600000000003</v>
      </c>
      <c r="E134">
        <v>381</v>
      </c>
    </row>
    <row r="135" spans="4:5" x14ac:dyDescent="0.35">
      <c r="D135">
        <v>0.53536099999999998</v>
      </c>
      <c r="E135">
        <v>382</v>
      </c>
    </row>
    <row r="136" spans="4:5" x14ac:dyDescent="0.35">
      <c r="D136">
        <v>0.53622099999999995</v>
      </c>
      <c r="E136">
        <v>384</v>
      </c>
    </row>
    <row r="137" spans="4:5" x14ac:dyDescent="0.35">
      <c r="D137">
        <v>0.53712099999999996</v>
      </c>
      <c r="E137">
        <v>386</v>
      </c>
    </row>
    <row r="138" spans="4:5" x14ac:dyDescent="0.35">
      <c r="D138">
        <v>0.53758600000000001</v>
      </c>
      <c r="E138">
        <v>387</v>
      </c>
    </row>
    <row r="139" spans="4:5" x14ac:dyDescent="0.35">
      <c r="D139">
        <v>0.53805999999999998</v>
      </c>
      <c r="E139">
        <v>388</v>
      </c>
    </row>
    <row r="140" spans="4:5" x14ac:dyDescent="0.35">
      <c r="D140">
        <v>0.53847500000000004</v>
      </c>
      <c r="E140">
        <v>395</v>
      </c>
    </row>
    <row r="141" spans="4:5" x14ac:dyDescent="0.35">
      <c r="D141">
        <v>0.53903999999999996</v>
      </c>
      <c r="E141">
        <v>390</v>
      </c>
    </row>
    <row r="142" spans="4:5" x14ac:dyDescent="0.35">
      <c r="D142">
        <v>0.54005999999999998</v>
      </c>
      <c r="E142">
        <v>392</v>
      </c>
    </row>
    <row r="143" spans="4:5" x14ac:dyDescent="0.35">
      <c r="D143">
        <v>0.54221900000000001</v>
      </c>
      <c r="E143">
        <v>396</v>
      </c>
    </row>
    <row r="144" spans="4:5" x14ac:dyDescent="0.35">
      <c r="D144">
        <v>0.54278400000000004</v>
      </c>
      <c r="E144">
        <v>397</v>
      </c>
    </row>
  </sheetData>
  <sortState xmlns:xlrd2="http://schemas.microsoft.com/office/spreadsheetml/2017/richdata2" ref="D3:E207">
    <sortCondition ref="D3:D207"/>
  </sortState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4E8EBE579ED724DA6862405C7970F81" ma:contentTypeVersion="14" ma:contentTypeDescription="Create a new document." ma:contentTypeScope="" ma:versionID="86c5e3b6225d101e522740491cefce85">
  <xsd:schema xmlns:xsd="http://www.w3.org/2001/XMLSchema" xmlns:xs="http://www.w3.org/2001/XMLSchema" xmlns:p="http://schemas.microsoft.com/office/2006/metadata/properties" xmlns:ns3="49fa8af8-517d-491f-a3d5-7cf68fb985f9" xmlns:ns4="5d848a0f-dbe6-471c-a407-bb7a402dc859" targetNamespace="http://schemas.microsoft.com/office/2006/metadata/properties" ma:root="true" ma:fieldsID="a6c024ab2e87b0647c7181ba4225cb0c" ns3:_="" ns4:_="">
    <xsd:import namespace="49fa8af8-517d-491f-a3d5-7cf68fb985f9"/>
    <xsd:import namespace="5d848a0f-dbe6-471c-a407-bb7a402dc85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_activity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fa8af8-517d-491f-a3d5-7cf68fb985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19" nillable="true" ma:displayName="_activity" ma:hidden="true" ma:internalName="_activity">
      <xsd:simpleType>
        <xsd:restriction base="dms:Note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848a0f-dbe6-471c-a407-bb7a402dc859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49fa8af8-517d-491f-a3d5-7cf68fb985f9" xsi:nil="true"/>
  </documentManagement>
</p:properties>
</file>

<file path=customXml/itemProps1.xml><?xml version="1.0" encoding="utf-8"?>
<ds:datastoreItem xmlns:ds="http://schemas.openxmlformats.org/officeDocument/2006/customXml" ds:itemID="{CE99C8A8-65B8-4C1C-AC8C-1B779372901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fa8af8-517d-491f-a3d5-7cf68fb985f9"/>
    <ds:schemaRef ds:uri="5d848a0f-dbe6-471c-a407-bb7a402dc85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C69340E-2751-479C-A826-08E03A5B21D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AC3A44B-2E43-454A-BBA7-EBDF5C93942F}">
  <ds:schemaRefs>
    <ds:schemaRef ds:uri="http://purl.org/dc/terms/"/>
    <ds:schemaRef ds:uri="http://www.w3.org/XML/1998/namespace"/>
    <ds:schemaRef ds:uri="http://schemas.microsoft.com/office/2006/documentManagement/types"/>
    <ds:schemaRef ds:uri="http://schemas.microsoft.com/office/infopath/2007/PartnerControls"/>
    <ds:schemaRef ds:uri="5d848a0f-dbe6-471c-a407-bb7a402dc859"/>
    <ds:schemaRef ds:uri="http://purl.org/dc/dcmitype/"/>
    <ds:schemaRef ds:uri="49fa8af8-517d-491f-a3d5-7cf68fb985f9"/>
    <ds:schemaRef ds:uri="http://schemas.openxmlformats.org/package/2006/metadata/core-properties"/>
    <ds:schemaRef ds:uri="http://schemas.microsoft.com/office/2006/metadata/properties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 for finding Unknown LiCl</vt:lpstr>
      <vt:lpstr>Graph-Literature</vt:lpstr>
      <vt:lpstr>Graph-mathematica each parts</vt:lpstr>
      <vt:lpstr>Comparision 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Dhanush T</dc:creator>
  <cp:lastModifiedBy>Dhanush Tamilselvan (CW)</cp:lastModifiedBy>
  <dcterms:created xsi:type="dcterms:W3CDTF">2024-02-11T06:09:10Z</dcterms:created>
  <dcterms:modified xsi:type="dcterms:W3CDTF">2024-04-19T15:15:57Z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0x01010054E8EBE579ED724DA6862405C7970F81</vt:lpwstr>
  </property>
</Properties>
</file>