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u\OneDrive\Desktop\Final-Year-Project\CURRENT WORK\SALT WORK - CODES\N = 2\LiCl\"/>
    </mc:Choice>
  </mc:AlternateContent>
  <xr:revisionPtr revIDLastSave="0" documentId="13_ncr:1_{52A44BAD-4A28-483A-9947-62CA82218FBB}" xr6:coauthVersionLast="47" xr6:coauthVersionMax="47" xr10:uidLastSave="{00000000-0000-0000-0000-000000000000}"/>
  <bookViews>
    <workbookView xWindow="-108" yWindow="-108" windowWidth="23256" windowHeight="12456" tabRatio="708" activeTab="3" xr2:uid="{E88A55E1-2FE1-4A75-8B73-96F5B642C0CF}"/>
  </bookViews>
  <sheets>
    <sheet name="Sheet for finding Unknown LiCl" sheetId="1" r:id="rId1"/>
    <sheet name="Graph-Literature" sheetId="2" r:id="rId2"/>
    <sheet name="Graph-mathematica each parts" sheetId="3" r:id="rId3"/>
    <sheet name="Comparision graph" sheetId="4" r:id="rId4"/>
  </sheets>
  <definedNames>
    <definedName name="solver_adj" localSheetId="0" hidden="1">'Sheet for finding Unknown LiCl'!$AG$9:$AG$17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'Sheet for finding Unknown LiCl'!$AG$14</definedName>
    <definedName name="solver_lhs2" localSheetId="0" hidden="1">'Sheet for finding Unknown LiCl'!#REF!</definedName>
    <definedName name="solver_lhs3" localSheetId="0" hidden="1">'Sheet for finding Unknown LiCl'!$AG$9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1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'Sheet for finding Unknown LiCl'!$AQ$7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hs1" localSheetId="0" hidden="1">41</definedName>
    <definedName name="solver_rhs2" localSheetId="0" hidden="1">35</definedName>
    <definedName name="solver_rhs3" localSheetId="0" hidden="1">100</definedName>
    <definedName name="solver_rlx" localSheetId="0" hidden="1">1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41" i="1" l="1"/>
  <c r="AV42" i="1"/>
  <c r="AV43" i="1"/>
  <c r="AV44" i="1"/>
  <c r="AV45" i="1"/>
  <c r="AV46" i="1"/>
  <c r="AV47" i="1"/>
  <c r="AV54" i="1"/>
  <c r="AV55" i="1"/>
  <c r="AV56" i="1"/>
  <c r="AV57" i="1"/>
  <c r="AV58" i="1"/>
  <c r="AV59" i="1"/>
  <c r="AV60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7" i="1"/>
  <c r="AY32" i="1"/>
  <c r="AY33" i="1" s="1"/>
  <c r="AY34" i="1" s="1"/>
  <c r="AY35" i="1" s="1"/>
  <c r="AY36" i="1" s="1"/>
  <c r="AY37" i="1" s="1"/>
  <c r="AY38" i="1" s="1"/>
  <c r="AY39" i="1" s="1"/>
  <c r="AY40" i="1" s="1"/>
  <c r="AY41" i="1" s="1"/>
  <c r="AY42" i="1" s="1"/>
  <c r="AY43" i="1" s="1"/>
  <c r="AY44" i="1" s="1"/>
  <c r="AY45" i="1" s="1"/>
  <c r="AY46" i="1" s="1"/>
  <c r="AY47" i="1" s="1"/>
  <c r="AY48" i="1" s="1"/>
  <c r="AY49" i="1" s="1"/>
  <c r="AY50" i="1" s="1"/>
  <c r="AY51" i="1" s="1"/>
  <c r="AY52" i="1" s="1"/>
  <c r="AY53" i="1" s="1"/>
  <c r="AY54" i="1" s="1"/>
  <c r="AY55" i="1" s="1"/>
  <c r="AY56" i="1" s="1"/>
  <c r="AY57" i="1" s="1"/>
  <c r="AY58" i="1" s="1"/>
  <c r="AY59" i="1" s="1"/>
  <c r="AY60" i="1" s="1"/>
  <c r="AY61" i="1" s="1"/>
  <c r="AY62" i="1" s="1"/>
  <c r="AY63" i="1" s="1"/>
  <c r="AY64" i="1" s="1"/>
  <c r="AY65" i="1" s="1"/>
  <c r="AY66" i="1" s="1"/>
  <c r="AY67" i="1" s="1"/>
  <c r="AY68" i="1" s="1"/>
  <c r="AY69" i="1" s="1"/>
  <c r="AY70" i="1" s="1"/>
  <c r="AY71" i="1" s="1"/>
  <c r="AY72" i="1" s="1"/>
  <c r="AY73" i="1" s="1"/>
  <c r="AX32" i="1"/>
  <c r="AX33" i="1" s="1"/>
  <c r="AX34" i="1" s="1"/>
  <c r="AX35" i="1" s="1"/>
  <c r="AX36" i="1" s="1"/>
  <c r="AX37" i="1" s="1"/>
  <c r="AX38" i="1" s="1"/>
  <c r="AX39" i="1" s="1"/>
  <c r="AX40" i="1" s="1"/>
  <c r="AX41" i="1" s="1"/>
  <c r="AX42" i="1" s="1"/>
  <c r="AX43" i="1" s="1"/>
  <c r="AX44" i="1" s="1"/>
  <c r="AX45" i="1" s="1"/>
  <c r="AX46" i="1" s="1"/>
  <c r="AX47" i="1" s="1"/>
  <c r="AX48" i="1" s="1"/>
  <c r="AX49" i="1" s="1"/>
  <c r="AX50" i="1" s="1"/>
  <c r="AX51" i="1" s="1"/>
  <c r="AX52" i="1" s="1"/>
  <c r="AX53" i="1" s="1"/>
  <c r="AX54" i="1" s="1"/>
  <c r="AX55" i="1" s="1"/>
  <c r="AX56" i="1" s="1"/>
  <c r="AX57" i="1" s="1"/>
  <c r="AX58" i="1" s="1"/>
  <c r="AX59" i="1" s="1"/>
  <c r="AX60" i="1" s="1"/>
  <c r="AX61" i="1" s="1"/>
  <c r="AX62" i="1" s="1"/>
  <c r="AX63" i="1" s="1"/>
  <c r="AX64" i="1" s="1"/>
  <c r="AX65" i="1" s="1"/>
  <c r="AX66" i="1" s="1"/>
  <c r="AX67" i="1" s="1"/>
  <c r="AX68" i="1" s="1"/>
  <c r="AX69" i="1" s="1"/>
  <c r="AX70" i="1" s="1"/>
  <c r="AX71" i="1" s="1"/>
  <c r="AX72" i="1" s="1"/>
  <c r="AX73" i="1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7" i="1"/>
  <c r="H22" i="1" l="1"/>
  <c r="H23" i="1"/>
  <c r="H38" i="1"/>
  <c r="H39" i="1"/>
  <c r="H43" i="1"/>
  <c r="H46" i="1"/>
  <c r="H47" i="1"/>
  <c r="H54" i="1"/>
  <c r="C8" i="1"/>
  <c r="H8" i="1" s="1"/>
  <c r="C9" i="1"/>
  <c r="G9" i="1" s="1"/>
  <c r="C10" i="1"/>
  <c r="H10" i="1" s="1"/>
  <c r="C11" i="1"/>
  <c r="H11" i="1" s="1"/>
  <c r="C12" i="1"/>
  <c r="H12" i="1" s="1"/>
  <c r="C13" i="1"/>
  <c r="G13" i="1" s="1"/>
  <c r="C14" i="1"/>
  <c r="H14" i="1" s="1"/>
  <c r="C15" i="1"/>
  <c r="H15" i="1" s="1"/>
  <c r="C16" i="1"/>
  <c r="H16" i="1" s="1"/>
  <c r="C17" i="1"/>
  <c r="G17" i="1" s="1"/>
  <c r="C18" i="1"/>
  <c r="H18" i="1" s="1"/>
  <c r="C19" i="1"/>
  <c r="H19" i="1" s="1"/>
  <c r="C20" i="1"/>
  <c r="H20" i="1" s="1"/>
  <c r="C21" i="1"/>
  <c r="G21" i="1" s="1"/>
  <c r="C22" i="1"/>
  <c r="G22" i="1" s="1"/>
  <c r="C23" i="1"/>
  <c r="G23" i="1" s="1"/>
  <c r="C24" i="1"/>
  <c r="H24" i="1" s="1"/>
  <c r="C25" i="1"/>
  <c r="G25" i="1" s="1"/>
  <c r="C26" i="1"/>
  <c r="H26" i="1" s="1"/>
  <c r="C27" i="1"/>
  <c r="H27" i="1" s="1"/>
  <c r="C28" i="1"/>
  <c r="H28" i="1" s="1"/>
  <c r="C29" i="1"/>
  <c r="G29" i="1" s="1"/>
  <c r="C30" i="1"/>
  <c r="G30" i="1" s="1"/>
  <c r="C31" i="1"/>
  <c r="G31" i="1" s="1"/>
  <c r="C32" i="1"/>
  <c r="H32" i="1" s="1"/>
  <c r="C33" i="1"/>
  <c r="G33" i="1" s="1"/>
  <c r="C34" i="1"/>
  <c r="H34" i="1" s="1"/>
  <c r="C35" i="1"/>
  <c r="H35" i="1" s="1"/>
  <c r="C36" i="1"/>
  <c r="H36" i="1" s="1"/>
  <c r="C37" i="1"/>
  <c r="G37" i="1" s="1"/>
  <c r="C38" i="1"/>
  <c r="C39" i="1"/>
  <c r="G39" i="1" s="1"/>
  <c r="C40" i="1"/>
  <c r="H40" i="1" s="1"/>
  <c r="C41" i="1"/>
  <c r="G41" i="1" s="1"/>
  <c r="C42" i="1"/>
  <c r="H42" i="1" s="1"/>
  <c r="C43" i="1"/>
  <c r="C44" i="1"/>
  <c r="H44" i="1" s="1"/>
  <c r="C45" i="1"/>
  <c r="G45" i="1" s="1"/>
  <c r="C46" i="1"/>
  <c r="G46" i="1" s="1"/>
  <c r="C47" i="1"/>
  <c r="G47" i="1" s="1"/>
  <c r="C48" i="1"/>
  <c r="H48" i="1" s="1"/>
  <c r="C49" i="1"/>
  <c r="G49" i="1" s="1"/>
  <c r="C50" i="1"/>
  <c r="H50" i="1" s="1"/>
  <c r="C51" i="1"/>
  <c r="G51" i="1" s="1"/>
  <c r="C52" i="1"/>
  <c r="H52" i="1" s="1"/>
  <c r="C53" i="1"/>
  <c r="G53" i="1" s="1"/>
  <c r="C54" i="1"/>
  <c r="G54" i="1" s="1"/>
  <c r="C55" i="1"/>
  <c r="G55" i="1" s="1"/>
  <c r="C56" i="1"/>
  <c r="H56" i="1" s="1"/>
  <c r="C57" i="1"/>
  <c r="G57" i="1" s="1"/>
  <c r="C58" i="1"/>
  <c r="H58" i="1" s="1"/>
  <c r="C59" i="1"/>
  <c r="H59" i="1" s="1"/>
  <c r="C60" i="1"/>
  <c r="G60" i="1" s="1"/>
  <c r="C7" i="1"/>
  <c r="G7" i="1" s="1"/>
  <c r="AO60" i="1"/>
  <c r="K60" i="1"/>
  <c r="Q60" i="1"/>
  <c r="E60" i="1"/>
  <c r="AB60" i="1" s="1"/>
  <c r="AC60" i="1" s="1"/>
  <c r="AJ60" i="1" s="1"/>
  <c r="AO59" i="1"/>
  <c r="K59" i="1"/>
  <c r="T59" i="1" s="1"/>
  <c r="Q59" i="1"/>
  <c r="G59" i="1"/>
  <c r="E59" i="1"/>
  <c r="AB59" i="1" s="1"/>
  <c r="AC59" i="1" s="1"/>
  <c r="AJ59" i="1" s="1"/>
  <c r="AO58" i="1"/>
  <c r="K58" i="1"/>
  <c r="Q58" i="1"/>
  <c r="G58" i="1"/>
  <c r="E58" i="1"/>
  <c r="AB58" i="1" s="1"/>
  <c r="AO57" i="1"/>
  <c r="K57" i="1"/>
  <c r="T57" i="1" s="1"/>
  <c r="Q57" i="1"/>
  <c r="E57" i="1"/>
  <c r="AB57" i="1" s="1"/>
  <c r="AC57" i="1" s="1"/>
  <c r="AJ57" i="1" s="1"/>
  <c r="AO56" i="1"/>
  <c r="K56" i="1"/>
  <c r="Q56" i="1"/>
  <c r="G56" i="1"/>
  <c r="E56" i="1"/>
  <c r="AB56" i="1" s="1"/>
  <c r="AC56" i="1" s="1"/>
  <c r="AJ56" i="1" s="1"/>
  <c r="AO55" i="1"/>
  <c r="K55" i="1"/>
  <c r="T55" i="1" s="1"/>
  <c r="Q55" i="1"/>
  <c r="E55" i="1"/>
  <c r="AB55" i="1" s="1"/>
  <c r="AC55" i="1" s="1"/>
  <c r="AJ55" i="1" s="1"/>
  <c r="AO54" i="1"/>
  <c r="K54" i="1"/>
  <c r="Q54" i="1"/>
  <c r="E54" i="1"/>
  <c r="AB54" i="1" s="1"/>
  <c r="AO53" i="1"/>
  <c r="K53" i="1"/>
  <c r="Q53" i="1"/>
  <c r="E53" i="1"/>
  <c r="AB53" i="1" s="1"/>
  <c r="AC53" i="1" s="1"/>
  <c r="AJ53" i="1" s="1"/>
  <c r="AO52" i="1"/>
  <c r="K52" i="1"/>
  <c r="Q52" i="1"/>
  <c r="G52" i="1"/>
  <c r="E52" i="1"/>
  <c r="AB52" i="1" s="1"/>
  <c r="AC52" i="1" s="1"/>
  <c r="AO51" i="1"/>
  <c r="K51" i="1"/>
  <c r="T51" i="1" s="1"/>
  <c r="Q51" i="1"/>
  <c r="E51" i="1"/>
  <c r="AB51" i="1" s="1"/>
  <c r="AO50" i="1"/>
  <c r="K50" i="1"/>
  <c r="Q50" i="1"/>
  <c r="E50" i="1"/>
  <c r="AB50" i="1" s="1"/>
  <c r="AO49" i="1"/>
  <c r="K49" i="1"/>
  <c r="T49" i="1" s="1"/>
  <c r="Q49" i="1"/>
  <c r="E49" i="1"/>
  <c r="AB49" i="1" s="1"/>
  <c r="AC49" i="1" s="1"/>
  <c r="AJ49" i="1" s="1"/>
  <c r="AO48" i="1"/>
  <c r="K48" i="1"/>
  <c r="Q48" i="1"/>
  <c r="E48" i="1"/>
  <c r="AB48" i="1" s="1"/>
  <c r="AO47" i="1"/>
  <c r="K47" i="1"/>
  <c r="T47" i="1" s="1"/>
  <c r="Q47" i="1"/>
  <c r="E47" i="1"/>
  <c r="AB47" i="1" s="1"/>
  <c r="AO46" i="1"/>
  <c r="K46" i="1"/>
  <c r="Q46" i="1"/>
  <c r="E46" i="1"/>
  <c r="AB46" i="1" s="1"/>
  <c r="AO45" i="1"/>
  <c r="K45" i="1"/>
  <c r="T45" i="1" s="1"/>
  <c r="Q45" i="1"/>
  <c r="E45" i="1"/>
  <c r="AB45" i="1" s="1"/>
  <c r="AO44" i="1"/>
  <c r="K44" i="1"/>
  <c r="Q44" i="1"/>
  <c r="G44" i="1"/>
  <c r="E44" i="1"/>
  <c r="AB44" i="1" s="1"/>
  <c r="AO43" i="1"/>
  <c r="K43" i="1"/>
  <c r="T43" i="1" s="1"/>
  <c r="Q43" i="1"/>
  <c r="G43" i="1"/>
  <c r="E43" i="1"/>
  <c r="AB43" i="1" s="1"/>
  <c r="AO42" i="1"/>
  <c r="K42" i="1"/>
  <c r="L42" i="1" s="1"/>
  <c r="N42" i="1" s="1"/>
  <c r="O42" i="1" s="1"/>
  <c r="P42" i="1" s="1"/>
  <c r="Q42" i="1"/>
  <c r="G42" i="1"/>
  <c r="E42" i="1"/>
  <c r="AB42" i="1" s="1"/>
  <c r="AC42" i="1" s="1"/>
  <c r="AJ42" i="1" s="1"/>
  <c r="AO41" i="1"/>
  <c r="K41" i="1"/>
  <c r="Q41" i="1"/>
  <c r="E41" i="1"/>
  <c r="AB41" i="1" s="1"/>
  <c r="AO40" i="1"/>
  <c r="K40" i="1"/>
  <c r="L40" i="1" s="1"/>
  <c r="N40" i="1" s="1"/>
  <c r="Q40" i="1"/>
  <c r="G40" i="1"/>
  <c r="E40" i="1"/>
  <c r="AB40" i="1" s="1"/>
  <c r="AO39" i="1"/>
  <c r="K39" i="1"/>
  <c r="T39" i="1" s="1"/>
  <c r="Q39" i="1"/>
  <c r="E39" i="1"/>
  <c r="AB39" i="1" s="1"/>
  <c r="AO38" i="1"/>
  <c r="K38" i="1"/>
  <c r="T38" i="1" s="1"/>
  <c r="Q38" i="1"/>
  <c r="G38" i="1"/>
  <c r="E38" i="1"/>
  <c r="AB38" i="1" s="1"/>
  <c r="AO37" i="1"/>
  <c r="K37" i="1"/>
  <c r="T37" i="1" s="1"/>
  <c r="Q37" i="1"/>
  <c r="E37" i="1"/>
  <c r="AB37" i="1" s="1"/>
  <c r="AO36" i="1"/>
  <c r="K36" i="1"/>
  <c r="T36" i="1" s="1"/>
  <c r="Q36" i="1"/>
  <c r="G36" i="1"/>
  <c r="E36" i="1"/>
  <c r="AB36" i="1" s="1"/>
  <c r="AO35" i="1"/>
  <c r="K35" i="1"/>
  <c r="T35" i="1" s="1"/>
  <c r="Q35" i="1"/>
  <c r="E35" i="1"/>
  <c r="AB35" i="1" s="1"/>
  <c r="AO34" i="1"/>
  <c r="K34" i="1"/>
  <c r="L34" i="1" s="1"/>
  <c r="N34" i="1" s="1"/>
  <c r="Q34" i="1"/>
  <c r="E34" i="1"/>
  <c r="AB34" i="1" s="1"/>
  <c r="AO33" i="1"/>
  <c r="K33" i="1"/>
  <c r="T33" i="1" s="1"/>
  <c r="Q33" i="1"/>
  <c r="E33" i="1"/>
  <c r="AB33" i="1" s="1"/>
  <c r="AO32" i="1"/>
  <c r="K32" i="1"/>
  <c r="L32" i="1" s="1"/>
  <c r="N32" i="1" s="1"/>
  <c r="Q32" i="1"/>
  <c r="G32" i="1"/>
  <c r="E32" i="1"/>
  <c r="AB32" i="1" s="1"/>
  <c r="AO31" i="1"/>
  <c r="K31" i="1"/>
  <c r="T31" i="1" s="1"/>
  <c r="Q31" i="1"/>
  <c r="E31" i="1"/>
  <c r="AB31" i="1" s="1"/>
  <c r="AO30" i="1"/>
  <c r="K30" i="1"/>
  <c r="L30" i="1" s="1"/>
  <c r="N30" i="1" s="1"/>
  <c r="Q30" i="1"/>
  <c r="E30" i="1"/>
  <c r="AB30" i="1" s="1"/>
  <c r="AO29" i="1"/>
  <c r="K29" i="1"/>
  <c r="L29" i="1" s="1"/>
  <c r="N29" i="1" s="1"/>
  <c r="U29" i="1" s="1"/>
  <c r="Q29" i="1"/>
  <c r="E29" i="1"/>
  <c r="AB29" i="1" s="1"/>
  <c r="AO28" i="1"/>
  <c r="K28" i="1"/>
  <c r="T28" i="1" s="1"/>
  <c r="Q28" i="1"/>
  <c r="G28" i="1"/>
  <c r="E28" i="1"/>
  <c r="AB28" i="1" s="1"/>
  <c r="AO27" i="1"/>
  <c r="K27" i="1"/>
  <c r="L27" i="1" s="1"/>
  <c r="N27" i="1" s="1"/>
  <c r="U27" i="1" s="1"/>
  <c r="Q27" i="1"/>
  <c r="G27" i="1"/>
  <c r="E27" i="1"/>
  <c r="AB27" i="1" s="1"/>
  <c r="AO26" i="1"/>
  <c r="K26" i="1"/>
  <c r="L26" i="1" s="1"/>
  <c r="N26" i="1" s="1"/>
  <c r="Q26" i="1"/>
  <c r="G26" i="1"/>
  <c r="E26" i="1"/>
  <c r="AB26" i="1" s="1"/>
  <c r="AO25" i="1"/>
  <c r="K25" i="1"/>
  <c r="L25" i="1" s="1"/>
  <c r="N25" i="1" s="1"/>
  <c r="Q25" i="1"/>
  <c r="E25" i="1"/>
  <c r="AB25" i="1" s="1"/>
  <c r="AO24" i="1"/>
  <c r="K24" i="1"/>
  <c r="T24" i="1" s="1"/>
  <c r="Q24" i="1"/>
  <c r="G24" i="1"/>
  <c r="E24" i="1"/>
  <c r="AB24" i="1" s="1"/>
  <c r="AC24" i="1" s="1"/>
  <c r="AJ24" i="1" s="1"/>
  <c r="AO23" i="1"/>
  <c r="K23" i="1"/>
  <c r="T23" i="1" s="1"/>
  <c r="Q23" i="1"/>
  <c r="E23" i="1"/>
  <c r="AB23" i="1" s="1"/>
  <c r="AO22" i="1"/>
  <c r="K22" i="1"/>
  <c r="T22" i="1" s="1"/>
  <c r="Q22" i="1"/>
  <c r="E22" i="1"/>
  <c r="AB22" i="1" s="1"/>
  <c r="AC22" i="1" s="1"/>
  <c r="AJ22" i="1" s="1"/>
  <c r="AO21" i="1"/>
  <c r="K21" i="1"/>
  <c r="T21" i="1" s="1"/>
  <c r="Q21" i="1"/>
  <c r="E21" i="1"/>
  <c r="AB21" i="1" s="1"/>
  <c r="AO20" i="1"/>
  <c r="K20" i="1"/>
  <c r="T20" i="1" s="1"/>
  <c r="Q20" i="1"/>
  <c r="G20" i="1"/>
  <c r="E20" i="1"/>
  <c r="AB20" i="1" s="1"/>
  <c r="AC20" i="1" s="1"/>
  <c r="AJ20" i="1" s="1"/>
  <c r="AO19" i="1"/>
  <c r="K19" i="1"/>
  <c r="T19" i="1" s="1"/>
  <c r="Q19" i="1"/>
  <c r="E19" i="1"/>
  <c r="AB19" i="1" s="1"/>
  <c r="AO18" i="1"/>
  <c r="K18" i="1"/>
  <c r="T18" i="1" s="1"/>
  <c r="Q18" i="1"/>
  <c r="E18" i="1"/>
  <c r="AB18" i="1" s="1"/>
  <c r="AC18" i="1" s="1"/>
  <c r="AJ18" i="1" s="1"/>
  <c r="AO17" i="1"/>
  <c r="K17" i="1"/>
  <c r="T17" i="1" s="1"/>
  <c r="Q17" i="1"/>
  <c r="E17" i="1"/>
  <c r="AB17" i="1" s="1"/>
  <c r="AO16" i="1"/>
  <c r="K16" i="1"/>
  <c r="T16" i="1" s="1"/>
  <c r="Q16" i="1"/>
  <c r="G16" i="1"/>
  <c r="E16" i="1"/>
  <c r="AB16" i="1" s="1"/>
  <c r="AC16" i="1" s="1"/>
  <c r="AJ16" i="1" s="1"/>
  <c r="AO15" i="1"/>
  <c r="K15" i="1"/>
  <c r="T15" i="1" s="1"/>
  <c r="Q15" i="1"/>
  <c r="G15" i="1"/>
  <c r="E15" i="1"/>
  <c r="AB15" i="1" s="1"/>
  <c r="AO14" i="1"/>
  <c r="K14" i="1"/>
  <c r="T14" i="1" s="1"/>
  <c r="Q14" i="1"/>
  <c r="G14" i="1"/>
  <c r="E14" i="1"/>
  <c r="AB14" i="1" s="1"/>
  <c r="AC14" i="1" s="1"/>
  <c r="AJ14" i="1" s="1"/>
  <c r="AO13" i="1"/>
  <c r="K13" i="1"/>
  <c r="L13" i="1" s="1"/>
  <c r="N13" i="1" s="1"/>
  <c r="Q13" i="1"/>
  <c r="E13" i="1"/>
  <c r="AB13" i="1" s="1"/>
  <c r="AO12" i="1"/>
  <c r="K12" i="1"/>
  <c r="T12" i="1" s="1"/>
  <c r="Q12" i="1"/>
  <c r="G12" i="1"/>
  <c r="E12" i="1"/>
  <c r="AB12" i="1" s="1"/>
  <c r="AC12" i="1" s="1"/>
  <c r="AJ12" i="1" s="1"/>
  <c r="AO11" i="1"/>
  <c r="K11" i="1"/>
  <c r="T11" i="1" s="1"/>
  <c r="Q11" i="1"/>
  <c r="G11" i="1"/>
  <c r="E11" i="1"/>
  <c r="AB11" i="1" s="1"/>
  <c r="AO10" i="1"/>
  <c r="K10" i="1"/>
  <c r="T10" i="1" s="1"/>
  <c r="Q10" i="1"/>
  <c r="G10" i="1"/>
  <c r="E10" i="1"/>
  <c r="AB10" i="1" s="1"/>
  <c r="AC10" i="1" s="1"/>
  <c r="AJ10" i="1" s="1"/>
  <c r="AO9" i="1"/>
  <c r="K9" i="1"/>
  <c r="T9" i="1" s="1"/>
  <c r="Q9" i="1"/>
  <c r="E9" i="1"/>
  <c r="AB9" i="1" s="1"/>
  <c r="AO8" i="1"/>
  <c r="K8" i="1"/>
  <c r="T8" i="1" s="1"/>
  <c r="Q8" i="1"/>
  <c r="G8" i="1"/>
  <c r="E8" i="1"/>
  <c r="AB8" i="1" s="1"/>
  <c r="AC8" i="1" s="1"/>
  <c r="AJ8" i="1" s="1"/>
  <c r="AO7" i="1"/>
  <c r="K7" i="1"/>
  <c r="L7" i="1" s="1"/>
  <c r="N7" i="1" s="1"/>
  <c r="Q7" i="1"/>
  <c r="E7" i="1"/>
  <c r="AB7" i="1" s="1"/>
  <c r="H51" i="1" l="1"/>
  <c r="G35" i="1"/>
  <c r="G18" i="1"/>
  <c r="G50" i="1"/>
  <c r="H31" i="1"/>
  <c r="H30" i="1"/>
  <c r="G19" i="1"/>
  <c r="G34" i="1"/>
  <c r="G48" i="1"/>
  <c r="H55" i="1"/>
  <c r="H57" i="1"/>
  <c r="H49" i="1"/>
  <c r="H41" i="1"/>
  <c r="H33" i="1"/>
  <c r="H25" i="1"/>
  <c r="H17" i="1"/>
  <c r="H9" i="1"/>
  <c r="H7" i="1"/>
  <c r="H53" i="1"/>
  <c r="H45" i="1"/>
  <c r="H37" i="1"/>
  <c r="H29" i="1"/>
  <c r="H21" i="1"/>
  <c r="H13" i="1"/>
  <c r="H60" i="1"/>
  <c r="T30" i="1"/>
  <c r="L33" i="1"/>
  <c r="N33" i="1" s="1"/>
  <c r="L21" i="1"/>
  <c r="N21" i="1" s="1"/>
  <c r="U21" i="1" s="1"/>
  <c r="V21" i="1" s="1"/>
  <c r="L11" i="1"/>
  <c r="N11" i="1" s="1"/>
  <c r="O11" i="1" s="1"/>
  <c r="P11" i="1" s="1"/>
  <c r="R11" i="1" s="1"/>
  <c r="T7" i="1"/>
  <c r="L23" i="1"/>
  <c r="N23" i="1" s="1"/>
  <c r="U23" i="1" s="1"/>
  <c r="V23" i="1" s="1"/>
  <c r="L51" i="1"/>
  <c r="N51" i="1" s="1"/>
  <c r="O51" i="1" s="1"/>
  <c r="P51" i="1" s="1"/>
  <c r="R51" i="1" s="1"/>
  <c r="L43" i="1"/>
  <c r="N43" i="1" s="1"/>
  <c r="U43" i="1" s="1"/>
  <c r="V43" i="1" s="1"/>
  <c r="T32" i="1"/>
  <c r="T34" i="1"/>
  <c r="L38" i="1"/>
  <c r="N38" i="1" s="1"/>
  <c r="U38" i="1" s="1"/>
  <c r="V38" i="1" s="1"/>
  <c r="L59" i="1"/>
  <c r="N59" i="1" s="1"/>
  <c r="L15" i="1"/>
  <c r="N15" i="1" s="1"/>
  <c r="O15" i="1" s="1"/>
  <c r="P15" i="1" s="1"/>
  <c r="R15" i="1" s="1"/>
  <c r="L28" i="1"/>
  <c r="N28" i="1" s="1"/>
  <c r="L35" i="1"/>
  <c r="N35" i="1" s="1"/>
  <c r="U35" i="1" s="1"/>
  <c r="V35" i="1" s="1"/>
  <c r="L36" i="1"/>
  <c r="N36" i="1" s="1"/>
  <c r="U36" i="1" s="1"/>
  <c r="V36" i="1" s="1"/>
  <c r="L47" i="1"/>
  <c r="N47" i="1" s="1"/>
  <c r="U47" i="1" s="1"/>
  <c r="V47" i="1" s="1"/>
  <c r="T13" i="1"/>
  <c r="L9" i="1"/>
  <c r="N9" i="1" s="1"/>
  <c r="U9" i="1" s="1"/>
  <c r="V9" i="1" s="1"/>
  <c r="T26" i="1"/>
  <c r="T40" i="1"/>
  <c r="L37" i="1"/>
  <c r="N37" i="1" s="1"/>
  <c r="U37" i="1" s="1"/>
  <c r="V37" i="1" s="1"/>
  <c r="P44" i="1"/>
  <c r="R44" i="1" s="1"/>
  <c r="X59" i="1"/>
  <c r="Y59" i="1" s="1"/>
  <c r="L19" i="1"/>
  <c r="N19" i="1" s="1"/>
  <c r="U19" i="1" s="1"/>
  <c r="V19" i="1" s="1"/>
  <c r="L17" i="1"/>
  <c r="N17" i="1" s="1"/>
  <c r="U17" i="1" s="1"/>
  <c r="V17" i="1" s="1"/>
  <c r="L44" i="1"/>
  <c r="N44" i="1" s="1"/>
  <c r="O44" i="1" s="1"/>
  <c r="L55" i="1"/>
  <c r="N55" i="1" s="1"/>
  <c r="O55" i="1" s="1"/>
  <c r="P55" i="1" s="1"/>
  <c r="R55" i="1" s="1"/>
  <c r="R42" i="1"/>
  <c r="L49" i="1"/>
  <c r="N49" i="1" s="1"/>
  <c r="O49" i="1" s="1"/>
  <c r="P49" i="1" s="1"/>
  <c r="R49" i="1" s="1"/>
  <c r="X53" i="1"/>
  <c r="Y53" i="1" s="1"/>
  <c r="AK55" i="1"/>
  <c r="T42" i="1"/>
  <c r="O27" i="1"/>
  <c r="P27" i="1" s="1"/>
  <c r="R27" i="1" s="1"/>
  <c r="L31" i="1"/>
  <c r="N31" i="1" s="1"/>
  <c r="U31" i="1" s="1"/>
  <c r="V31" i="1" s="1"/>
  <c r="AC41" i="1"/>
  <c r="AJ41" i="1" s="1"/>
  <c r="X41" i="1"/>
  <c r="Y41" i="1" s="1"/>
  <c r="AD42" i="1"/>
  <c r="AD53" i="1"/>
  <c r="AD59" i="1"/>
  <c r="AK53" i="1"/>
  <c r="X55" i="1"/>
  <c r="Y55" i="1" s="1"/>
  <c r="AD55" i="1"/>
  <c r="X57" i="1"/>
  <c r="Y57" i="1" s="1"/>
  <c r="O7" i="1"/>
  <c r="P7" i="1" s="1"/>
  <c r="R7" i="1" s="1"/>
  <c r="U7" i="1"/>
  <c r="U25" i="1"/>
  <c r="O25" i="1"/>
  <c r="P25" i="1" s="1"/>
  <c r="R25" i="1" s="1"/>
  <c r="O13" i="1"/>
  <c r="P13" i="1" s="1"/>
  <c r="R13" i="1" s="1"/>
  <c r="U13" i="1"/>
  <c r="AK7" i="1"/>
  <c r="X7" i="1"/>
  <c r="Y7" i="1" s="1"/>
  <c r="AC7" i="1"/>
  <c r="AJ7" i="1" s="1"/>
  <c r="AK9" i="1"/>
  <c r="X9" i="1"/>
  <c r="Y9" i="1" s="1"/>
  <c r="AC9" i="1"/>
  <c r="AJ9" i="1" s="1"/>
  <c r="AK11" i="1"/>
  <c r="X11" i="1"/>
  <c r="Y11" i="1" s="1"/>
  <c r="AC11" i="1"/>
  <c r="AJ11" i="1" s="1"/>
  <c r="AK13" i="1"/>
  <c r="X13" i="1"/>
  <c r="Y13" i="1" s="1"/>
  <c r="AC13" i="1"/>
  <c r="AJ13" i="1" s="1"/>
  <c r="AK15" i="1"/>
  <c r="X15" i="1"/>
  <c r="Y15" i="1" s="1"/>
  <c r="AC15" i="1"/>
  <c r="AJ15" i="1" s="1"/>
  <c r="AK17" i="1"/>
  <c r="X17" i="1"/>
  <c r="Y17" i="1" s="1"/>
  <c r="AC17" i="1"/>
  <c r="AJ17" i="1" s="1"/>
  <c r="AK19" i="1"/>
  <c r="X19" i="1"/>
  <c r="Y19" i="1" s="1"/>
  <c r="AC19" i="1"/>
  <c r="AJ19" i="1" s="1"/>
  <c r="AK21" i="1"/>
  <c r="X21" i="1"/>
  <c r="Y21" i="1" s="1"/>
  <c r="AC21" i="1"/>
  <c r="AJ21" i="1" s="1"/>
  <c r="AK23" i="1"/>
  <c r="X23" i="1"/>
  <c r="Y23" i="1" s="1"/>
  <c r="AC23" i="1"/>
  <c r="AJ23" i="1" s="1"/>
  <c r="AJ52" i="1"/>
  <c r="L8" i="1"/>
  <c r="N8" i="1" s="1"/>
  <c r="L10" i="1"/>
  <c r="N10" i="1" s="1"/>
  <c r="L12" i="1"/>
  <c r="N12" i="1" s="1"/>
  <c r="L14" i="1"/>
  <c r="N14" i="1" s="1"/>
  <c r="L16" i="1"/>
  <c r="N16" i="1" s="1"/>
  <c r="L18" i="1"/>
  <c r="N18" i="1" s="1"/>
  <c r="L20" i="1"/>
  <c r="N20" i="1" s="1"/>
  <c r="L22" i="1"/>
  <c r="N22" i="1" s="1"/>
  <c r="L24" i="1"/>
  <c r="N24" i="1" s="1"/>
  <c r="AK24" i="1"/>
  <c r="AC25" i="1"/>
  <c r="AJ25" i="1" s="1"/>
  <c r="AK25" i="1"/>
  <c r="X25" i="1"/>
  <c r="Y25" i="1" s="1"/>
  <c r="U26" i="1"/>
  <c r="O26" i="1"/>
  <c r="P26" i="1" s="1"/>
  <c r="R26" i="1" s="1"/>
  <c r="O29" i="1"/>
  <c r="P29" i="1" s="1"/>
  <c r="R29" i="1" s="1"/>
  <c r="AK30" i="1"/>
  <c r="X30" i="1"/>
  <c r="Y30" i="1" s="1"/>
  <c r="AC30" i="1"/>
  <c r="AJ30" i="1" s="1"/>
  <c r="AC47" i="1"/>
  <c r="AJ47" i="1" s="1"/>
  <c r="X47" i="1"/>
  <c r="Y47" i="1" s="1"/>
  <c r="AK47" i="1"/>
  <c r="AD52" i="1"/>
  <c r="X8" i="1"/>
  <c r="Y8" i="1" s="1"/>
  <c r="X10" i="1"/>
  <c r="Y10" i="1" s="1"/>
  <c r="X12" i="1"/>
  <c r="Y12" i="1" s="1"/>
  <c r="AK12" i="1"/>
  <c r="X14" i="1"/>
  <c r="Y14" i="1" s="1"/>
  <c r="AK16" i="1"/>
  <c r="X18" i="1"/>
  <c r="Y18" i="1" s="1"/>
  <c r="AK18" i="1"/>
  <c r="X20" i="1"/>
  <c r="Y20" i="1" s="1"/>
  <c r="AK20" i="1"/>
  <c r="X22" i="1"/>
  <c r="Y22" i="1" s="1"/>
  <c r="AK22" i="1"/>
  <c r="X24" i="1"/>
  <c r="Y24" i="1" s="1"/>
  <c r="O33" i="1"/>
  <c r="P33" i="1" s="1"/>
  <c r="R33" i="1" s="1"/>
  <c r="U33" i="1"/>
  <c r="V33" i="1" s="1"/>
  <c r="AC35" i="1"/>
  <c r="AJ35" i="1" s="1"/>
  <c r="AK35" i="1"/>
  <c r="X35" i="1"/>
  <c r="Y35" i="1" s="1"/>
  <c r="AK38" i="1"/>
  <c r="X38" i="1"/>
  <c r="Y38" i="1" s="1"/>
  <c r="AC38" i="1"/>
  <c r="AJ38" i="1" s="1"/>
  <c r="AC43" i="1"/>
  <c r="AJ43" i="1" s="1"/>
  <c r="X43" i="1"/>
  <c r="Y43" i="1" s="1"/>
  <c r="AK43" i="1"/>
  <c r="T50" i="1"/>
  <c r="L50" i="1"/>
  <c r="N50" i="1" s="1"/>
  <c r="AK60" i="1"/>
  <c r="X60" i="1"/>
  <c r="Y60" i="1" s="1"/>
  <c r="AK8" i="1"/>
  <c r="AK10" i="1"/>
  <c r="AC27" i="1"/>
  <c r="AJ27" i="1" s="1"/>
  <c r="AK27" i="1"/>
  <c r="X27" i="1"/>
  <c r="Y27" i="1" s="1"/>
  <c r="U28" i="1"/>
  <c r="V28" i="1" s="1"/>
  <c r="O28" i="1"/>
  <c r="P28" i="1" s="1"/>
  <c r="R28" i="1" s="1"/>
  <c r="AK32" i="1"/>
  <c r="X32" i="1"/>
  <c r="Y32" i="1" s="1"/>
  <c r="AC32" i="1"/>
  <c r="AJ32" i="1" s="1"/>
  <c r="L46" i="1"/>
  <c r="N46" i="1" s="1"/>
  <c r="T46" i="1"/>
  <c r="U55" i="1"/>
  <c r="V55" i="1" s="1"/>
  <c r="AK14" i="1"/>
  <c r="X16" i="1"/>
  <c r="Y16" i="1" s="1"/>
  <c r="AD8" i="1"/>
  <c r="AD10" i="1"/>
  <c r="AD12" i="1"/>
  <c r="AD14" i="1"/>
  <c r="AD16" i="1"/>
  <c r="AD18" i="1"/>
  <c r="AD20" i="1"/>
  <c r="AD22" i="1"/>
  <c r="U34" i="1"/>
  <c r="O34" i="1"/>
  <c r="P34" i="1" s="1"/>
  <c r="R34" i="1" s="1"/>
  <c r="O40" i="1"/>
  <c r="P40" i="1" s="1"/>
  <c r="R40" i="1" s="1"/>
  <c r="U40" i="1"/>
  <c r="AK48" i="1"/>
  <c r="X48" i="1"/>
  <c r="Y48" i="1" s="1"/>
  <c r="AC48" i="1"/>
  <c r="AJ48" i="1" s="1"/>
  <c r="T58" i="1"/>
  <c r="L58" i="1"/>
  <c r="N58" i="1" s="1"/>
  <c r="AK28" i="1"/>
  <c r="X28" i="1"/>
  <c r="Y28" i="1" s="1"/>
  <c r="AC28" i="1"/>
  <c r="AJ28" i="1" s="1"/>
  <c r="AC31" i="1"/>
  <c r="AJ31" i="1" s="1"/>
  <c r="AK31" i="1"/>
  <c r="X31" i="1"/>
  <c r="Y31" i="1" s="1"/>
  <c r="O35" i="1"/>
  <c r="P35" i="1" s="1"/>
  <c r="R35" i="1" s="1"/>
  <c r="AC37" i="1"/>
  <c r="AJ37" i="1" s="1"/>
  <c r="AK37" i="1"/>
  <c r="X37" i="1"/>
  <c r="Y37" i="1" s="1"/>
  <c r="AK46" i="1"/>
  <c r="X46" i="1"/>
  <c r="Y46" i="1" s="1"/>
  <c r="AC46" i="1"/>
  <c r="AJ46" i="1" s="1"/>
  <c r="AC51" i="1"/>
  <c r="AJ51" i="1" s="1"/>
  <c r="AK51" i="1"/>
  <c r="X51" i="1"/>
  <c r="Y51" i="1" s="1"/>
  <c r="AK26" i="1"/>
  <c r="X26" i="1"/>
  <c r="Y26" i="1" s="1"/>
  <c r="AC26" i="1"/>
  <c r="AJ26" i="1" s="1"/>
  <c r="AC29" i="1"/>
  <c r="AJ29" i="1" s="1"/>
  <c r="AK29" i="1"/>
  <c r="X29" i="1"/>
  <c r="Y29" i="1" s="1"/>
  <c r="U30" i="1"/>
  <c r="V30" i="1" s="1"/>
  <c r="O30" i="1"/>
  <c r="P30" i="1" s="1"/>
  <c r="R30" i="1" s="1"/>
  <c r="AC33" i="1"/>
  <c r="AJ33" i="1" s="1"/>
  <c r="AK33" i="1"/>
  <c r="X33" i="1"/>
  <c r="Y33" i="1" s="1"/>
  <c r="AK36" i="1"/>
  <c r="X36" i="1"/>
  <c r="Y36" i="1" s="1"/>
  <c r="AC36" i="1"/>
  <c r="AJ36" i="1" s="1"/>
  <c r="AC39" i="1"/>
  <c r="AJ39" i="1" s="1"/>
  <c r="X39" i="1"/>
  <c r="Y39" i="1" s="1"/>
  <c r="AK39" i="1"/>
  <c r="T41" i="1"/>
  <c r="L41" i="1"/>
  <c r="N41" i="1" s="1"/>
  <c r="AC45" i="1"/>
  <c r="AJ45" i="1" s="1"/>
  <c r="X45" i="1"/>
  <c r="Y45" i="1" s="1"/>
  <c r="AK45" i="1"/>
  <c r="AK54" i="1"/>
  <c r="X54" i="1"/>
  <c r="Y54" i="1" s="1"/>
  <c r="AC54" i="1"/>
  <c r="AJ54" i="1" s="1"/>
  <c r="AD56" i="1"/>
  <c r="O59" i="1"/>
  <c r="P59" i="1" s="1"/>
  <c r="R59" i="1" s="1"/>
  <c r="U59" i="1"/>
  <c r="V59" i="1" s="1"/>
  <c r="U32" i="1"/>
  <c r="V32" i="1" s="1"/>
  <c r="O32" i="1"/>
  <c r="P32" i="1" s="1"/>
  <c r="R32" i="1" s="1"/>
  <c r="AK50" i="1"/>
  <c r="X50" i="1"/>
  <c r="Y50" i="1" s="1"/>
  <c r="AC50" i="1"/>
  <c r="AJ50" i="1" s="1"/>
  <c r="AK34" i="1"/>
  <c r="X34" i="1"/>
  <c r="Y34" i="1" s="1"/>
  <c r="AC34" i="1"/>
  <c r="AJ34" i="1" s="1"/>
  <c r="AL24" i="1"/>
  <c r="O38" i="1"/>
  <c r="P38" i="1" s="1"/>
  <c r="R38" i="1" s="1"/>
  <c r="AK40" i="1"/>
  <c r="X40" i="1"/>
  <c r="Y40" i="1" s="1"/>
  <c r="AC40" i="1"/>
  <c r="AJ40" i="1" s="1"/>
  <c r="AK42" i="1"/>
  <c r="X42" i="1"/>
  <c r="Y42" i="1" s="1"/>
  <c r="U42" i="1"/>
  <c r="V42" i="1" s="1"/>
  <c r="AD49" i="1"/>
  <c r="T53" i="1"/>
  <c r="L53" i="1"/>
  <c r="N53" i="1" s="1"/>
  <c r="T25" i="1"/>
  <c r="T27" i="1"/>
  <c r="V27" i="1" s="1"/>
  <c r="T29" i="1"/>
  <c r="V29" i="1" s="1"/>
  <c r="L39" i="1"/>
  <c r="N39" i="1" s="1"/>
  <c r="AK41" i="1"/>
  <c r="T44" i="1"/>
  <c r="AK59" i="1"/>
  <c r="U44" i="1"/>
  <c r="L45" i="1"/>
  <c r="N45" i="1" s="1"/>
  <c r="T48" i="1"/>
  <c r="L48" i="1"/>
  <c r="N48" i="1" s="1"/>
  <c r="AK52" i="1"/>
  <c r="X52" i="1"/>
  <c r="Y52" i="1" s="1"/>
  <c r="AK49" i="1"/>
  <c r="T52" i="1"/>
  <c r="L52" i="1"/>
  <c r="N52" i="1" s="1"/>
  <c r="AK56" i="1"/>
  <c r="X56" i="1"/>
  <c r="Y56" i="1" s="1"/>
  <c r="AK44" i="1"/>
  <c r="X44" i="1"/>
  <c r="Y44" i="1" s="1"/>
  <c r="T54" i="1"/>
  <c r="L54" i="1"/>
  <c r="N54" i="1" s="1"/>
  <c r="AD57" i="1"/>
  <c r="AK58" i="1"/>
  <c r="X58" i="1"/>
  <c r="Y58" i="1" s="1"/>
  <c r="AC44" i="1"/>
  <c r="AJ44" i="1" s="1"/>
  <c r="T56" i="1"/>
  <c r="L56" i="1"/>
  <c r="N56" i="1" s="1"/>
  <c r="L57" i="1"/>
  <c r="N57" i="1" s="1"/>
  <c r="AC58" i="1"/>
  <c r="AD60" i="1"/>
  <c r="X49" i="1"/>
  <c r="Y49" i="1" s="1"/>
  <c r="AK57" i="1"/>
  <c r="T60" i="1"/>
  <c r="L60" i="1"/>
  <c r="N60" i="1" s="1"/>
  <c r="O23" i="1" l="1"/>
  <c r="P23" i="1" s="1"/>
  <c r="R23" i="1" s="1"/>
  <c r="AD35" i="1"/>
  <c r="V26" i="1"/>
  <c r="O21" i="1"/>
  <c r="P21" i="1" s="1"/>
  <c r="R21" i="1" s="1"/>
  <c r="U11" i="1"/>
  <c r="V11" i="1" s="1"/>
  <c r="V25" i="1"/>
  <c r="AD7" i="1"/>
  <c r="AL59" i="1"/>
  <c r="AN59" i="1" s="1"/>
  <c r="AR59" i="1" s="1"/>
  <c r="AU59" i="1" s="1"/>
  <c r="O37" i="1"/>
  <c r="P37" i="1" s="1"/>
  <c r="R37" i="1" s="1"/>
  <c r="AL12" i="1"/>
  <c r="V7" i="1"/>
  <c r="AL28" i="1"/>
  <c r="O43" i="1"/>
  <c r="P43" i="1" s="1"/>
  <c r="R43" i="1" s="1"/>
  <c r="U15" i="1"/>
  <c r="V15" i="1" s="1"/>
  <c r="AL41" i="1"/>
  <c r="O47" i="1"/>
  <c r="P47" i="1" s="1"/>
  <c r="R47" i="1" s="1"/>
  <c r="V34" i="1"/>
  <c r="U49" i="1"/>
  <c r="V49" i="1" s="1"/>
  <c r="AL53" i="1"/>
  <c r="AL32" i="1"/>
  <c r="AL20" i="1"/>
  <c r="O36" i="1"/>
  <c r="P36" i="1" s="1"/>
  <c r="R36" i="1" s="1"/>
  <c r="O19" i="1"/>
  <c r="P19" i="1" s="1"/>
  <c r="R19" i="1" s="1"/>
  <c r="U51" i="1"/>
  <c r="V51" i="1" s="1"/>
  <c r="O17" i="1"/>
  <c r="P17" i="1" s="1"/>
  <c r="R17" i="1" s="1"/>
  <c r="AL57" i="1"/>
  <c r="AL55" i="1"/>
  <c r="AN55" i="1" s="1"/>
  <c r="AR55" i="1" s="1"/>
  <c r="AU55" i="1" s="1"/>
  <c r="AL22" i="1"/>
  <c r="AL45" i="1"/>
  <c r="AL14" i="1"/>
  <c r="O9" i="1"/>
  <c r="P9" i="1" s="1"/>
  <c r="R9" i="1" s="1"/>
  <c r="V13" i="1"/>
  <c r="AL50" i="1"/>
  <c r="AL48" i="1"/>
  <c r="V40" i="1"/>
  <c r="AD32" i="1"/>
  <c r="AL38" i="1"/>
  <c r="AL8" i="1"/>
  <c r="AL56" i="1"/>
  <c r="AL30" i="1"/>
  <c r="AD45" i="1"/>
  <c r="AL49" i="1"/>
  <c r="AD29" i="1"/>
  <c r="AD11" i="1"/>
  <c r="AL10" i="1"/>
  <c r="AL60" i="1"/>
  <c r="AD27" i="1"/>
  <c r="O31" i="1"/>
  <c r="P31" i="1" s="1"/>
  <c r="R31" i="1" s="1"/>
  <c r="AD48" i="1"/>
  <c r="AL47" i="1"/>
  <c r="AL36" i="1"/>
  <c r="AL35" i="1"/>
  <c r="AD37" i="1"/>
  <c r="AL19" i="1"/>
  <c r="AD46" i="1"/>
  <c r="AD26" i="1"/>
  <c r="AD31" i="1"/>
  <c r="AL46" i="1"/>
  <c r="AL18" i="1"/>
  <c r="AL34" i="1"/>
  <c r="AD33" i="1"/>
  <c r="AL26" i="1"/>
  <c r="AD51" i="1"/>
  <c r="AL33" i="1"/>
  <c r="AD41" i="1"/>
  <c r="AL16" i="1"/>
  <c r="AL37" i="1"/>
  <c r="U14" i="1"/>
  <c r="V14" i="1" s="1"/>
  <c r="O14" i="1"/>
  <c r="P14" i="1" s="1"/>
  <c r="R14" i="1" s="1"/>
  <c r="O45" i="1"/>
  <c r="P45" i="1" s="1"/>
  <c r="R45" i="1" s="1"/>
  <c r="U45" i="1"/>
  <c r="V45" i="1" s="1"/>
  <c r="AD38" i="1"/>
  <c r="O50" i="1"/>
  <c r="P50" i="1" s="1"/>
  <c r="R50" i="1" s="1"/>
  <c r="U50" i="1"/>
  <c r="V50" i="1" s="1"/>
  <c r="AD47" i="1"/>
  <c r="U12" i="1"/>
  <c r="V12" i="1" s="1"/>
  <c r="O12" i="1"/>
  <c r="P12" i="1" s="1"/>
  <c r="R12" i="1" s="1"/>
  <c r="AD50" i="1"/>
  <c r="AD21" i="1"/>
  <c r="AD17" i="1"/>
  <c r="AD13" i="1"/>
  <c r="AD9" i="1"/>
  <c r="AL7" i="1"/>
  <c r="AD24" i="1"/>
  <c r="O54" i="1"/>
  <c r="P54" i="1" s="1"/>
  <c r="R54" i="1" s="1"/>
  <c r="U54" i="1"/>
  <c r="V54" i="1" s="1"/>
  <c r="U10" i="1"/>
  <c r="V10" i="1" s="1"/>
  <c r="O10" i="1"/>
  <c r="P10" i="1" s="1"/>
  <c r="R10" i="1" s="1"/>
  <c r="AL13" i="1"/>
  <c r="O52" i="1"/>
  <c r="P52" i="1" s="1"/>
  <c r="R52" i="1" s="1"/>
  <c r="U52" i="1"/>
  <c r="V52" i="1" s="1"/>
  <c r="AD44" i="1"/>
  <c r="AD36" i="1"/>
  <c r="AL25" i="1"/>
  <c r="AD28" i="1"/>
  <c r="O41" i="1"/>
  <c r="P41" i="1" s="1"/>
  <c r="R41" i="1" s="1"/>
  <c r="U41" i="1"/>
  <c r="V41" i="1" s="1"/>
  <c r="AD30" i="1"/>
  <c r="U24" i="1"/>
  <c r="V24" i="1" s="1"/>
  <c r="O24" i="1"/>
  <c r="P24" i="1" s="1"/>
  <c r="R24" i="1" s="1"/>
  <c r="U8" i="1"/>
  <c r="V8" i="1" s="1"/>
  <c r="O8" i="1"/>
  <c r="P8" i="1" s="1"/>
  <c r="R8" i="1" s="1"/>
  <c r="AL17" i="1"/>
  <c r="O60" i="1"/>
  <c r="P60" i="1" s="1"/>
  <c r="R60" i="1" s="1"/>
  <c r="U60" i="1"/>
  <c r="V60" i="1" s="1"/>
  <c r="AD43" i="1"/>
  <c r="AJ58" i="1"/>
  <c r="AL43" i="1"/>
  <c r="V44" i="1"/>
  <c r="O53" i="1"/>
  <c r="P53" i="1" s="1"/>
  <c r="R53" i="1" s="1"/>
  <c r="U53" i="1"/>
  <c r="V53" i="1" s="1"/>
  <c r="AD25" i="1"/>
  <c r="AD58" i="1"/>
  <c r="AL40" i="1"/>
  <c r="U22" i="1"/>
  <c r="V22" i="1" s="1"/>
  <c r="O22" i="1"/>
  <c r="P22" i="1" s="1"/>
  <c r="R22" i="1" s="1"/>
  <c r="AL15" i="1"/>
  <c r="AL9" i="1"/>
  <c r="O57" i="1"/>
  <c r="P57" i="1" s="1"/>
  <c r="R57" i="1" s="1"/>
  <c r="U57" i="1"/>
  <c r="V57" i="1" s="1"/>
  <c r="AL44" i="1"/>
  <c r="AL54" i="1"/>
  <c r="AD34" i="1"/>
  <c r="U20" i="1"/>
  <c r="V20" i="1" s="1"/>
  <c r="O20" i="1"/>
  <c r="P20" i="1" s="1"/>
  <c r="R20" i="1" s="1"/>
  <c r="AD23" i="1"/>
  <c r="AD19" i="1"/>
  <c r="AD15" i="1"/>
  <c r="AL23" i="1"/>
  <c r="AL21" i="1"/>
  <c r="O56" i="1"/>
  <c r="P56" i="1" s="1"/>
  <c r="R56" i="1" s="1"/>
  <c r="U56" i="1"/>
  <c r="V56" i="1" s="1"/>
  <c r="O48" i="1"/>
  <c r="P48" i="1" s="1"/>
  <c r="R48" i="1" s="1"/>
  <c r="U48" i="1"/>
  <c r="V48" i="1" s="1"/>
  <c r="AD39" i="1"/>
  <c r="AL29" i="1"/>
  <c r="AL42" i="1"/>
  <c r="AN42" i="1" s="1"/>
  <c r="AR42" i="1" s="1"/>
  <c r="AU42" i="1" s="1"/>
  <c r="AL31" i="1"/>
  <c r="O46" i="1"/>
  <c r="P46" i="1" s="1"/>
  <c r="R46" i="1" s="1"/>
  <c r="U46" i="1"/>
  <c r="V46" i="1" s="1"/>
  <c r="AL27" i="1"/>
  <c r="AD40" i="1"/>
  <c r="O18" i="1"/>
  <c r="P18" i="1" s="1"/>
  <c r="R18" i="1" s="1"/>
  <c r="U18" i="1"/>
  <c r="V18" i="1" s="1"/>
  <c r="AD54" i="1"/>
  <c r="AL39" i="1"/>
  <c r="U39" i="1"/>
  <c r="V39" i="1" s="1"/>
  <c r="O39" i="1"/>
  <c r="P39" i="1" s="1"/>
  <c r="R39" i="1" s="1"/>
  <c r="AL51" i="1"/>
  <c r="O58" i="1"/>
  <c r="P58" i="1" s="1"/>
  <c r="R58" i="1" s="1"/>
  <c r="U58" i="1"/>
  <c r="V58" i="1" s="1"/>
  <c r="U16" i="1"/>
  <c r="V16" i="1" s="1"/>
  <c r="O16" i="1"/>
  <c r="P16" i="1" s="1"/>
  <c r="R16" i="1" s="1"/>
  <c r="AL52" i="1"/>
  <c r="AL11" i="1"/>
  <c r="AN35" i="1" l="1"/>
  <c r="AR35" i="1" s="1"/>
  <c r="AN49" i="1"/>
  <c r="AN32" i="1"/>
  <c r="AR32" i="1" s="1"/>
  <c r="AN27" i="1"/>
  <c r="AR27" i="1" s="1"/>
  <c r="AN12" i="1"/>
  <c r="AR12" i="1" s="1"/>
  <c r="AN33" i="1"/>
  <c r="AN28" i="1"/>
  <c r="AN43" i="1"/>
  <c r="AR43" i="1" s="1"/>
  <c r="AU43" i="1" s="1"/>
  <c r="AN40" i="1"/>
  <c r="AR40" i="1" s="1"/>
  <c r="AN26" i="1"/>
  <c r="AN47" i="1"/>
  <c r="AR47" i="1" s="1"/>
  <c r="AU47" i="1" s="1"/>
  <c r="AN13" i="1"/>
  <c r="AN7" i="1"/>
  <c r="AN25" i="1"/>
  <c r="AN38" i="1"/>
  <c r="AR38" i="1" s="1"/>
  <c r="AN30" i="1"/>
  <c r="AN56" i="1"/>
  <c r="AR56" i="1" s="1"/>
  <c r="AU56" i="1" s="1"/>
  <c r="AN29" i="1"/>
  <c r="AR29" i="1" s="1"/>
  <c r="AN15" i="1"/>
  <c r="AR15" i="1" s="1"/>
  <c r="AN36" i="1"/>
  <c r="AR36" i="1" s="1"/>
  <c r="AN19" i="1"/>
  <c r="AN21" i="1"/>
  <c r="AN23" i="1"/>
  <c r="AR23" i="1" s="1"/>
  <c r="AN34" i="1"/>
  <c r="AR34" i="1" s="1"/>
  <c r="AN11" i="1"/>
  <c r="AR11" i="1" s="1"/>
  <c r="AN22" i="1"/>
  <c r="AR22" i="1" s="1"/>
  <c r="AN17" i="1"/>
  <c r="AN16" i="1"/>
  <c r="AR16" i="1" s="1"/>
  <c r="AN48" i="1"/>
  <c r="AR48" i="1" s="1"/>
  <c r="AN20" i="1"/>
  <c r="AR20" i="1" s="1"/>
  <c r="AN10" i="1"/>
  <c r="AN14" i="1"/>
  <c r="AR14" i="1" s="1"/>
  <c r="AN37" i="1"/>
  <c r="AR37" i="1" s="1"/>
  <c r="AN51" i="1"/>
  <c r="AR51" i="1" s="1"/>
  <c r="AN39" i="1"/>
  <c r="AR39" i="1" s="1"/>
  <c r="AN9" i="1"/>
  <c r="AN44" i="1"/>
  <c r="AR44" i="1" s="1"/>
  <c r="AU44" i="1" s="1"/>
  <c r="AN31" i="1"/>
  <c r="AN45" i="1"/>
  <c r="AR45" i="1" s="1"/>
  <c r="AU45" i="1" s="1"/>
  <c r="AP42" i="1"/>
  <c r="AN53" i="1"/>
  <c r="AR53" i="1" s="1"/>
  <c r="AN60" i="1"/>
  <c r="AR60" i="1" s="1"/>
  <c r="AU60" i="1" s="1"/>
  <c r="AN41" i="1"/>
  <c r="AR41" i="1" s="1"/>
  <c r="AU41" i="1" s="1"/>
  <c r="AN18" i="1"/>
  <c r="AR18" i="1" s="1"/>
  <c r="AP59" i="1"/>
  <c r="AN8" i="1"/>
  <c r="AR8" i="1" s="1"/>
  <c r="AP55" i="1"/>
  <c r="AN50" i="1"/>
  <c r="AR50" i="1" s="1"/>
  <c r="AL58" i="1"/>
  <c r="AN58" i="1" s="1"/>
  <c r="AR58" i="1" s="1"/>
  <c r="AU58" i="1" s="1"/>
  <c r="AN24" i="1"/>
  <c r="AR24" i="1" s="1"/>
  <c r="AN54" i="1"/>
  <c r="AR54" i="1" s="1"/>
  <c r="AU54" i="1" s="1"/>
  <c r="AN46" i="1"/>
  <c r="AR46" i="1" s="1"/>
  <c r="AU46" i="1" s="1"/>
  <c r="AN57" i="1"/>
  <c r="AR57" i="1" s="1"/>
  <c r="AU57" i="1" s="1"/>
  <c r="AN52" i="1"/>
  <c r="AR52" i="1" s="1"/>
  <c r="AP35" i="1" l="1"/>
  <c r="AP30" i="1"/>
  <c r="AR30" i="1"/>
  <c r="AP10" i="1"/>
  <c r="AR10" i="1"/>
  <c r="AP28" i="1"/>
  <c r="AR28" i="1"/>
  <c r="AP21" i="1"/>
  <c r="AR21" i="1"/>
  <c r="AP19" i="1"/>
  <c r="AR19" i="1"/>
  <c r="AP7" i="1"/>
  <c r="AR7" i="1"/>
  <c r="AP31" i="1"/>
  <c r="AR31" i="1"/>
  <c r="AP25" i="1"/>
  <c r="AR25" i="1"/>
  <c r="AP33" i="1"/>
  <c r="AR33" i="1"/>
  <c r="AP9" i="1"/>
  <c r="AR9" i="1"/>
  <c r="AP13" i="1"/>
  <c r="AR13" i="1"/>
  <c r="AP17" i="1"/>
  <c r="AR17" i="1"/>
  <c r="AP26" i="1"/>
  <c r="AR26" i="1"/>
  <c r="AP49" i="1"/>
  <c r="AR49" i="1"/>
  <c r="AP32" i="1"/>
  <c r="AP27" i="1"/>
  <c r="AP12" i="1"/>
  <c r="AP43" i="1"/>
  <c r="AP40" i="1"/>
  <c r="AP36" i="1"/>
  <c r="AP47" i="1"/>
  <c r="AP44" i="1"/>
  <c r="AP20" i="1"/>
  <c r="AP23" i="1"/>
  <c r="AP38" i="1"/>
  <c r="AP34" i="1"/>
  <c r="AP15" i="1"/>
  <c r="AP29" i="1"/>
  <c r="AP56" i="1"/>
  <c r="AP11" i="1"/>
  <c r="AP14" i="1"/>
  <c r="AP45" i="1"/>
  <c r="AP16" i="1"/>
  <c r="AP22" i="1"/>
  <c r="AP37" i="1"/>
  <c r="AP51" i="1"/>
  <c r="AP48" i="1"/>
  <c r="AP39" i="1"/>
  <c r="AP58" i="1"/>
  <c r="AP52" i="1"/>
  <c r="AP18" i="1"/>
  <c r="AP57" i="1"/>
  <c r="AP24" i="1"/>
  <c r="AP46" i="1"/>
  <c r="AP8" i="1"/>
  <c r="AP41" i="1"/>
  <c r="AP54" i="1"/>
  <c r="AP50" i="1"/>
  <c r="AP60" i="1"/>
  <c r="AP53" i="1"/>
  <c r="AQ7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1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</futureMetadata>
  <valueMetadata count="1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</valueMetadata>
</metadata>
</file>

<file path=xl/sharedStrings.xml><?xml version="1.0" encoding="utf-8"?>
<sst xmlns="http://schemas.openxmlformats.org/spreadsheetml/2006/main" count="43" uniqueCount="39">
  <si>
    <t>v</t>
  </si>
  <si>
    <t>w</t>
  </si>
  <si>
    <t>Reference phi is converted into ln(aw)</t>
  </si>
  <si>
    <t>molality (m)</t>
  </si>
  <si>
    <t>Mw</t>
  </si>
  <si>
    <t>molality x Mw</t>
  </si>
  <si>
    <t>Vw</t>
  </si>
  <si>
    <t>1/T</t>
  </si>
  <si>
    <t>Ln(T)</t>
  </si>
  <si>
    <t>Square difference</t>
  </si>
  <si>
    <t>Standard Deviation</t>
  </si>
  <si>
    <t xml:space="preserve">     Ø</t>
  </si>
  <si>
    <t xml:space="preserve">  Reference paper value of   Ø</t>
  </si>
  <si>
    <t>a</t>
  </si>
  <si>
    <t>b</t>
  </si>
  <si>
    <t>c</t>
  </si>
  <si>
    <t>d</t>
  </si>
  <si>
    <t>e</t>
  </si>
  <si>
    <t>f</t>
  </si>
  <si>
    <t>g</t>
  </si>
  <si>
    <t>h</t>
  </si>
  <si>
    <t>i</t>
  </si>
  <si>
    <t>LiCl</t>
  </si>
  <si>
    <t>Temperature          ( C )</t>
  </si>
  <si>
    <t>Temperature              ( K )</t>
  </si>
  <si>
    <t>Molality</t>
  </si>
  <si>
    <t>Temp</t>
  </si>
  <si>
    <t>Our Work Results</t>
  </si>
  <si>
    <t>Xa1p</t>
  </si>
  <si>
    <t>Xa2p</t>
  </si>
  <si>
    <t>Xm++</t>
  </si>
  <si>
    <t>Xm1</t>
  </si>
  <si>
    <t>Xm3</t>
  </si>
  <si>
    <t>Xm6</t>
  </si>
  <si>
    <t>Xm5</t>
  </si>
  <si>
    <t>Literature</t>
  </si>
  <si>
    <t>Our Work</t>
  </si>
  <si>
    <t>For graph purpose</t>
  </si>
  <si>
    <t>n=2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</si>
</sst>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3" borderId="0" xfId="0" applyFill="1"/>
    <xf numFmtId="0" fontId="2" fillId="0" borderId="0" xfId="0" applyFont="1" applyAlignment="1">
      <alignment horizontal="center"/>
    </xf>
    <xf numFmtId="0" fontId="0" fillId="4" borderId="0" xfId="0" applyFill="1"/>
    <xf numFmtId="0" fontId="3" fillId="0" borderId="0" xfId="0" applyFont="1"/>
    <xf numFmtId="0" fontId="4" fillId="0" borderId="0" xfId="0" applyFont="1" applyAlignment="1">
      <alignment wrapText="1"/>
    </xf>
    <xf numFmtId="2" fontId="5" fillId="0" borderId="0" xfId="0" applyNumberFormat="1" applyFont="1" applyAlignment="1">
      <alignment horizontal="center" shrinkToFit="1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5" Type="http://schemas.openxmlformats.org/officeDocument/2006/relationships/customXml" Target="../customXml/item2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80863737286775"/>
          <c:y val="7.334215067837592E-2"/>
          <c:w val="0.80843470272986795"/>
          <c:h val="0.66599908400120156"/>
        </c:manualLayout>
      </c:layout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'Sheet for finding Unknown LiCl'!$AU$7:$AU$60</c:f>
              <c:numCache>
                <c:formatCode>General</c:formatCode>
                <c:ptCount val="54"/>
                <c:pt idx="34">
                  <c:v>2.4768753793151239</c:v>
                </c:pt>
                <c:pt idx="35">
                  <c:v>2.3818595841068824</c:v>
                </c:pt>
                <c:pt idx="36">
                  <c:v>2.2999362655957714</c:v>
                </c:pt>
                <c:pt idx="37">
                  <c:v>2.2294285523380597</c:v>
                </c:pt>
                <c:pt idx="38">
                  <c:v>2.1684747756519243</c:v>
                </c:pt>
                <c:pt idx="39">
                  <c:v>2.1160526276711895</c:v>
                </c:pt>
                <c:pt idx="40">
                  <c:v>2.0708800501166262</c:v>
                </c:pt>
                <c:pt idx="47">
                  <c:v>3.3735907511105956</c:v>
                </c:pt>
                <c:pt idx="48">
                  <c:v>3.2090285618329411</c:v>
                </c:pt>
                <c:pt idx="49">
                  <c:v>3.0658354839065778</c:v>
                </c:pt>
                <c:pt idx="50">
                  <c:v>2.9402707173482669</c:v>
                </c:pt>
                <c:pt idx="51">
                  <c:v>2.8323837232403841</c:v>
                </c:pt>
                <c:pt idx="52">
                  <c:v>2.7395210906279766</c:v>
                </c:pt>
                <c:pt idx="53">
                  <c:v>2.6604301109674413</c:v>
                </c:pt>
              </c:numCache>
            </c:numRef>
          </c:xVal>
          <c:yVal>
            <c:numRef>
              <c:f>'Sheet for finding Unknown LiCl'!$AV$7:$AV$60</c:f>
              <c:numCache>
                <c:formatCode>General</c:formatCode>
                <c:ptCount val="54"/>
                <c:pt idx="34">
                  <c:v>2.2159</c:v>
                </c:pt>
                <c:pt idx="35">
                  <c:v>2.1575000000000002</c:v>
                </c:pt>
                <c:pt idx="36">
                  <c:v>2.0958000000000001</c:v>
                </c:pt>
                <c:pt idx="37">
                  <c:v>2.0392000000000001</c:v>
                </c:pt>
                <c:pt idx="38">
                  <c:v>1.9770000000000001</c:v>
                </c:pt>
                <c:pt idx="39">
                  <c:v>1.9206000000000001</c:v>
                </c:pt>
                <c:pt idx="40">
                  <c:v>1.8681000000000001</c:v>
                </c:pt>
                <c:pt idx="47">
                  <c:v>3.0539999999999998</c:v>
                </c:pt>
                <c:pt idx="48">
                  <c:v>2.911</c:v>
                </c:pt>
                <c:pt idx="49">
                  <c:v>2.7839999999999998</c:v>
                </c:pt>
                <c:pt idx="50">
                  <c:v>2.6589999999999998</c:v>
                </c:pt>
                <c:pt idx="51">
                  <c:v>2.5419999999999998</c:v>
                </c:pt>
                <c:pt idx="52">
                  <c:v>2.4300000000000002</c:v>
                </c:pt>
                <c:pt idx="53">
                  <c:v>2.3239999999999998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BF-45C8-8A50-122B577924F9}"/>
            </c:ext>
          </c:extLst>
        </c:ser>
        <c:ser>
          <c:idx val="1"/>
          <c:order val="1"/>
          <c:tx>
            <c:v>Parity Line</c:v>
          </c:tx>
          <c:spPr>
            <a:ln w="15875" cap="rnd">
              <a:solidFill>
                <a:schemeClr val="dk1"/>
              </a:solidFill>
              <a:round/>
            </a:ln>
            <a:effectLst/>
          </c:spPr>
          <c:marker>
            <c:symbol val="none"/>
          </c:marker>
          <c:xVal>
            <c:numRef>
              <c:f>'Sheet for finding Unknown LiCl'!$AX$31:$AX$65</c:f>
              <c:numCache>
                <c:formatCode>General</c:formatCode>
                <c:ptCount val="3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</c:numCache>
            </c:numRef>
          </c:xVal>
          <c:yVal>
            <c:numRef>
              <c:f>'Sheet for finding Unknown LiCl'!$AY$31:$AY$65</c:f>
              <c:numCache>
                <c:formatCode>General</c:formatCode>
                <c:ptCount val="3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BF-45C8-8A50-122B57792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906912"/>
        <c:axId val="1538996704"/>
      </c:scatterChart>
      <c:valAx>
        <c:axId val="1191906912"/>
        <c:scaling>
          <c:orientation val="minMax"/>
          <c:max val="3.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dk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538996704"/>
        <c:crosses val="autoZero"/>
        <c:crossBetween val="midCat"/>
        <c:majorUnit val="0.4"/>
        <c:minorUnit val="0.2"/>
      </c:valAx>
      <c:valAx>
        <c:axId val="1538996704"/>
        <c:scaling>
          <c:orientation val="minMax"/>
          <c:max val="3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dk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191906912"/>
        <c:crosses val="autoZero"/>
        <c:crossBetween val="midCat"/>
        <c:majorUnit val="0.4"/>
        <c:minorUnit val="0.2"/>
      </c:valAx>
      <c:spPr>
        <a:noFill/>
        <a:ln>
          <a:solidFill>
            <a:schemeClr val="dk1"/>
          </a:solidFill>
        </a:ln>
        <a:effectLst/>
      </c:spPr>
    </c:plotArea>
    <c:legend>
      <c:legendPos val="t"/>
      <c:layout>
        <c:manualLayout>
          <c:xMode val="edge"/>
          <c:yMode val="edge"/>
          <c:x val="0.14470254629629631"/>
          <c:y val="7.2922222222222208E-2"/>
          <c:w val="0.2755023148148148"/>
          <c:h val="0.11374606481481483"/>
        </c:manualLayout>
      </c:layout>
      <c:overlay val="0"/>
      <c:spPr>
        <a:noFill/>
        <a:ln>
          <a:solidFill>
            <a:schemeClr val="dk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Xm6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parts'!$V$6:$V$39</c:f>
              <c:numCache>
                <c:formatCode>General</c:formatCode>
                <c:ptCount val="34"/>
                <c:pt idx="0">
                  <c:v>0.237647</c:v>
                </c:pt>
                <c:pt idx="1">
                  <c:v>0.23588999999999999</c:v>
                </c:pt>
                <c:pt idx="2">
                  <c:v>0.23413900000000001</c:v>
                </c:pt>
                <c:pt idx="3">
                  <c:v>0.23239399999999999</c:v>
                </c:pt>
                <c:pt idx="4">
                  <c:v>0.230655</c:v>
                </c:pt>
                <c:pt idx="5">
                  <c:v>0.22892199999999999</c:v>
                </c:pt>
                <c:pt idx="6">
                  <c:v>0.22719500000000001</c:v>
                </c:pt>
                <c:pt idx="7">
                  <c:v>0.22547400000000001</c:v>
                </c:pt>
                <c:pt idx="8">
                  <c:v>0.22375900000000001</c:v>
                </c:pt>
                <c:pt idx="9">
                  <c:v>0.22205</c:v>
                </c:pt>
                <c:pt idx="10">
                  <c:v>0.22034699999999999</c:v>
                </c:pt>
                <c:pt idx="11">
                  <c:v>0.21865000000000001</c:v>
                </c:pt>
                <c:pt idx="12">
                  <c:v>0.21695900000000001</c:v>
                </c:pt>
                <c:pt idx="13">
                  <c:v>0.21527399999999999</c:v>
                </c:pt>
                <c:pt idx="14">
                  <c:v>0.21359500000000001</c:v>
                </c:pt>
                <c:pt idx="15">
                  <c:v>0.211922</c:v>
                </c:pt>
                <c:pt idx="16">
                  <c:v>0.210255</c:v>
                </c:pt>
                <c:pt idx="17">
                  <c:v>0.208594</c:v>
                </c:pt>
                <c:pt idx="18">
                  <c:v>0.20693900000000001</c:v>
                </c:pt>
                <c:pt idx="19">
                  <c:v>0.20529</c:v>
                </c:pt>
                <c:pt idx="20">
                  <c:v>0.20364699999999999</c:v>
                </c:pt>
                <c:pt idx="21">
                  <c:v>0.20201</c:v>
                </c:pt>
                <c:pt idx="22">
                  <c:v>0.200379</c:v>
                </c:pt>
                <c:pt idx="23">
                  <c:v>0.19875399999999999</c:v>
                </c:pt>
                <c:pt idx="24">
                  <c:v>0.197135</c:v>
                </c:pt>
                <c:pt idx="25">
                  <c:v>0.195522</c:v>
                </c:pt>
                <c:pt idx="26">
                  <c:v>0.193915</c:v>
                </c:pt>
                <c:pt idx="27">
                  <c:v>0.19231400000000001</c:v>
                </c:pt>
                <c:pt idx="28">
                  <c:v>0.190719</c:v>
                </c:pt>
                <c:pt idx="29">
                  <c:v>0.18912999999999999</c:v>
                </c:pt>
                <c:pt idx="30">
                  <c:v>0.18754699999999999</c:v>
                </c:pt>
                <c:pt idx="31">
                  <c:v>0.18597</c:v>
                </c:pt>
                <c:pt idx="32">
                  <c:v>0.18439900000000001</c:v>
                </c:pt>
                <c:pt idx="33">
                  <c:v>0.182834</c:v>
                </c:pt>
              </c:numCache>
            </c:numRef>
          </c:xVal>
          <c:yVal>
            <c:numRef>
              <c:f>'Graph-mathematica each parts'!$W$6:$W$39</c:f>
              <c:numCache>
                <c:formatCode>General</c:formatCode>
                <c:ptCount val="34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44-445E-B93D-0C251B835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474832"/>
        <c:axId val="1714386576"/>
      </c:scatterChart>
      <c:valAx>
        <c:axId val="118347483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86576"/>
        <c:crosses val="autoZero"/>
        <c:crossBetween val="midCat"/>
      </c:valAx>
      <c:valAx>
        <c:axId val="1714386576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47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</a:t>
            </a:r>
            <a:r>
              <a:rPr lang="en-IN" baseline="0"/>
              <a:t> 3. </a:t>
            </a:r>
            <a:r>
              <a:rPr lang="en-IN"/>
              <a:t>Temperature vs Ø for LiCl n=3</a:t>
            </a:r>
          </a:p>
        </c:rich>
      </c:tx>
      <c:layout>
        <c:manualLayout>
          <c:xMode val="edge"/>
          <c:yMode val="edge"/>
          <c:x val="0.21445578703703708"/>
          <c:y val="0.89182870370370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'Comparision graph'!$A$3:$A$55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  <c:extLst xmlns:c15="http://schemas.microsoft.com/office/drawing/2012/chart"/>
            </c:numRef>
          </c:xVal>
          <c:yVal>
            <c:numRef>
              <c:f>'Comparision graph'!$B$3:$B$55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9D1-41C2-B701-A452E7CEB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88112"/>
        <c:axId val="2111475280"/>
        <c:extLst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'Comparision graph'!$D$3:$D$271</c:f>
              <c:numCache>
                <c:formatCode>General</c:formatCode>
                <c:ptCount val="269"/>
                <c:pt idx="1">
                  <c:v>5.88844E-3</c:v>
                </c:pt>
                <c:pt idx="2">
                  <c:v>1.1288400000000001E-2</c:v>
                </c:pt>
                <c:pt idx="3">
                  <c:v>1.6608399999999999E-2</c:v>
                </c:pt>
                <c:pt idx="4">
                  <c:v>2.18484E-2</c:v>
                </c:pt>
                <c:pt idx="5">
                  <c:v>2.7008399999999998E-2</c:v>
                </c:pt>
                <c:pt idx="6">
                  <c:v>3.20883E-2</c:v>
                </c:pt>
                <c:pt idx="7">
                  <c:v>3.7088299999999998E-2</c:v>
                </c:pt>
                <c:pt idx="8">
                  <c:v>4.2008299999999998E-2</c:v>
                </c:pt>
                <c:pt idx="9">
                  <c:v>4.6848300000000002E-2</c:v>
                </c:pt>
                <c:pt idx="10">
                  <c:v>5.1608300000000003E-2</c:v>
                </c:pt>
                <c:pt idx="11">
                  <c:v>5.6288299999999999E-2</c:v>
                </c:pt>
                <c:pt idx="12">
                  <c:v>6.0888200000000003E-2</c:v>
                </c:pt>
                <c:pt idx="13">
                  <c:v>6.54082E-2</c:v>
                </c:pt>
                <c:pt idx="14">
                  <c:v>6.9848199999999999E-2</c:v>
                </c:pt>
                <c:pt idx="15">
                  <c:v>7.4208200000000002E-2</c:v>
                </c:pt>
                <c:pt idx="16">
                  <c:v>7.8488199999999994E-2</c:v>
                </c:pt>
                <c:pt idx="17">
                  <c:v>8.26881E-2</c:v>
                </c:pt>
                <c:pt idx="18">
                  <c:v>8.6808099999999999E-2</c:v>
                </c:pt>
                <c:pt idx="19">
                  <c:v>9.0848100000000001E-2</c:v>
                </c:pt>
                <c:pt idx="20">
                  <c:v>9.4808100000000006E-2</c:v>
                </c:pt>
                <c:pt idx="21">
                  <c:v>9.8688100000000001E-2</c:v>
                </c:pt>
                <c:pt idx="22">
                  <c:v>0.102488</c:v>
                </c:pt>
                <c:pt idx="23">
                  <c:v>0.106208</c:v>
                </c:pt>
                <c:pt idx="24">
                  <c:v>0.109848</c:v>
                </c:pt>
                <c:pt idx="25">
                  <c:v>0.11340799999999999</c:v>
                </c:pt>
                <c:pt idx="26">
                  <c:v>0.11688800000000001</c:v>
                </c:pt>
                <c:pt idx="27">
                  <c:v>0.12028800000000001</c:v>
                </c:pt>
                <c:pt idx="28">
                  <c:v>0.123608</c:v>
                </c:pt>
                <c:pt idx="29">
                  <c:v>0.12684799999999999</c:v>
                </c:pt>
                <c:pt idx="30">
                  <c:v>0.13000800000000001</c:v>
                </c:pt>
                <c:pt idx="31">
                  <c:v>0.13308800000000001</c:v>
                </c:pt>
                <c:pt idx="32">
                  <c:v>0.13608799999999999</c:v>
                </c:pt>
                <c:pt idx="33">
                  <c:v>0.13900799999999999</c:v>
                </c:pt>
                <c:pt idx="34">
                  <c:v>0.141848</c:v>
                </c:pt>
                <c:pt idx="35">
                  <c:v>0.14460799999999999</c:v>
                </c:pt>
                <c:pt idx="36">
                  <c:v>0.147288</c:v>
                </c:pt>
                <c:pt idx="37">
                  <c:v>0.14988799999999999</c:v>
                </c:pt>
                <c:pt idx="38">
                  <c:v>0.15240799999999999</c:v>
                </c:pt>
                <c:pt idx="39">
                  <c:v>0.15484800000000001</c:v>
                </c:pt>
                <c:pt idx="40">
                  <c:v>0.15720799999999999</c:v>
                </c:pt>
                <c:pt idx="41">
                  <c:v>0.15948799999999999</c:v>
                </c:pt>
                <c:pt idx="42">
                  <c:v>0.161688</c:v>
                </c:pt>
                <c:pt idx="43">
                  <c:v>0.16380800000000001</c:v>
                </c:pt>
                <c:pt idx="44">
                  <c:v>0.165848</c:v>
                </c:pt>
                <c:pt idx="45">
                  <c:v>0.16780800000000001</c:v>
                </c:pt>
                <c:pt idx="46">
                  <c:v>0.16968800000000001</c:v>
                </c:pt>
                <c:pt idx="47">
                  <c:v>0.171488</c:v>
                </c:pt>
                <c:pt idx="48">
                  <c:v>0.173208</c:v>
                </c:pt>
                <c:pt idx="49">
                  <c:v>0.174848</c:v>
                </c:pt>
                <c:pt idx="50">
                  <c:v>0.17640800000000001</c:v>
                </c:pt>
                <c:pt idx="51">
                  <c:v>0.182834</c:v>
                </c:pt>
                <c:pt idx="52">
                  <c:v>0.18439900000000001</c:v>
                </c:pt>
                <c:pt idx="53">
                  <c:v>0.18597</c:v>
                </c:pt>
                <c:pt idx="54">
                  <c:v>0.18754699999999999</c:v>
                </c:pt>
                <c:pt idx="55">
                  <c:v>0.18912999999999999</c:v>
                </c:pt>
                <c:pt idx="56">
                  <c:v>0.190719</c:v>
                </c:pt>
                <c:pt idx="57">
                  <c:v>0.19231400000000001</c:v>
                </c:pt>
                <c:pt idx="58">
                  <c:v>0.193915</c:v>
                </c:pt>
                <c:pt idx="59">
                  <c:v>0.195522</c:v>
                </c:pt>
                <c:pt idx="60">
                  <c:v>0.197135</c:v>
                </c:pt>
                <c:pt idx="61">
                  <c:v>0.19875399999999999</c:v>
                </c:pt>
                <c:pt idx="62">
                  <c:v>0.200379</c:v>
                </c:pt>
                <c:pt idx="63">
                  <c:v>0.20201</c:v>
                </c:pt>
                <c:pt idx="64">
                  <c:v>0.20364699999999999</c:v>
                </c:pt>
                <c:pt idx="65">
                  <c:v>0.20529</c:v>
                </c:pt>
                <c:pt idx="66">
                  <c:v>0.20693900000000001</c:v>
                </c:pt>
                <c:pt idx="67">
                  <c:v>0.208594</c:v>
                </c:pt>
                <c:pt idx="68">
                  <c:v>0.210255</c:v>
                </c:pt>
                <c:pt idx="69">
                  <c:v>0.211922</c:v>
                </c:pt>
                <c:pt idx="70">
                  <c:v>0.21359500000000001</c:v>
                </c:pt>
                <c:pt idx="71">
                  <c:v>0.21527399999999999</c:v>
                </c:pt>
                <c:pt idx="72">
                  <c:v>0.21695900000000001</c:v>
                </c:pt>
                <c:pt idx="73">
                  <c:v>0.21865000000000001</c:v>
                </c:pt>
                <c:pt idx="74">
                  <c:v>0.22034699999999999</c:v>
                </c:pt>
                <c:pt idx="75">
                  <c:v>0.22205</c:v>
                </c:pt>
                <c:pt idx="76">
                  <c:v>0.22375900000000001</c:v>
                </c:pt>
                <c:pt idx="77">
                  <c:v>0.22547400000000001</c:v>
                </c:pt>
                <c:pt idx="78">
                  <c:v>0.22719500000000001</c:v>
                </c:pt>
                <c:pt idx="79">
                  <c:v>0.22892199999999999</c:v>
                </c:pt>
                <c:pt idx="80">
                  <c:v>0.230655</c:v>
                </c:pt>
                <c:pt idx="81">
                  <c:v>0.23239399999999999</c:v>
                </c:pt>
                <c:pt idx="82">
                  <c:v>0.23413900000000001</c:v>
                </c:pt>
                <c:pt idx="83">
                  <c:v>0.23588999999999999</c:v>
                </c:pt>
                <c:pt idx="84">
                  <c:v>0.237647</c:v>
                </c:pt>
                <c:pt idx="85">
                  <c:v>0.240897</c:v>
                </c:pt>
                <c:pt idx="86">
                  <c:v>0.24249100000000001</c:v>
                </c:pt>
                <c:pt idx="87">
                  <c:v>0.244093</c:v>
                </c:pt>
                <c:pt idx="88">
                  <c:v>0.245703</c:v>
                </c:pt>
                <c:pt idx="89">
                  <c:v>0.24732100000000001</c:v>
                </c:pt>
                <c:pt idx="90">
                  <c:v>0.248947</c:v>
                </c:pt>
                <c:pt idx="91">
                  <c:v>0.250581</c:v>
                </c:pt>
                <c:pt idx="92">
                  <c:v>0.25222299999999997</c:v>
                </c:pt>
                <c:pt idx="93">
                  <c:v>0.25387300000000002</c:v>
                </c:pt>
                <c:pt idx="94">
                  <c:v>0.25553100000000001</c:v>
                </c:pt>
                <c:pt idx="95">
                  <c:v>0.25719599999999998</c:v>
                </c:pt>
                <c:pt idx="96">
                  <c:v>0.25886999999999999</c:v>
                </c:pt>
                <c:pt idx="97">
                  <c:v>0.26055200000000001</c:v>
                </c:pt>
                <c:pt idx="98">
                  <c:v>0.26224199999999998</c:v>
                </c:pt>
                <c:pt idx="99">
                  <c:v>0.26394000000000001</c:v>
                </c:pt>
                <c:pt idx="100">
                  <c:v>0.26564599999999999</c:v>
                </c:pt>
                <c:pt idx="101">
                  <c:v>0.26735999999999999</c:v>
                </c:pt>
                <c:pt idx="102">
                  <c:v>0.26908199999999999</c:v>
                </c:pt>
                <c:pt idx="103">
                  <c:v>0.270812</c:v>
                </c:pt>
                <c:pt idx="104">
                  <c:v>0.27255000000000001</c:v>
                </c:pt>
                <c:pt idx="105">
                  <c:v>0.27429599999999998</c:v>
                </c:pt>
                <c:pt idx="106">
                  <c:v>0.27605000000000002</c:v>
                </c:pt>
                <c:pt idx="107">
                  <c:v>0.277812</c:v>
                </c:pt>
                <c:pt idx="108">
                  <c:v>0.279582</c:v>
                </c:pt>
                <c:pt idx="109">
                  <c:v>0.28136</c:v>
                </c:pt>
                <c:pt idx="110">
                  <c:v>0.28314600000000001</c:v>
                </c:pt>
                <c:pt idx="111">
                  <c:v>0.28494000000000003</c:v>
                </c:pt>
                <c:pt idx="112">
                  <c:v>0.286742</c:v>
                </c:pt>
                <c:pt idx="113">
                  <c:v>0.28855199999999998</c:v>
                </c:pt>
                <c:pt idx="114">
                  <c:v>0.29037000000000002</c:v>
                </c:pt>
                <c:pt idx="115">
                  <c:v>0.29219600000000001</c:v>
                </c:pt>
                <c:pt idx="116">
                  <c:v>0.29403000000000001</c:v>
                </c:pt>
                <c:pt idx="117">
                  <c:v>0.295871</c:v>
                </c:pt>
                <c:pt idx="118">
                  <c:v>0.29772100000000001</c:v>
                </c:pt>
                <c:pt idx="119">
                  <c:v>0.29957899999999998</c:v>
                </c:pt>
                <c:pt idx="120">
                  <c:v>0.30144500000000002</c:v>
                </c:pt>
                <c:pt idx="121">
                  <c:v>0.30331900000000001</c:v>
                </c:pt>
                <c:pt idx="122">
                  <c:v>0.305201</c:v>
                </c:pt>
                <c:pt idx="123">
                  <c:v>0.307091</c:v>
                </c:pt>
                <c:pt idx="124">
                  <c:v>0.30898900000000001</c:v>
                </c:pt>
                <c:pt idx="125">
                  <c:v>0.31089499999999998</c:v>
                </c:pt>
                <c:pt idx="126">
                  <c:v>0.312809</c:v>
                </c:pt>
                <c:pt idx="127">
                  <c:v>0.31473099999999998</c:v>
                </c:pt>
                <c:pt idx="128">
                  <c:v>0.31666100000000003</c:v>
                </c:pt>
                <c:pt idx="129">
                  <c:v>0.31859900000000002</c:v>
                </c:pt>
                <c:pt idx="130">
                  <c:v>0.320544</c:v>
                </c:pt>
                <c:pt idx="131">
                  <c:v>0.32249800000000001</c:v>
                </c:pt>
                <c:pt idx="132">
                  <c:v>0.32446000000000003</c:v>
                </c:pt>
                <c:pt idx="133">
                  <c:v>0.32643</c:v>
                </c:pt>
                <c:pt idx="134">
                  <c:v>0.32840799999999998</c:v>
                </c:pt>
                <c:pt idx="135">
                  <c:v>0.33039400000000002</c:v>
                </c:pt>
                <c:pt idx="136">
                  <c:v>0.33238800000000002</c:v>
                </c:pt>
                <c:pt idx="137">
                  <c:v>0.33439000000000002</c:v>
                </c:pt>
                <c:pt idx="138">
                  <c:v>0.33639999999999998</c:v>
                </c:pt>
                <c:pt idx="139">
                  <c:v>0.33841700000000002</c:v>
                </c:pt>
                <c:pt idx="140">
                  <c:v>0.340443</c:v>
                </c:pt>
                <c:pt idx="141">
                  <c:v>0.34247699999999998</c:v>
                </c:pt>
                <c:pt idx="142">
                  <c:v>0.34451900000000002</c:v>
                </c:pt>
                <c:pt idx="143">
                  <c:v>0.34656900000000002</c:v>
                </c:pt>
                <c:pt idx="144">
                  <c:v>0.34862700000000002</c:v>
                </c:pt>
                <c:pt idx="145">
                  <c:v>0.350692</c:v>
                </c:pt>
                <c:pt idx="146">
                  <c:v>0.35276600000000002</c:v>
                </c:pt>
                <c:pt idx="147">
                  <c:v>0.354848</c:v>
                </c:pt>
                <c:pt idx="148">
                  <c:v>0.35693799999999998</c:v>
                </c:pt>
                <c:pt idx="149">
                  <c:v>0.35903499999999999</c:v>
                </c:pt>
                <c:pt idx="150">
                  <c:v>0.36114099999999999</c:v>
                </c:pt>
                <c:pt idx="151">
                  <c:v>0.36325499999999999</c:v>
                </c:pt>
                <c:pt idx="152">
                  <c:v>0.36537599999999998</c:v>
                </c:pt>
                <c:pt idx="153">
                  <c:v>0.367506</c:v>
                </c:pt>
                <c:pt idx="154">
                  <c:v>0.36964399999999997</c:v>
                </c:pt>
                <c:pt idx="155">
                  <c:v>0.37178899999999998</c:v>
                </c:pt>
                <c:pt idx="156">
                  <c:v>0.37394300000000003</c:v>
                </c:pt>
                <c:pt idx="157">
                  <c:v>0.37610399999999999</c:v>
                </c:pt>
                <c:pt idx="158">
                  <c:v>0.378274</c:v>
                </c:pt>
                <c:pt idx="159">
                  <c:v>0.38045099999999998</c:v>
                </c:pt>
                <c:pt idx="160">
                  <c:v>0.382637</c:v>
                </c:pt>
                <c:pt idx="161">
                  <c:v>0.38483000000000001</c:v>
                </c:pt>
                <c:pt idx="162">
                  <c:v>0.38703100000000001</c:v>
                </c:pt>
                <c:pt idx="163">
                  <c:v>0.38923999999999997</c:v>
                </c:pt>
                <c:pt idx="164">
                  <c:v>0.391457</c:v>
                </c:pt>
                <c:pt idx="165">
                  <c:v>0.39368199999999998</c:v>
                </c:pt>
                <c:pt idx="166">
                  <c:v>0.39591399999999999</c:v>
                </c:pt>
                <c:pt idx="167">
                  <c:v>0.39815400000000001</c:v>
                </c:pt>
                <c:pt idx="168">
                  <c:v>0.40040199999999998</c:v>
                </c:pt>
                <c:pt idx="169">
                  <c:v>0.40265699999999999</c:v>
                </c:pt>
                <c:pt idx="170">
                  <c:v>0.40492</c:v>
                </c:pt>
                <c:pt idx="171">
                  <c:v>0.41861900000000002</c:v>
                </c:pt>
                <c:pt idx="172">
                  <c:v>0.41973100000000002</c:v>
                </c:pt>
                <c:pt idx="173">
                  <c:v>0.42072799999999999</c:v>
                </c:pt>
                <c:pt idx="174">
                  <c:v>0.423983</c:v>
                </c:pt>
                <c:pt idx="175">
                  <c:v>0.42486800000000002</c:v>
                </c:pt>
                <c:pt idx="176">
                  <c:v>0.425952</c:v>
                </c:pt>
                <c:pt idx="177">
                  <c:v>0.42707699999999998</c:v>
                </c:pt>
                <c:pt idx="178">
                  <c:v>0.42821799999999999</c:v>
                </c:pt>
                <c:pt idx="179">
                  <c:v>0.429365</c:v>
                </c:pt>
                <c:pt idx="180">
                  <c:v>0.43051499999999998</c:v>
                </c:pt>
                <c:pt idx="181">
                  <c:v>0.43166599999999999</c:v>
                </c:pt>
                <c:pt idx="182">
                  <c:v>0.43281700000000001</c:v>
                </c:pt>
                <c:pt idx="183">
                  <c:v>0.43396699999999999</c:v>
                </c:pt>
                <c:pt idx="184">
                  <c:v>0.435116</c:v>
                </c:pt>
                <c:pt idx="185">
                  <c:v>0.43626500000000001</c:v>
                </c:pt>
                <c:pt idx="186">
                  <c:v>0.43741200000000002</c:v>
                </c:pt>
                <c:pt idx="187">
                  <c:v>0.438558</c:v>
                </c:pt>
                <c:pt idx="188">
                  <c:v>0.43970199999999998</c:v>
                </c:pt>
                <c:pt idx="189">
                  <c:v>0.44198599999999999</c:v>
                </c:pt>
                <c:pt idx="190">
                  <c:v>0.44312600000000002</c:v>
                </c:pt>
                <c:pt idx="191">
                  <c:v>0.44426399999999999</c:v>
                </c:pt>
                <c:pt idx="192">
                  <c:v>0.44540000000000002</c:v>
                </c:pt>
                <c:pt idx="193">
                  <c:v>0.44653500000000002</c:v>
                </c:pt>
                <c:pt idx="194">
                  <c:v>0.44766800000000001</c:v>
                </c:pt>
                <c:pt idx="195">
                  <c:v>0.448799</c:v>
                </c:pt>
                <c:pt idx="196">
                  <c:v>0.44992799999999999</c:v>
                </c:pt>
                <c:pt idx="197">
                  <c:v>0.45218199999999997</c:v>
                </c:pt>
                <c:pt idx="198">
                  <c:v>0.45330599999999999</c:v>
                </c:pt>
                <c:pt idx="199">
                  <c:v>0.45442900000000003</c:v>
                </c:pt>
                <c:pt idx="200">
                  <c:v>0.45555000000000001</c:v>
                </c:pt>
                <c:pt idx="201">
                  <c:v>0.45666899999999999</c:v>
                </c:pt>
                <c:pt idx="202">
                  <c:v>0.45778600000000003</c:v>
                </c:pt>
                <c:pt idx="203">
                  <c:v>0.46001500000000001</c:v>
                </c:pt>
                <c:pt idx="204">
                  <c:v>0.46112700000000001</c:v>
                </c:pt>
                <c:pt idx="205">
                  <c:v>0.46223700000000001</c:v>
                </c:pt>
                <c:pt idx="206">
                  <c:v>0.45745599999999997</c:v>
                </c:pt>
                <c:pt idx="207">
                  <c:v>0.459339</c:v>
                </c:pt>
                <c:pt idx="208">
                  <c:v>0.46123500000000001</c:v>
                </c:pt>
                <c:pt idx="209">
                  <c:v>0.46314499999999997</c:v>
                </c:pt>
                <c:pt idx="210">
                  <c:v>0.46506999999999998</c:v>
                </c:pt>
                <c:pt idx="211">
                  <c:v>0.46700799999999998</c:v>
                </c:pt>
                <c:pt idx="212">
                  <c:v>0.46896100000000002</c:v>
                </c:pt>
                <c:pt idx="213">
                  <c:v>0.47092699999999998</c:v>
                </c:pt>
                <c:pt idx="214">
                  <c:v>0.472908</c:v>
                </c:pt>
                <c:pt idx="215">
                  <c:v>0.47490199999999999</c:v>
                </c:pt>
                <c:pt idx="216">
                  <c:v>0.47691099999999997</c:v>
                </c:pt>
                <c:pt idx="217">
                  <c:v>0.47893400000000003</c:v>
                </c:pt>
                <c:pt idx="218">
                  <c:v>0.48097000000000001</c:v>
                </c:pt>
                <c:pt idx="219">
                  <c:v>0.48302099999999998</c:v>
                </c:pt>
                <c:pt idx="220">
                  <c:v>0.48508600000000002</c:v>
                </c:pt>
                <c:pt idx="221">
                  <c:v>0.48716500000000001</c:v>
                </c:pt>
                <c:pt idx="222">
                  <c:v>0.489257</c:v>
                </c:pt>
                <c:pt idx="223">
                  <c:v>0.49136400000000002</c:v>
                </c:pt>
                <c:pt idx="224">
                  <c:v>0.49348500000000001</c:v>
                </c:pt>
                <c:pt idx="225">
                  <c:v>0.49562</c:v>
                </c:pt>
                <c:pt idx="226">
                  <c:v>0.49776799999999999</c:v>
                </c:pt>
                <c:pt idx="227">
                  <c:v>0.49993100000000001</c:v>
                </c:pt>
                <c:pt idx="228">
                  <c:v>0.502108</c:v>
                </c:pt>
                <c:pt idx="229">
                  <c:v>0.50650399999999995</c:v>
                </c:pt>
                <c:pt idx="230">
                  <c:v>0.50872300000000004</c:v>
                </c:pt>
                <c:pt idx="231">
                  <c:v>0.51095500000000005</c:v>
                </c:pt>
                <c:pt idx="232">
                  <c:v>0.51320200000000005</c:v>
                </c:pt>
                <c:pt idx="233">
                  <c:v>0.515463</c:v>
                </c:pt>
                <c:pt idx="234">
                  <c:v>0.51773800000000003</c:v>
                </c:pt>
                <c:pt idx="235">
                  <c:v>0.52002700000000002</c:v>
                </c:pt>
                <c:pt idx="236">
                  <c:v>0.52232999999999996</c:v>
                </c:pt>
                <c:pt idx="237">
                  <c:v>0.52993400000000002</c:v>
                </c:pt>
                <c:pt idx="238">
                  <c:v>0.53019899999999998</c:v>
                </c:pt>
                <c:pt idx="239">
                  <c:v>0.530474</c:v>
                </c:pt>
                <c:pt idx="240">
                  <c:v>0.53075899999999998</c:v>
                </c:pt>
                <c:pt idx="241">
                  <c:v>0.53105400000000003</c:v>
                </c:pt>
                <c:pt idx="242">
                  <c:v>0.53135900000000003</c:v>
                </c:pt>
                <c:pt idx="243">
                  <c:v>0.53167399999999998</c:v>
                </c:pt>
                <c:pt idx="244">
                  <c:v>0.531999</c:v>
                </c:pt>
                <c:pt idx="245">
                  <c:v>0.53233399999999997</c:v>
                </c:pt>
                <c:pt idx="246">
                  <c:v>0.53267900000000001</c:v>
                </c:pt>
                <c:pt idx="247">
                  <c:v>0.53303400000000001</c:v>
                </c:pt>
                <c:pt idx="248">
                  <c:v>0.53339899999999996</c:v>
                </c:pt>
                <c:pt idx="249">
                  <c:v>0.53377399999999997</c:v>
                </c:pt>
                <c:pt idx="250">
                  <c:v>0.53415900000000005</c:v>
                </c:pt>
                <c:pt idx="251">
                  <c:v>0.53455399999999997</c:v>
                </c:pt>
                <c:pt idx="252">
                  <c:v>0.53495899999999996</c:v>
                </c:pt>
                <c:pt idx="253">
                  <c:v>0.53537400000000002</c:v>
                </c:pt>
                <c:pt idx="254">
                  <c:v>0.53579900000000003</c:v>
                </c:pt>
                <c:pt idx="255">
                  <c:v>0.53623399999999999</c:v>
                </c:pt>
                <c:pt idx="256">
                  <c:v>0.53667900000000002</c:v>
                </c:pt>
                <c:pt idx="257">
                  <c:v>0.537134</c:v>
                </c:pt>
                <c:pt idx="258">
                  <c:v>0.53759900000000005</c:v>
                </c:pt>
                <c:pt idx="259">
                  <c:v>0.53807400000000005</c:v>
                </c:pt>
                <c:pt idx="260">
                  <c:v>0.53855900000000001</c:v>
                </c:pt>
                <c:pt idx="261">
                  <c:v>0.53905400000000003</c:v>
                </c:pt>
                <c:pt idx="262">
                  <c:v>0.53955900000000001</c:v>
                </c:pt>
                <c:pt idx="263">
                  <c:v>0.54007400000000005</c:v>
                </c:pt>
                <c:pt idx="264">
                  <c:v>0.54059900000000005</c:v>
                </c:pt>
                <c:pt idx="265">
                  <c:v>0.541134</c:v>
                </c:pt>
                <c:pt idx="266">
                  <c:v>0.54167900000000002</c:v>
                </c:pt>
                <c:pt idx="267">
                  <c:v>0.54223399999999999</c:v>
                </c:pt>
                <c:pt idx="268">
                  <c:v>0.54279900000000003</c:v>
                </c:pt>
              </c:numCache>
            </c:numRef>
          </c:xVal>
          <c:yVal>
            <c:numRef>
              <c:f>'Comparision graph'!$E$3:$E$271</c:f>
              <c:numCache>
                <c:formatCode>General</c:formatCode>
                <c:ptCount val="269"/>
                <c:pt idx="1">
                  <c:v>273</c:v>
                </c:pt>
                <c:pt idx="2">
                  <c:v>272</c:v>
                </c:pt>
                <c:pt idx="3">
                  <c:v>271</c:v>
                </c:pt>
                <c:pt idx="4">
                  <c:v>270</c:v>
                </c:pt>
                <c:pt idx="5">
                  <c:v>269</c:v>
                </c:pt>
                <c:pt idx="6">
                  <c:v>268</c:v>
                </c:pt>
                <c:pt idx="7">
                  <c:v>267</c:v>
                </c:pt>
                <c:pt idx="8">
                  <c:v>266</c:v>
                </c:pt>
                <c:pt idx="9">
                  <c:v>265</c:v>
                </c:pt>
                <c:pt idx="10">
                  <c:v>264</c:v>
                </c:pt>
                <c:pt idx="11">
                  <c:v>263</c:v>
                </c:pt>
                <c:pt idx="12">
                  <c:v>262</c:v>
                </c:pt>
                <c:pt idx="13">
                  <c:v>261</c:v>
                </c:pt>
                <c:pt idx="14">
                  <c:v>260</c:v>
                </c:pt>
                <c:pt idx="15">
                  <c:v>259</c:v>
                </c:pt>
                <c:pt idx="16">
                  <c:v>258</c:v>
                </c:pt>
                <c:pt idx="17">
                  <c:v>257</c:v>
                </c:pt>
                <c:pt idx="18">
                  <c:v>256</c:v>
                </c:pt>
                <c:pt idx="19">
                  <c:v>255</c:v>
                </c:pt>
                <c:pt idx="20">
                  <c:v>254</c:v>
                </c:pt>
                <c:pt idx="21">
                  <c:v>253</c:v>
                </c:pt>
                <c:pt idx="22">
                  <c:v>252</c:v>
                </c:pt>
                <c:pt idx="23">
                  <c:v>251</c:v>
                </c:pt>
                <c:pt idx="24">
                  <c:v>250</c:v>
                </c:pt>
                <c:pt idx="25">
                  <c:v>249</c:v>
                </c:pt>
                <c:pt idx="26">
                  <c:v>248</c:v>
                </c:pt>
                <c:pt idx="27">
                  <c:v>247</c:v>
                </c:pt>
                <c:pt idx="28">
                  <c:v>246</c:v>
                </c:pt>
                <c:pt idx="29">
                  <c:v>245</c:v>
                </c:pt>
                <c:pt idx="30">
                  <c:v>244</c:v>
                </c:pt>
                <c:pt idx="31">
                  <c:v>243</c:v>
                </c:pt>
                <c:pt idx="32">
                  <c:v>242</c:v>
                </c:pt>
                <c:pt idx="33">
                  <c:v>241</c:v>
                </c:pt>
                <c:pt idx="34">
                  <c:v>240</c:v>
                </c:pt>
                <c:pt idx="35">
                  <c:v>239</c:v>
                </c:pt>
                <c:pt idx="36">
                  <c:v>238</c:v>
                </c:pt>
                <c:pt idx="37">
                  <c:v>237</c:v>
                </c:pt>
                <c:pt idx="38">
                  <c:v>236</c:v>
                </c:pt>
                <c:pt idx="39">
                  <c:v>235</c:v>
                </c:pt>
                <c:pt idx="40">
                  <c:v>234</c:v>
                </c:pt>
                <c:pt idx="41">
                  <c:v>233</c:v>
                </c:pt>
                <c:pt idx="42">
                  <c:v>232</c:v>
                </c:pt>
                <c:pt idx="43">
                  <c:v>231</c:v>
                </c:pt>
                <c:pt idx="44">
                  <c:v>230</c:v>
                </c:pt>
                <c:pt idx="45">
                  <c:v>229</c:v>
                </c:pt>
                <c:pt idx="46">
                  <c:v>228</c:v>
                </c:pt>
                <c:pt idx="47">
                  <c:v>227</c:v>
                </c:pt>
                <c:pt idx="48">
                  <c:v>226</c:v>
                </c:pt>
                <c:pt idx="49">
                  <c:v>225</c:v>
                </c:pt>
                <c:pt idx="50">
                  <c:v>224</c:v>
                </c:pt>
                <c:pt idx="51">
                  <c:v>223</c:v>
                </c:pt>
                <c:pt idx="52">
                  <c:v>222</c:v>
                </c:pt>
                <c:pt idx="53">
                  <c:v>221</c:v>
                </c:pt>
                <c:pt idx="54">
                  <c:v>220</c:v>
                </c:pt>
                <c:pt idx="55">
                  <c:v>219</c:v>
                </c:pt>
                <c:pt idx="56">
                  <c:v>218</c:v>
                </c:pt>
                <c:pt idx="57">
                  <c:v>217</c:v>
                </c:pt>
                <c:pt idx="58">
                  <c:v>216</c:v>
                </c:pt>
                <c:pt idx="59">
                  <c:v>215</c:v>
                </c:pt>
                <c:pt idx="60">
                  <c:v>214</c:v>
                </c:pt>
                <c:pt idx="61">
                  <c:v>213</c:v>
                </c:pt>
                <c:pt idx="62">
                  <c:v>212</c:v>
                </c:pt>
                <c:pt idx="63">
                  <c:v>211</c:v>
                </c:pt>
                <c:pt idx="64">
                  <c:v>210</c:v>
                </c:pt>
                <c:pt idx="65">
                  <c:v>209</c:v>
                </c:pt>
                <c:pt idx="66">
                  <c:v>208</c:v>
                </c:pt>
                <c:pt idx="67">
                  <c:v>207</c:v>
                </c:pt>
                <c:pt idx="68">
                  <c:v>206</c:v>
                </c:pt>
                <c:pt idx="69">
                  <c:v>205</c:v>
                </c:pt>
                <c:pt idx="70">
                  <c:v>204</c:v>
                </c:pt>
                <c:pt idx="71">
                  <c:v>203</c:v>
                </c:pt>
                <c:pt idx="72">
                  <c:v>202</c:v>
                </c:pt>
                <c:pt idx="73">
                  <c:v>201</c:v>
                </c:pt>
                <c:pt idx="74">
                  <c:v>200</c:v>
                </c:pt>
                <c:pt idx="75">
                  <c:v>199</c:v>
                </c:pt>
                <c:pt idx="76">
                  <c:v>198</c:v>
                </c:pt>
                <c:pt idx="77">
                  <c:v>197</c:v>
                </c:pt>
                <c:pt idx="78">
                  <c:v>196</c:v>
                </c:pt>
                <c:pt idx="79">
                  <c:v>195</c:v>
                </c:pt>
                <c:pt idx="80">
                  <c:v>194</c:v>
                </c:pt>
                <c:pt idx="81">
                  <c:v>193</c:v>
                </c:pt>
                <c:pt idx="82">
                  <c:v>192</c:v>
                </c:pt>
                <c:pt idx="83">
                  <c:v>191</c:v>
                </c:pt>
                <c:pt idx="84">
                  <c:v>190</c:v>
                </c:pt>
                <c:pt idx="85">
                  <c:v>195</c:v>
                </c:pt>
                <c:pt idx="86">
                  <c:v>196</c:v>
                </c:pt>
                <c:pt idx="87">
                  <c:v>197</c:v>
                </c:pt>
                <c:pt idx="88">
                  <c:v>198</c:v>
                </c:pt>
                <c:pt idx="89">
                  <c:v>199</c:v>
                </c:pt>
                <c:pt idx="90">
                  <c:v>200</c:v>
                </c:pt>
                <c:pt idx="91">
                  <c:v>201</c:v>
                </c:pt>
                <c:pt idx="92">
                  <c:v>202</c:v>
                </c:pt>
                <c:pt idx="93">
                  <c:v>203</c:v>
                </c:pt>
                <c:pt idx="94">
                  <c:v>204</c:v>
                </c:pt>
                <c:pt idx="95">
                  <c:v>205</c:v>
                </c:pt>
                <c:pt idx="96">
                  <c:v>206</c:v>
                </c:pt>
                <c:pt idx="97">
                  <c:v>207</c:v>
                </c:pt>
                <c:pt idx="98">
                  <c:v>208</c:v>
                </c:pt>
                <c:pt idx="99">
                  <c:v>209</c:v>
                </c:pt>
                <c:pt idx="100">
                  <c:v>210</c:v>
                </c:pt>
                <c:pt idx="101">
                  <c:v>211</c:v>
                </c:pt>
                <c:pt idx="102">
                  <c:v>212</c:v>
                </c:pt>
                <c:pt idx="103">
                  <c:v>213</c:v>
                </c:pt>
                <c:pt idx="104">
                  <c:v>214</c:v>
                </c:pt>
                <c:pt idx="105">
                  <c:v>215</c:v>
                </c:pt>
                <c:pt idx="106">
                  <c:v>216</c:v>
                </c:pt>
                <c:pt idx="107">
                  <c:v>217</c:v>
                </c:pt>
                <c:pt idx="108">
                  <c:v>218</c:v>
                </c:pt>
                <c:pt idx="109">
                  <c:v>219</c:v>
                </c:pt>
                <c:pt idx="110">
                  <c:v>220</c:v>
                </c:pt>
                <c:pt idx="111">
                  <c:v>221</c:v>
                </c:pt>
                <c:pt idx="112">
                  <c:v>222</c:v>
                </c:pt>
                <c:pt idx="113">
                  <c:v>223</c:v>
                </c:pt>
                <c:pt idx="114">
                  <c:v>224</c:v>
                </c:pt>
                <c:pt idx="115">
                  <c:v>225</c:v>
                </c:pt>
                <c:pt idx="116">
                  <c:v>226</c:v>
                </c:pt>
                <c:pt idx="117">
                  <c:v>227</c:v>
                </c:pt>
                <c:pt idx="118">
                  <c:v>228</c:v>
                </c:pt>
                <c:pt idx="119">
                  <c:v>229</c:v>
                </c:pt>
                <c:pt idx="120">
                  <c:v>230</c:v>
                </c:pt>
                <c:pt idx="121">
                  <c:v>231</c:v>
                </c:pt>
                <c:pt idx="122">
                  <c:v>232</c:v>
                </c:pt>
                <c:pt idx="123">
                  <c:v>233</c:v>
                </c:pt>
                <c:pt idx="124">
                  <c:v>234</c:v>
                </c:pt>
                <c:pt idx="125">
                  <c:v>235</c:v>
                </c:pt>
                <c:pt idx="126">
                  <c:v>236</c:v>
                </c:pt>
                <c:pt idx="127">
                  <c:v>237</c:v>
                </c:pt>
                <c:pt idx="128">
                  <c:v>238</c:v>
                </c:pt>
                <c:pt idx="129">
                  <c:v>239</c:v>
                </c:pt>
                <c:pt idx="130">
                  <c:v>240</c:v>
                </c:pt>
                <c:pt idx="131">
                  <c:v>241</c:v>
                </c:pt>
                <c:pt idx="132">
                  <c:v>242</c:v>
                </c:pt>
                <c:pt idx="133">
                  <c:v>243</c:v>
                </c:pt>
                <c:pt idx="134">
                  <c:v>244</c:v>
                </c:pt>
                <c:pt idx="135">
                  <c:v>245</c:v>
                </c:pt>
                <c:pt idx="136">
                  <c:v>246</c:v>
                </c:pt>
                <c:pt idx="137">
                  <c:v>247</c:v>
                </c:pt>
                <c:pt idx="138">
                  <c:v>248</c:v>
                </c:pt>
                <c:pt idx="139">
                  <c:v>249</c:v>
                </c:pt>
                <c:pt idx="140">
                  <c:v>250</c:v>
                </c:pt>
                <c:pt idx="141">
                  <c:v>251</c:v>
                </c:pt>
                <c:pt idx="142">
                  <c:v>252</c:v>
                </c:pt>
                <c:pt idx="143">
                  <c:v>253</c:v>
                </c:pt>
                <c:pt idx="144">
                  <c:v>254</c:v>
                </c:pt>
                <c:pt idx="145">
                  <c:v>255</c:v>
                </c:pt>
                <c:pt idx="146">
                  <c:v>256</c:v>
                </c:pt>
                <c:pt idx="147">
                  <c:v>257</c:v>
                </c:pt>
                <c:pt idx="148">
                  <c:v>258</c:v>
                </c:pt>
                <c:pt idx="149">
                  <c:v>259</c:v>
                </c:pt>
                <c:pt idx="150">
                  <c:v>260</c:v>
                </c:pt>
                <c:pt idx="151">
                  <c:v>261</c:v>
                </c:pt>
                <c:pt idx="152">
                  <c:v>262</c:v>
                </c:pt>
                <c:pt idx="153">
                  <c:v>263</c:v>
                </c:pt>
                <c:pt idx="154">
                  <c:v>264</c:v>
                </c:pt>
                <c:pt idx="155">
                  <c:v>265</c:v>
                </c:pt>
                <c:pt idx="156">
                  <c:v>266</c:v>
                </c:pt>
                <c:pt idx="157">
                  <c:v>267</c:v>
                </c:pt>
                <c:pt idx="158">
                  <c:v>268</c:v>
                </c:pt>
                <c:pt idx="159">
                  <c:v>269</c:v>
                </c:pt>
                <c:pt idx="160">
                  <c:v>270</c:v>
                </c:pt>
                <c:pt idx="161">
                  <c:v>271</c:v>
                </c:pt>
                <c:pt idx="162">
                  <c:v>272</c:v>
                </c:pt>
                <c:pt idx="163">
                  <c:v>273</c:v>
                </c:pt>
                <c:pt idx="164">
                  <c:v>274</c:v>
                </c:pt>
                <c:pt idx="165">
                  <c:v>275</c:v>
                </c:pt>
                <c:pt idx="166">
                  <c:v>276</c:v>
                </c:pt>
                <c:pt idx="167">
                  <c:v>277</c:v>
                </c:pt>
                <c:pt idx="168">
                  <c:v>278</c:v>
                </c:pt>
                <c:pt idx="169">
                  <c:v>279</c:v>
                </c:pt>
                <c:pt idx="170">
                  <c:v>280</c:v>
                </c:pt>
                <c:pt idx="171">
                  <c:v>290</c:v>
                </c:pt>
                <c:pt idx="172">
                  <c:v>291</c:v>
                </c:pt>
                <c:pt idx="173">
                  <c:v>292</c:v>
                </c:pt>
                <c:pt idx="174">
                  <c:v>294</c:v>
                </c:pt>
                <c:pt idx="175">
                  <c:v>295</c:v>
                </c:pt>
                <c:pt idx="176">
                  <c:v>296</c:v>
                </c:pt>
                <c:pt idx="177">
                  <c:v>297</c:v>
                </c:pt>
                <c:pt idx="178">
                  <c:v>298</c:v>
                </c:pt>
                <c:pt idx="179">
                  <c:v>299</c:v>
                </c:pt>
                <c:pt idx="180">
                  <c:v>300</c:v>
                </c:pt>
                <c:pt idx="181">
                  <c:v>301</c:v>
                </c:pt>
                <c:pt idx="182">
                  <c:v>302</c:v>
                </c:pt>
                <c:pt idx="183">
                  <c:v>303</c:v>
                </c:pt>
                <c:pt idx="184">
                  <c:v>304</c:v>
                </c:pt>
                <c:pt idx="185">
                  <c:v>305</c:v>
                </c:pt>
                <c:pt idx="186">
                  <c:v>306</c:v>
                </c:pt>
                <c:pt idx="187">
                  <c:v>307</c:v>
                </c:pt>
                <c:pt idx="188">
                  <c:v>308</c:v>
                </c:pt>
                <c:pt idx="189">
                  <c:v>310</c:v>
                </c:pt>
                <c:pt idx="190">
                  <c:v>311</c:v>
                </c:pt>
                <c:pt idx="191">
                  <c:v>312</c:v>
                </c:pt>
                <c:pt idx="192">
                  <c:v>313</c:v>
                </c:pt>
                <c:pt idx="193">
                  <c:v>314</c:v>
                </c:pt>
                <c:pt idx="194">
                  <c:v>315</c:v>
                </c:pt>
                <c:pt idx="195">
                  <c:v>316</c:v>
                </c:pt>
                <c:pt idx="196">
                  <c:v>317</c:v>
                </c:pt>
                <c:pt idx="197">
                  <c:v>319</c:v>
                </c:pt>
                <c:pt idx="198">
                  <c:v>320</c:v>
                </c:pt>
                <c:pt idx="199">
                  <c:v>321</c:v>
                </c:pt>
                <c:pt idx="200">
                  <c:v>322</c:v>
                </c:pt>
                <c:pt idx="201">
                  <c:v>323</c:v>
                </c:pt>
                <c:pt idx="202">
                  <c:v>324</c:v>
                </c:pt>
                <c:pt idx="203">
                  <c:v>326</c:v>
                </c:pt>
                <c:pt idx="204">
                  <c:v>327</c:v>
                </c:pt>
                <c:pt idx="205">
                  <c:v>328</c:v>
                </c:pt>
                <c:pt idx="206">
                  <c:v>334</c:v>
                </c:pt>
                <c:pt idx="207">
                  <c:v>335</c:v>
                </c:pt>
                <c:pt idx="208">
                  <c:v>336</c:v>
                </c:pt>
                <c:pt idx="209">
                  <c:v>337</c:v>
                </c:pt>
                <c:pt idx="210">
                  <c:v>338</c:v>
                </c:pt>
                <c:pt idx="211">
                  <c:v>339</c:v>
                </c:pt>
                <c:pt idx="212">
                  <c:v>340</c:v>
                </c:pt>
                <c:pt idx="213">
                  <c:v>341</c:v>
                </c:pt>
                <c:pt idx="214">
                  <c:v>342</c:v>
                </c:pt>
                <c:pt idx="215">
                  <c:v>343</c:v>
                </c:pt>
                <c:pt idx="216">
                  <c:v>344</c:v>
                </c:pt>
                <c:pt idx="217">
                  <c:v>345</c:v>
                </c:pt>
                <c:pt idx="218">
                  <c:v>346</c:v>
                </c:pt>
                <c:pt idx="219">
                  <c:v>347</c:v>
                </c:pt>
                <c:pt idx="220">
                  <c:v>348</c:v>
                </c:pt>
                <c:pt idx="221">
                  <c:v>349</c:v>
                </c:pt>
                <c:pt idx="222">
                  <c:v>350</c:v>
                </c:pt>
                <c:pt idx="223">
                  <c:v>351</c:v>
                </c:pt>
                <c:pt idx="224">
                  <c:v>352</c:v>
                </c:pt>
                <c:pt idx="225">
                  <c:v>353</c:v>
                </c:pt>
                <c:pt idx="226">
                  <c:v>354</c:v>
                </c:pt>
                <c:pt idx="227">
                  <c:v>355</c:v>
                </c:pt>
                <c:pt idx="228">
                  <c:v>356</c:v>
                </c:pt>
                <c:pt idx="229">
                  <c:v>358</c:v>
                </c:pt>
                <c:pt idx="230">
                  <c:v>359</c:v>
                </c:pt>
                <c:pt idx="231">
                  <c:v>360</c:v>
                </c:pt>
                <c:pt idx="232">
                  <c:v>361</c:v>
                </c:pt>
                <c:pt idx="233">
                  <c:v>362</c:v>
                </c:pt>
                <c:pt idx="234">
                  <c:v>363</c:v>
                </c:pt>
                <c:pt idx="235">
                  <c:v>364</c:v>
                </c:pt>
                <c:pt idx="236">
                  <c:v>365</c:v>
                </c:pt>
                <c:pt idx="237">
                  <c:v>366</c:v>
                </c:pt>
                <c:pt idx="238">
                  <c:v>367</c:v>
                </c:pt>
                <c:pt idx="239">
                  <c:v>368</c:v>
                </c:pt>
                <c:pt idx="240">
                  <c:v>369</c:v>
                </c:pt>
                <c:pt idx="241">
                  <c:v>370</c:v>
                </c:pt>
                <c:pt idx="242">
                  <c:v>371</c:v>
                </c:pt>
                <c:pt idx="243">
                  <c:v>372</c:v>
                </c:pt>
                <c:pt idx="244">
                  <c:v>373</c:v>
                </c:pt>
                <c:pt idx="245">
                  <c:v>374</c:v>
                </c:pt>
                <c:pt idx="246">
                  <c:v>375</c:v>
                </c:pt>
                <c:pt idx="247">
                  <c:v>376</c:v>
                </c:pt>
                <c:pt idx="248">
                  <c:v>377</c:v>
                </c:pt>
                <c:pt idx="249">
                  <c:v>378</c:v>
                </c:pt>
                <c:pt idx="250">
                  <c:v>379</c:v>
                </c:pt>
                <c:pt idx="251">
                  <c:v>380</c:v>
                </c:pt>
                <c:pt idx="252">
                  <c:v>381</c:v>
                </c:pt>
                <c:pt idx="253">
                  <c:v>382</c:v>
                </c:pt>
                <c:pt idx="254">
                  <c:v>383</c:v>
                </c:pt>
                <c:pt idx="255">
                  <c:v>384</c:v>
                </c:pt>
                <c:pt idx="256">
                  <c:v>385</c:v>
                </c:pt>
                <c:pt idx="257">
                  <c:v>386</c:v>
                </c:pt>
                <c:pt idx="258">
                  <c:v>387</c:v>
                </c:pt>
                <c:pt idx="259">
                  <c:v>388</c:v>
                </c:pt>
                <c:pt idx="260">
                  <c:v>389</c:v>
                </c:pt>
                <c:pt idx="261">
                  <c:v>390</c:v>
                </c:pt>
                <c:pt idx="262">
                  <c:v>391</c:v>
                </c:pt>
                <c:pt idx="263">
                  <c:v>392</c:v>
                </c:pt>
                <c:pt idx="264">
                  <c:v>393</c:v>
                </c:pt>
                <c:pt idx="265">
                  <c:v>394</c:v>
                </c:pt>
                <c:pt idx="266">
                  <c:v>395</c:v>
                </c:pt>
                <c:pt idx="267">
                  <c:v>396</c:v>
                </c:pt>
                <c:pt idx="268">
                  <c:v>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D1-41C2-B701-A452E7CEB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88112"/>
        <c:axId val="2111475280"/>
      </c:scatterChart>
      <c:valAx>
        <c:axId val="170998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2111475280"/>
        <c:crosses val="autoZero"/>
        <c:crossBetween val="midCat"/>
        <c:minorUnit val="5.000000000000001E-2"/>
      </c:valAx>
      <c:valAx>
        <c:axId val="2111475280"/>
        <c:scaling>
          <c:orientation val="minMax"/>
          <c:max val="440"/>
          <c:min val="1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709988112"/>
        <c:crosses val="autoZero"/>
        <c:crossBetween val="midCat"/>
        <c:majorUnit val="40"/>
        <c:minorUnit val="20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757824074074074"/>
          <c:y val="0.11536851851851852"/>
          <c:w val="0.39731666666666665"/>
          <c:h val="0.14598171296296297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</a:t>
            </a:r>
            <a:r>
              <a:rPr lang="en-IN" baseline="0"/>
              <a:t> vs Phi forLiCl n=3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'Graph-Literature'!$A$1:$A$53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'Graph-Literature'!$B$1:$B$53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79-4AD7-9194-A8AF6061E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957120"/>
        <c:axId val="1731795088"/>
      </c:scatterChart>
      <c:valAx>
        <c:axId val="191695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95088"/>
        <c:crosses val="autoZero"/>
        <c:crossBetween val="midCat"/>
      </c:valAx>
      <c:valAx>
        <c:axId val="17317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5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</a:t>
            </a:r>
            <a:r>
              <a:rPr lang="en-IN" baseline="0"/>
              <a:t> vs Phi forLiCl n=3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'Graph-Literature'!$A$1:$A$53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'Graph-Literature'!$B$1:$B$53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E9-4438-A047-BBCF622DECB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'Graph-mathematica each parts'!$D$5:$D$56</c:f>
              <c:numCache>
                <c:formatCode>General</c:formatCode>
                <c:ptCount val="52"/>
                <c:pt idx="1">
                  <c:v>0.17788799999999999</c:v>
                </c:pt>
                <c:pt idx="2">
                  <c:v>0.17640800000000001</c:v>
                </c:pt>
                <c:pt idx="3">
                  <c:v>0.174848</c:v>
                </c:pt>
                <c:pt idx="4">
                  <c:v>0.173208</c:v>
                </c:pt>
                <c:pt idx="5">
                  <c:v>0.171488</c:v>
                </c:pt>
                <c:pt idx="6">
                  <c:v>0.16968800000000001</c:v>
                </c:pt>
                <c:pt idx="7">
                  <c:v>0.16780800000000001</c:v>
                </c:pt>
                <c:pt idx="8">
                  <c:v>0.165848</c:v>
                </c:pt>
                <c:pt idx="9">
                  <c:v>0.16380800000000001</c:v>
                </c:pt>
                <c:pt idx="10">
                  <c:v>0.161688</c:v>
                </c:pt>
                <c:pt idx="11">
                  <c:v>0.15948799999999999</c:v>
                </c:pt>
                <c:pt idx="12">
                  <c:v>0.15720799999999999</c:v>
                </c:pt>
                <c:pt idx="13">
                  <c:v>0.15484800000000001</c:v>
                </c:pt>
                <c:pt idx="14">
                  <c:v>0.15240799999999999</c:v>
                </c:pt>
                <c:pt idx="15">
                  <c:v>0.14988799999999999</c:v>
                </c:pt>
                <c:pt idx="16">
                  <c:v>0.147288</c:v>
                </c:pt>
                <c:pt idx="17">
                  <c:v>0.14460799999999999</c:v>
                </c:pt>
                <c:pt idx="18">
                  <c:v>0.141848</c:v>
                </c:pt>
                <c:pt idx="19">
                  <c:v>0.13900799999999999</c:v>
                </c:pt>
                <c:pt idx="20">
                  <c:v>0.13608799999999999</c:v>
                </c:pt>
                <c:pt idx="21">
                  <c:v>0.13308800000000001</c:v>
                </c:pt>
                <c:pt idx="22">
                  <c:v>0.13000800000000001</c:v>
                </c:pt>
                <c:pt idx="23">
                  <c:v>0.12684799999999999</c:v>
                </c:pt>
                <c:pt idx="24">
                  <c:v>0.123608</c:v>
                </c:pt>
                <c:pt idx="25">
                  <c:v>0.12028800000000001</c:v>
                </c:pt>
                <c:pt idx="26">
                  <c:v>0.11688800000000001</c:v>
                </c:pt>
                <c:pt idx="27">
                  <c:v>0.11340799999999999</c:v>
                </c:pt>
                <c:pt idx="28">
                  <c:v>0.109848</c:v>
                </c:pt>
                <c:pt idx="29">
                  <c:v>0.106208</c:v>
                </c:pt>
                <c:pt idx="30">
                  <c:v>0.102488</c:v>
                </c:pt>
                <c:pt idx="31">
                  <c:v>9.8688100000000001E-2</c:v>
                </c:pt>
                <c:pt idx="32">
                  <c:v>9.4808100000000006E-2</c:v>
                </c:pt>
                <c:pt idx="33">
                  <c:v>9.0848100000000001E-2</c:v>
                </c:pt>
                <c:pt idx="34">
                  <c:v>8.6808099999999999E-2</c:v>
                </c:pt>
                <c:pt idx="35">
                  <c:v>8.26881E-2</c:v>
                </c:pt>
                <c:pt idx="36">
                  <c:v>7.8488199999999994E-2</c:v>
                </c:pt>
                <c:pt idx="37">
                  <c:v>7.4208200000000002E-2</c:v>
                </c:pt>
                <c:pt idx="38">
                  <c:v>6.9848199999999999E-2</c:v>
                </c:pt>
                <c:pt idx="39">
                  <c:v>6.54082E-2</c:v>
                </c:pt>
                <c:pt idx="40">
                  <c:v>6.0888200000000003E-2</c:v>
                </c:pt>
                <c:pt idx="41">
                  <c:v>5.6288299999999999E-2</c:v>
                </c:pt>
                <c:pt idx="42">
                  <c:v>5.1608300000000003E-2</c:v>
                </c:pt>
                <c:pt idx="43">
                  <c:v>4.6848300000000002E-2</c:v>
                </c:pt>
                <c:pt idx="44">
                  <c:v>4.2008299999999998E-2</c:v>
                </c:pt>
                <c:pt idx="45">
                  <c:v>3.7088299999999998E-2</c:v>
                </c:pt>
                <c:pt idx="46">
                  <c:v>3.20883E-2</c:v>
                </c:pt>
                <c:pt idx="47">
                  <c:v>2.7008399999999998E-2</c:v>
                </c:pt>
                <c:pt idx="48">
                  <c:v>2.18484E-2</c:v>
                </c:pt>
                <c:pt idx="49">
                  <c:v>1.6608399999999999E-2</c:v>
                </c:pt>
                <c:pt idx="50">
                  <c:v>1.1288400000000001E-2</c:v>
                </c:pt>
                <c:pt idx="51">
                  <c:v>5.88844E-3</c:v>
                </c:pt>
              </c:numCache>
            </c:numRef>
          </c:xVal>
          <c:yVal>
            <c:numRef>
              <c:f>'Graph-mathematica each parts'!$E$5:$E$56</c:f>
              <c:numCache>
                <c:formatCode>General</c:formatCode>
                <c:ptCount val="52"/>
                <c:pt idx="1">
                  <c:v>223</c:v>
                </c:pt>
                <c:pt idx="2">
                  <c:v>224</c:v>
                </c:pt>
                <c:pt idx="3">
                  <c:v>225</c:v>
                </c:pt>
                <c:pt idx="4">
                  <c:v>226</c:v>
                </c:pt>
                <c:pt idx="5">
                  <c:v>227</c:v>
                </c:pt>
                <c:pt idx="6">
                  <c:v>228</c:v>
                </c:pt>
                <c:pt idx="7">
                  <c:v>229</c:v>
                </c:pt>
                <c:pt idx="8">
                  <c:v>230</c:v>
                </c:pt>
                <c:pt idx="9">
                  <c:v>231</c:v>
                </c:pt>
                <c:pt idx="10">
                  <c:v>232</c:v>
                </c:pt>
                <c:pt idx="11">
                  <c:v>233</c:v>
                </c:pt>
                <c:pt idx="12">
                  <c:v>234</c:v>
                </c:pt>
                <c:pt idx="13">
                  <c:v>235</c:v>
                </c:pt>
                <c:pt idx="14">
                  <c:v>236</c:v>
                </c:pt>
                <c:pt idx="15">
                  <c:v>237</c:v>
                </c:pt>
                <c:pt idx="16">
                  <c:v>238</c:v>
                </c:pt>
                <c:pt idx="17">
                  <c:v>239</c:v>
                </c:pt>
                <c:pt idx="18">
                  <c:v>240</c:v>
                </c:pt>
                <c:pt idx="19">
                  <c:v>241</c:v>
                </c:pt>
                <c:pt idx="20">
                  <c:v>242</c:v>
                </c:pt>
                <c:pt idx="21">
                  <c:v>243</c:v>
                </c:pt>
                <c:pt idx="22">
                  <c:v>244</c:v>
                </c:pt>
                <c:pt idx="23">
                  <c:v>245</c:v>
                </c:pt>
                <c:pt idx="24">
                  <c:v>246</c:v>
                </c:pt>
                <c:pt idx="25">
                  <c:v>247</c:v>
                </c:pt>
                <c:pt idx="26">
                  <c:v>248</c:v>
                </c:pt>
                <c:pt idx="27">
                  <c:v>249</c:v>
                </c:pt>
                <c:pt idx="28">
                  <c:v>250</c:v>
                </c:pt>
                <c:pt idx="29">
                  <c:v>251</c:v>
                </c:pt>
                <c:pt idx="30">
                  <c:v>252</c:v>
                </c:pt>
                <c:pt idx="31">
                  <c:v>253</c:v>
                </c:pt>
                <c:pt idx="32">
                  <c:v>254</c:v>
                </c:pt>
                <c:pt idx="33">
                  <c:v>255</c:v>
                </c:pt>
                <c:pt idx="34">
                  <c:v>256</c:v>
                </c:pt>
                <c:pt idx="35">
                  <c:v>257</c:v>
                </c:pt>
                <c:pt idx="36">
                  <c:v>258</c:v>
                </c:pt>
                <c:pt idx="37">
                  <c:v>259</c:v>
                </c:pt>
                <c:pt idx="38">
                  <c:v>260</c:v>
                </c:pt>
                <c:pt idx="39">
                  <c:v>261</c:v>
                </c:pt>
                <c:pt idx="40">
                  <c:v>262</c:v>
                </c:pt>
                <c:pt idx="41">
                  <c:v>263</c:v>
                </c:pt>
                <c:pt idx="42">
                  <c:v>264</c:v>
                </c:pt>
                <c:pt idx="43">
                  <c:v>265</c:v>
                </c:pt>
                <c:pt idx="44">
                  <c:v>266</c:v>
                </c:pt>
                <c:pt idx="45">
                  <c:v>267</c:v>
                </c:pt>
                <c:pt idx="46">
                  <c:v>268</c:v>
                </c:pt>
                <c:pt idx="47">
                  <c:v>269</c:v>
                </c:pt>
                <c:pt idx="48">
                  <c:v>270</c:v>
                </c:pt>
                <c:pt idx="49">
                  <c:v>271</c:v>
                </c:pt>
                <c:pt idx="50">
                  <c:v>272</c:v>
                </c:pt>
                <c:pt idx="51">
                  <c:v>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E9-4438-A047-BBCF622DECB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'Graph-mathematica each parts'!$G$6:$G$206</c:f>
              <c:numCache>
                <c:formatCode>General</c:formatCode>
                <c:ptCount val="201"/>
                <c:pt idx="0">
                  <c:v>0.240897</c:v>
                </c:pt>
                <c:pt idx="1">
                  <c:v>0.24249100000000001</c:v>
                </c:pt>
                <c:pt idx="2">
                  <c:v>0.244093</c:v>
                </c:pt>
                <c:pt idx="3">
                  <c:v>0.245703</c:v>
                </c:pt>
                <c:pt idx="4">
                  <c:v>0.24732100000000001</c:v>
                </c:pt>
                <c:pt idx="5">
                  <c:v>0.248947</c:v>
                </c:pt>
                <c:pt idx="6">
                  <c:v>0.250581</c:v>
                </c:pt>
                <c:pt idx="7">
                  <c:v>0.25222299999999997</c:v>
                </c:pt>
                <c:pt idx="8">
                  <c:v>0.25387300000000002</c:v>
                </c:pt>
                <c:pt idx="9">
                  <c:v>0.25553100000000001</c:v>
                </c:pt>
                <c:pt idx="10">
                  <c:v>0.25719599999999998</c:v>
                </c:pt>
                <c:pt idx="11">
                  <c:v>0.25886999999999999</c:v>
                </c:pt>
                <c:pt idx="12">
                  <c:v>0.26055200000000001</c:v>
                </c:pt>
                <c:pt idx="13">
                  <c:v>0.26224199999999998</c:v>
                </c:pt>
                <c:pt idx="14">
                  <c:v>0.26394000000000001</c:v>
                </c:pt>
                <c:pt idx="15">
                  <c:v>0.26564599999999999</c:v>
                </c:pt>
                <c:pt idx="16">
                  <c:v>0.26735999999999999</c:v>
                </c:pt>
                <c:pt idx="17">
                  <c:v>0.26908199999999999</c:v>
                </c:pt>
                <c:pt idx="18">
                  <c:v>0.270812</c:v>
                </c:pt>
                <c:pt idx="19">
                  <c:v>0.27255000000000001</c:v>
                </c:pt>
                <c:pt idx="20">
                  <c:v>0.27429599999999998</c:v>
                </c:pt>
                <c:pt idx="21">
                  <c:v>0.27605000000000002</c:v>
                </c:pt>
                <c:pt idx="22">
                  <c:v>0.277812</c:v>
                </c:pt>
                <c:pt idx="23">
                  <c:v>0.279582</c:v>
                </c:pt>
                <c:pt idx="24">
                  <c:v>0.28136</c:v>
                </c:pt>
                <c:pt idx="25">
                  <c:v>0.28314600000000001</c:v>
                </c:pt>
                <c:pt idx="26">
                  <c:v>0.28494000000000003</c:v>
                </c:pt>
                <c:pt idx="27">
                  <c:v>0.286742</c:v>
                </c:pt>
                <c:pt idx="28">
                  <c:v>0.28855199999999998</c:v>
                </c:pt>
                <c:pt idx="29">
                  <c:v>0.29037000000000002</c:v>
                </c:pt>
                <c:pt idx="30">
                  <c:v>0.29219600000000001</c:v>
                </c:pt>
                <c:pt idx="31">
                  <c:v>0.29403000000000001</c:v>
                </c:pt>
                <c:pt idx="32">
                  <c:v>0.295871</c:v>
                </c:pt>
                <c:pt idx="33">
                  <c:v>0.29772100000000001</c:v>
                </c:pt>
                <c:pt idx="34">
                  <c:v>0.29957899999999998</c:v>
                </c:pt>
                <c:pt idx="35">
                  <c:v>0.30144500000000002</c:v>
                </c:pt>
                <c:pt idx="36">
                  <c:v>0.30331900000000001</c:v>
                </c:pt>
                <c:pt idx="37">
                  <c:v>0.305201</c:v>
                </c:pt>
                <c:pt idx="38">
                  <c:v>0.307091</c:v>
                </c:pt>
                <c:pt idx="39">
                  <c:v>0.30898900000000001</c:v>
                </c:pt>
                <c:pt idx="40">
                  <c:v>0.31089499999999998</c:v>
                </c:pt>
                <c:pt idx="41">
                  <c:v>0.312809</c:v>
                </c:pt>
                <c:pt idx="42">
                  <c:v>0.31473099999999998</c:v>
                </c:pt>
                <c:pt idx="43">
                  <c:v>0.31666100000000003</c:v>
                </c:pt>
                <c:pt idx="44">
                  <c:v>0.31859900000000002</c:v>
                </c:pt>
                <c:pt idx="45">
                  <c:v>0.320544</c:v>
                </c:pt>
                <c:pt idx="46">
                  <c:v>0.32249800000000001</c:v>
                </c:pt>
                <c:pt idx="47">
                  <c:v>0.32446000000000003</c:v>
                </c:pt>
                <c:pt idx="48">
                  <c:v>0.32643</c:v>
                </c:pt>
                <c:pt idx="49">
                  <c:v>0.32840799999999998</c:v>
                </c:pt>
                <c:pt idx="50">
                  <c:v>0.33039400000000002</c:v>
                </c:pt>
                <c:pt idx="51">
                  <c:v>0.33238800000000002</c:v>
                </c:pt>
                <c:pt idx="52">
                  <c:v>0.33439000000000002</c:v>
                </c:pt>
                <c:pt idx="53">
                  <c:v>0.33639999999999998</c:v>
                </c:pt>
                <c:pt idx="54">
                  <c:v>0.33841700000000002</c:v>
                </c:pt>
                <c:pt idx="55">
                  <c:v>0.340443</c:v>
                </c:pt>
                <c:pt idx="56">
                  <c:v>0.34247699999999998</c:v>
                </c:pt>
                <c:pt idx="57">
                  <c:v>0.34451900000000002</c:v>
                </c:pt>
                <c:pt idx="58">
                  <c:v>0.34656900000000002</c:v>
                </c:pt>
                <c:pt idx="59">
                  <c:v>0.34862700000000002</c:v>
                </c:pt>
                <c:pt idx="60">
                  <c:v>0.350692</c:v>
                </c:pt>
                <c:pt idx="61">
                  <c:v>0.35276600000000002</c:v>
                </c:pt>
                <c:pt idx="62">
                  <c:v>0.354848</c:v>
                </c:pt>
                <c:pt idx="63">
                  <c:v>0.35693799999999998</c:v>
                </c:pt>
                <c:pt idx="64">
                  <c:v>0.35903499999999999</c:v>
                </c:pt>
                <c:pt idx="65">
                  <c:v>0.36114099999999999</c:v>
                </c:pt>
                <c:pt idx="66">
                  <c:v>0.36325499999999999</c:v>
                </c:pt>
                <c:pt idx="67">
                  <c:v>0.36537599999999998</c:v>
                </c:pt>
                <c:pt idx="68">
                  <c:v>0.367506</c:v>
                </c:pt>
                <c:pt idx="69">
                  <c:v>0.36964399999999997</c:v>
                </c:pt>
                <c:pt idx="70">
                  <c:v>0.37178899999999998</c:v>
                </c:pt>
                <c:pt idx="71">
                  <c:v>0.37394300000000003</c:v>
                </c:pt>
                <c:pt idx="72">
                  <c:v>0.37610399999999999</c:v>
                </c:pt>
                <c:pt idx="73">
                  <c:v>0.378274</c:v>
                </c:pt>
                <c:pt idx="74">
                  <c:v>0.38045099999999998</c:v>
                </c:pt>
                <c:pt idx="75">
                  <c:v>0.382637</c:v>
                </c:pt>
                <c:pt idx="76">
                  <c:v>0.38483000000000001</c:v>
                </c:pt>
                <c:pt idx="77">
                  <c:v>0.38703100000000001</c:v>
                </c:pt>
                <c:pt idx="78">
                  <c:v>0.38923999999999997</c:v>
                </c:pt>
                <c:pt idx="79">
                  <c:v>0.391457</c:v>
                </c:pt>
                <c:pt idx="80">
                  <c:v>0.39368199999999998</c:v>
                </c:pt>
                <c:pt idx="81">
                  <c:v>0.39591399999999999</c:v>
                </c:pt>
                <c:pt idx="82">
                  <c:v>0.39815400000000001</c:v>
                </c:pt>
                <c:pt idx="83">
                  <c:v>0.40040199999999998</c:v>
                </c:pt>
                <c:pt idx="84">
                  <c:v>0.40265699999999999</c:v>
                </c:pt>
                <c:pt idx="85">
                  <c:v>0.40492</c:v>
                </c:pt>
                <c:pt idx="86">
                  <c:v>0.40719</c:v>
                </c:pt>
                <c:pt idx="87">
                  <c:v>0.409466</c:v>
                </c:pt>
                <c:pt idx="88">
                  <c:v>0.41174699999999997</c:v>
                </c:pt>
                <c:pt idx="89">
                  <c:v>0.41403200000000001</c:v>
                </c:pt>
                <c:pt idx="90">
                  <c:v>0.41631499999999999</c:v>
                </c:pt>
                <c:pt idx="91">
                  <c:v>0.41857699999999998</c:v>
                </c:pt>
                <c:pt idx="92">
                  <c:v>0.42068899999999998</c:v>
                </c:pt>
                <c:pt idx="93">
                  <c:v>0.42399500000000001</c:v>
                </c:pt>
                <c:pt idx="94">
                  <c:v>0.42586800000000002</c:v>
                </c:pt>
                <c:pt idx="95">
                  <c:v>0.43047000000000002</c:v>
                </c:pt>
                <c:pt idx="96">
                  <c:v>0.43281599999999998</c:v>
                </c:pt>
                <c:pt idx="97">
                  <c:v>0.43517699999999998</c:v>
                </c:pt>
                <c:pt idx="98">
                  <c:v>0.43754799999999999</c:v>
                </c:pt>
                <c:pt idx="99">
                  <c:v>0.43992999999999999</c:v>
                </c:pt>
                <c:pt idx="100">
                  <c:v>0.44231999999999999</c:v>
                </c:pt>
                <c:pt idx="101">
                  <c:v>0.44471899999999998</c:v>
                </c:pt>
                <c:pt idx="102">
                  <c:v>0.447127</c:v>
                </c:pt>
                <c:pt idx="103">
                  <c:v>0.44954300000000003</c:v>
                </c:pt>
                <c:pt idx="104">
                  <c:v>0.45196700000000001</c:v>
                </c:pt>
                <c:pt idx="105">
                  <c:v>0.45440000000000003</c:v>
                </c:pt>
                <c:pt idx="106">
                  <c:v>0.456841</c:v>
                </c:pt>
                <c:pt idx="107">
                  <c:v>0.45928999999999998</c:v>
                </c:pt>
                <c:pt idx="108">
                  <c:v>0.46174700000000002</c:v>
                </c:pt>
                <c:pt idx="109">
                  <c:v>0.46421200000000001</c:v>
                </c:pt>
                <c:pt idx="110">
                  <c:v>0.46668500000000002</c:v>
                </c:pt>
                <c:pt idx="111">
                  <c:v>0.469167</c:v>
                </c:pt>
                <c:pt idx="112">
                  <c:v>0.47165600000000002</c:v>
                </c:pt>
                <c:pt idx="113">
                  <c:v>0.47415400000000002</c:v>
                </c:pt>
                <c:pt idx="114">
                  <c:v>0.476659</c:v>
                </c:pt>
                <c:pt idx="115">
                  <c:v>0.47917300000000002</c:v>
                </c:pt>
                <c:pt idx="116">
                  <c:v>0.48422399999999999</c:v>
                </c:pt>
                <c:pt idx="117">
                  <c:v>0.48676199999999997</c:v>
                </c:pt>
                <c:pt idx="118">
                  <c:v>0.48930699999999999</c:v>
                </c:pt>
                <c:pt idx="119">
                  <c:v>0.49186099999999999</c:v>
                </c:pt>
                <c:pt idx="120">
                  <c:v>0.494423</c:v>
                </c:pt>
                <c:pt idx="121">
                  <c:v>0.49699300000000002</c:v>
                </c:pt>
                <c:pt idx="122">
                  <c:v>0.686589</c:v>
                </c:pt>
                <c:pt idx="123">
                  <c:v>0.50215600000000005</c:v>
                </c:pt>
                <c:pt idx="124">
                  <c:v>0.50475000000000003</c:v>
                </c:pt>
                <c:pt idx="125">
                  <c:v>0.50735200000000003</c:v>
                </c:pt>
                <c:pt idx="126">
                  <c:v>0.509961</c:v>
                </c:pt>
                <c:pt idx="127">
                  <c:v>0.51257900000000001</c:v>
                </c:pt>
                <c:pt idx="128">
                  <c:v>0.51520500000000002</c:v>
                </c:pt>
                <c:pt idx="129">
                  <c:v>0.52048099999999997</c:v>
                </c:pt>
                <c:pt idx="130">
                  <c:v>0.52313100000000001</c:v>
                </c:pt>
                <c:pt idx="131">
                  <c:v>0.52578899999999995</c:v>
                </c:pt>
                <c:pt idx="132">
                  <c:v>0.52845399999999998</c:v>
                </c:pt>
                <c:pt idx="133">
                  <c:v>0.53112800000000004</c:v>
                </c:pt>
                <c:pt idx="134">
                  <c:v>0.53381000000000001</c:v>
                </c:pt>
                <c:pt idx="135">
                  <c:v>0.53649999999999998</c:v>
                </c:pt>
                <c:pt idx="136">
                  <c:v>0.53919799999999996</c:v>
                </c:pt>
                <c:pt idx="137">
                  <c:v>0.54190400000000005</c:v>
                </c:pt>
                <c:pt idx="138">
                  <c:v>0.54461800000000005</c:v>
                </c:pt>
                <c:pt idx="139">
                  <c:v>0.54734000000000005</c:v>
                </c:pt>
                <c:pt idx="140">
                  <c:v>0.55006999999999995</c:v>
                </c:pt>
                <c:pt idx="141">
                  <c:v>0.55280799999999997</c:v>
                </c:pt>
                <c:pt idx="142">
                  <c:v>0.55555299999999996</c:v>
                </c:pt>
                <c:pt idx="143">
                  <c:v>0.558307</c:v>
                </c:pt>
                <c:pt idx="144">
                  <c:v>0.56106900000000004</c:v>
                </c:pt>
                <c:pt idx="145">
                  <c:v>0.56383899999999998</c:v>
                </c:pt>
                <c:pt idx="146">
                  <c:v>0.56661700000000004</c:v>
                </c:pt>
                <c:pt idx="147">
                  <c:v>0.56940299999999999</c:v>
                </c:pt>
                <c:pt idx="148">
                  <c:v>0.57219699999999996</c:v>
                </c:pt>
                <c:pt idx="149">
                  <c:v>0.57499900000000004</c:v>
                </c:pt>
                <c:pt idx="150">
                  <c:v>0.57780900000000002</c:v>
                </c:pt>
                <c:pt idx="151">
                  <c:v>0.580627</c:v>
                </c:pt>
                <c:pt idx="152">
                  <c:v>0.583453</c:v>
                </c:pt>
                <c:pt idx="153">
                  <c:v>0.586287</c:v>
                </c:pt>
                <c:pt idx="154">
                  <c:v>0.58912900000000001</c:v>
                </c:pt>
                <c:pt idx="155">
                  <c:v>0.59197900000000003</c:v>
                </c:pt>
                <c:pt idx="156">
                  <c:v>0.59483699999999995</c:v>
                </c:pt>
                <c:pt idx="157">
                  <c:v>0.59770199999999996</c:v>
                </c:pt>
                <c:pt idx="158">
                  <c:v>0.600576</c:v>
                </c:pt>
                <c:pt idx="159">
                  <c:v>0.60345800000000005</c:v>
                </c:pt>
                <c:pt idx="160">
                  <c:v>0.606348</c:v>
                </c:pt>
                <c:pt idx="161">
                  <c:v>0.60924599999999995</c:v>
                </c:pt>
                <c:pt idx="162">
                  <c:v>0.61215200000000003</c:v>
                </c:pt>
                <c:pt idx="163">
                  <c:v>0.615066</c:v>
                </c:pt>
                <c:pt idx="164">
                  <c:v>0.61798799999999998</c:v>
                </c:pt>
                <c:pt idx="165">
                  <c:v>0.62091799999999997</c:v>
                </c:pt>
                <c:pt idx="166">
                  <c:v>0.62385599999999997</c:v>
                </c:pt>
                <c:pt idx="167">
                  <c:v>0.62680199999999997</c:v>
                </c:pt>
                <c:pt idx="168">
                  <c:v>0.62975599999999998</c:v>
                </c:pt>
                <c:pt idx="169">
                  <c:v>0.632718</c:v>
                </c:pt>
                <c:pt idx="170">
                  <c:v>0.63568800000000003</c:v>
                </c:pt>
                <c:pt idx="171">
                  <c:v>0.63866599999999996</c:v>
                </c:pt>
                <c:pt idx="172">
                  <c:v>0.641652</c:v>
                </c:pt>
                <c:pt idx="173">
                  <c:v>0.64464600000000005</c:v>
                </c:pt>
                <c:pt idx="174">
                  <c:v>0.647648</c:v>
                </c:pt>
                <c:pt idx="175">
                  <c:v>0.65065799999999996</c:v>
                </c:pt>
                <c:pt idx="176">
                  <c:v>0.65367600000000003</c:v>
                </c:pt>
                <c:pt idx="177">
                  <c:v>0.65670200000000001</c:v>
                </c:pt>
                <c:pt idx="178">
                  <c:v>0.65973599999999999</c:v>
                </c:pt>
                <c:pt idx="179">
                  <c:v>0.66277799999999998</c:v>
                </c:pt>
                <c:pt idx="180">
                  <c:v>0.66582799999999998</c:v>
                </c:pt>
                <c:pt idx="181">
                  <c:v>0.66888599999999998</c:v>
                </c:pt>
                <c:pt idx="182">
                  <c:v>0.67195199999999999</c:v>
                </c:pt>
                <c:pt idx="183">
                  <c:v>0.67502600000000001</c:v>
                </c:pt>
                <c:pt idx="184">
                  <c:v>0.67810700000000002</c:v>
                </c:pt>
                <c:pt idx="185">
                  <c:v>0.68119700000000005</c:v>
                </c:pt>
                <c:pt idx="186">
                  <c:v>0.68429499999999999</c:v>
                </c:pt>
                <c:pt idx="187">
                  <c:v>0.68740100000000004</c:v>
                </c:pt>
                <c:pt idx="188">
                  <c:v>0.69051499999999999</c:v>
                </c:pt>
                <c:pt idx="189">
                  <c:v>0.69363699999999995</c:v>
                </c:pt>
                <c:pt idx="190">
                  <c:v>0.69676700000000003</c:v>
                </c:pt>
                <c:pt idx="191">
                  <c:v>0.699905</c:v>
                </c:pt>
                <c:pt idx="192">
                  <c:v>0.70305099999999998</c:v>
                </c:pt>
                <c:pt idx="193">
                  <c:v>0.70620499999999997</c:v>
                </c:pt>
                <c:pt idx="194">
                  <c:v>0.70936699999999997</c:v>
                </c:pt>
                <c:pt idx="195">
                  <c:v>0.71253699999999998</c:v>
                </c:pt>
                <c:pt idx="196">
                  <c:v>0.71571499999999999</c:v>
                </c:pt>
                <c:pt idx="197">
                  <c:v>0.71890100000000001</c:v>
                </c:pt>
                <c:pt idx="198">
                  <c:v>0.72209500000000004</c:v>
                </c:pt>
                <c:pt idx="199">
                  <c:v>0.72529699999999997</c:v>
                </c:pt>
                <c:pt idx="200">
                  <c:v>0.72850700000000002</c:v>
                </c:pt>
              </c:numCache>
            </c:numRef>
          </c:xVal>
          <c:yVal>
            <c:numRef>
              <c:f>'Graph-mathematica each parts'!$H$6:$H$206</c:f>
              <c:numCache>
                <c:formatCode>General</c:formatCode>
                <c:ptCount val="201"/>
                <c:pt idx="0">
                  <c:v>195</c:v>
                </c:pt>
                <c:pt idx="1">
                  <c:v>196</c:v>
                </c:pt>
                <c:pt idx="2">
                  <c:v>197</c:v>
                </c:pt>
                <c:pt idx="3">
                  <c:v>198</c:v>
                </c:pt>
                <c:pt idx="4">
                  <c:v>199</c:v>
                </c:pt>
                <c:pt idx="5">
                  <c:v>200</c:v>
                </c:pt>
                <c:pt idx="6">
                  <c:v>201</c:v>
                </c:pt>
                <c:pt idx="7">
                  <c:v>202</c:v>
                </c:pt>
                <c:pt idx="8">
                  <c:v>203</c:v>
                </c:pt>
                <c:pt idx="9">
                  <c:v>204</c:v>
                </c:pt>
                <c:pt idx="10">
                  <c:v>205</c:v>
                </c:pt>
                <c:pt idx="11">
                  <c:v>206</c:v>
                </c:pt>
                <c:pt idx="12">
                  <c:v>207</c:v>
                </c:pt>
                <c:pt idx="13">
                  <c:v>208</c:v>
                </c:pt>
                <c:pt idx="14">
                  <c:v>209</c:v>
                </c:pt>
                <c:pt idx="15">
                  <c:v>210</c:v>
                </c:pt>
                <c:pt idx="16">
                  <c:v>211</c:v>
                </c:pt>
                <c:pt idx="17">
                  <c:v>212</c:v>
                </c:pt>
                <c:pt idx="18">
                  <c:v>213</c:v>
                </c:pt>
                <c:pt idx="19">
                  <c:v>214</c:v>
                </c:pt>
                <c:pt idx="20">
                  <c:v>215</c:v>
                </c:pt>
                <c:pt idx="21">
                  <c:v>216</c:v>
                </c:pt>
                <c:pt idx="22">
                  <c:v>217</c:v>
                </c:pt>
                <c:pt idx="23">
                  <c:v>218</c:v>
                </c:pt>
                <c:pt idx="24">
                  <c:v>219</c:v>
                </c:pt>
                <c:pt idx="25">
                  <c:v>220</c:v>
                </c:pt>
                <c:pt idx="26">
                  <c:v>221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225</c:v>
                </c:pt>
                <c:pt idx="31">
                  <c:v>226</c:v>
                </c:pt>
                <c:pt idx="32">
                  <c:v>227</c:v>
                </c:pt>
                <c:pt idx="33">
                  <c:v>228</c:v>
                </c:pt>
                <c:pt idx="34">
                  <c:v>229</c:v>
                </c:pt>
                <c:pt idx="35">
                  <c:v>230</c:v>
                </c:pt>
                <c:pt idx="36">
                  <c:v>231</c:v>
                </c:pt>
                <c:pt idx="37">
                  <c:v>232</c:v>
                </c:pt>
                <c:pt idx="38">
                  <c:v>233</c:v>
                </c:pt>
                <c:pt idx="39">
                  <c:v>234</c:v>
                </c:pt>
                <c:pt idx="40">
                  <c:v>235</c:v>
                </c:pt>
                <c:pt idx="41">
                  <c:v>236</c:v>
                </c:pt>
                <c:pt idx="42">
                  <c:v>237</c:v>
                </c:pt>
                <c:pt idx="43">
                  <c:v>238</c:v>
                </c:pt>
                <c:pt idx="44">
                  <c:v>239</c:v>
                </c:pt>
                <c:pt idx="45">
                  <c:v>240</c:v>
                </c:pt>
                <c:pt idx="46">
                  <c:v>241</c:v>
                </c:pt>
                <c:pt idx="47">
                  <c:v>242</c:v>
                </c:pt>
                <c:pt idx="48">
                  <c:v>243</c:v>
                </c:pt>
                <c:pt idx="49">
                  <c:v>244</c:v>
                </c:pt>
                <c:pt idx="50">
                  <c:v>245</c:v>
                </c:pt>
                <c:pt idx="51">
                  <c:v>246</c:v>
                </c:pt>
                <c:pt idx="52">
                  <c:v>247</c:v>
                </c:pt>
                <c:pt idx="53">
                  <c:v>248</c:v>
                </c:pt>
                <c:pt idx="54">
                  <c:v>249</c:v>
                </c:pt>
                <c:pt idx="55">
                  <c:v>250</c:v>
                </c:pt>
                <c:pt idx="56">
                  <c:v>251</c:v>
                </c:pt>
                <c:pt idx="57">
                  <c:v>252</c:v>
                </c:pt>
                <c:pt idx="58">
                  <c:v>253</c:v>
                </c:pt>
                <c:pt idx="59">
                  <c:v>254</c:v>
                </c:pt>
                <c:pt idx="60">
                  <c:v>255</c:v>
                </c:pt>
                <c:pt idx="61">
                  <c:v>256</c:v>
                </c:pt>
                <c:pt idx="62">
                  <c:v>257</c:v>
                </c:pt>
                <c:pt idx="63">
                  <c:v>258</c:v>
                </c:pt>
                <c:pt idx="64">
                  <c:v>259</c:v>
                </c:pt>
                <c:pt idx="65">
                  <c:v>260</c:v>
                </c:pt>
                <c:pt idx="66">
                  <c:v>261</c:v>
                </c:pt>
                <c:pt idx="67">
                  <c:v>262</c:v>
                </c:pt>
                <c:pt idx="68">
                  <c:v>263</c:v>
                </c:pt>
                <c:pt idx="69">
                  <c:v>264</c:v>
                </c:pt>
                <c:pt idx="70">
                  <c:v>265</c:v>
                </c:pt>
                <c:pt idx="71">
                  <c:v>266</c:v>
                </c:pt>
                <c:pt idx="72">
                  <c:v>267</c:v>
                </c:pt>
                <c:pt idx="73">
                  <c:v>268</c:v>
                </c:pt>
                <c:pt idx="74">
                  <c:v>269</c:v>
                </c:pt>
                <c:pt idx="75">
                  <c:v>270</c:v>
                </c:pt>
                <c:pt idx="76">
                  <c:v>271</c:v>
                </c:pt>
                <c:pt idx="77">
                  <c:v>272</c:v>
                </c:pt>
                <c:pt idx="78">
                  <c:v>273</c:v>
                </c:pt>
                <c:pt idx="79">
                  <c:v>274</c:v>
                </c:pt>
                <c:pt idx="80">
                  <c:v>275</c:v>
                </c:pt>
                <c:pt idx="81">
                  <c:v>276</c:v>
                </c:pt>
                <c:pt idx="82">
                  <c:v>277</c:v>
                </c:pt>
                <c:pt idx="83">
                  <c:v>278</c:v>
                </c:pt>
                <c:pt idx="84">
                  <c:v>279</c:v>
                </c:pt>
                <c:pt idx="85">
                  <c:v>280</c:v>
                </c:pt>
                <c:pt idx="86">
                  <c:v>281</c:v>
                </c:pt>
                <c:pt idx="87">
                  <c:v>282</c:v>
                </c:pt>
                <c:pt idx="88">
                  <c:v>283</c:v>
                </c:pt>
                <c:pt idx="89">
                  <c:v>284</c:v>
                </c:pt>
                <c:pt idx="90">
                  <c:v>285</c:v>
                </c:pt>
                <c:pt idx="91">
                  <c:v>286</c:v>
                </c:pt>
                <c:pt idx="92">
                  <c:v>287</c:v>
                </c:pt>
                <c:pt idx="93">
                  <c:v>288</c:v>
                </c:pt>
                <c:pt idx="94">
                  <c:v>289</c:v>
                </c:pt>
                <c:pt idx="95">
                  <c:v>291</c:v>
                </c:pt>
                <c:pt idx="96">
                  <c:v>292</c:v>
                </c:pt>
                <c:pt idx="97">
                  <c:v>293</c:v>
                </c:pt>
                <c:pt idx="98">
                  <c:v>294</c:v>
                </c:pt>
                <c:pt idx="99">
                  <c:v>295</c:v>
                </c:pt>
                <c:pt idx="100">
                  <c:v>296</c:v>
                </c:pt>
                <c:pt idx="101">
                  <c:v>297</c:v>
                </c:pt>
                <c:pt idx="102">
                  <c:v>298</c:v>
                </c:pt>
                <c:pt idx="103">
                  <c:v>299</c:v>
                </c:pt>
                <c:pt idx="104">
                  <c:v>300</c:v>
                </c:pt>
                <c:pt idx="105">
                  <c:v>301</c:v>
                </c:pt>
                <c:pt idx="106">
                  <c:v>302</c:v>
                </c:pt>
                <c:pt idx="107">
                  <c:v>303</c:v>
                </c:pt>
                <c:pt idx="108">
                  <c:v>304</c:v>
                </c:pt>
                <c:pt idx="109">
                  <c:v>305</c:v>
                </c:pt>
                <c:pt idx="110">
                  <c:v>306</c:v>
                </c:pt>
                <c:pt idx="111">
                  <c:v>307</c:v>
                </c:pt>
                <c:pt idx="112">
                  <c:v>308</c:v>
                </c:pt>
                <c:pt idx="113">
                  <c:v>309</c:v>
                </c:pt>
                <c:pt idx="114">
                  <c:v>310</c:v>
                </c:pt>
                <c:pt idx="115">
                  <c:v>311</c:v>
                </c:pt>
                <c:pt idx="116">
                  <c:v>313</c:v>
                </c:pt>
                <c:pt idx="117">
                  <c:v>314</c:v>
                </c:pt>
                <c:pt idx="118">
                  <c:v>315</c:v>
                </c:pt>
                <c:pt idx="119">
                  <c:v>316</c:v>
                </c:pt>
                <c:pt idx="120">
                  <c:v>317</c:v>
                </c:pt>
                <c:pt idx="121">
                  <c:v>318</c:v>
                </c:pt>
                <c:pt idx="122">
                  <c:v>319</c:v>
                </c:pt>
                <c:pt idx="123">
                  <c:v>320</c:v>
                </c:pt>
                <c:pt idx="124">
                  <c:v>321</c:v>
                </c:pt>
                <c:pt idx="125">
                  <c:v>322</c:v>
                </c:pt>
                <c:pt idx="126">
                  <c:v>323</c:v>
                </c:pt>
                <c:pt idx="127">
                  <c:v>324</c:v>
                </c:pt>
                <c:pt idx="128">
                  <c:v>325</c:v>
                </c:pt>
                <c:pt idx="129">
                  <c:v>327</c:v>
                </c:pt>
                <c:pt idx="130">
                  <c:v>328</c:v>
                </c:pt>
                <c:pt idx="131">
                  <c:v>329</c:v>
                </c:pt>
                <c:pt idx="132">
                  <c:v>330</c:v>
                </c:pt>
                <c:pt idx="133">
                  <c:v>331</c:v>
                </c:pt>
                <c:pt idx="134">
                  <c:v>332</c:v>
                </c:pt>
                <c:pt idx="135">
                  <c:v>333</c:v>
                </c:pt>
                <c:pt idx="136">
                  <c:v>334</c:v>
                </c:pt>
                <c:pt idx="137">
                  <c:v>335</c:v>
                </c:pt>
                <c:pt idx="138">
                  <c:v>336</c:v>
                </c:pt>
                <c:pt idx="139">
                  <c:v>337</c:v>
                </c:pt>
                <c:pt idx="140">
                  <c:v>338</c:v>
                </c:pt>
                <c:pt idx="141">
                  <c:v>339</c:v>
                </c:pt>
                <c:pt idx="142">
                  <c:v>340</c:v>
                </c:pt>
                <c:pt idx="143">
                  <c:v>341</c:v>
                </c:pt>
                <c:pt idx="144">
                  <c:v>342</c:v>
                </c:pt>
                <c:pt idx="145">
                  <c:v>343</c:v>
                </c:pt>
                <c:pt idx="146">
                  <c:v>344</c:v>
                </c:pt>
                <c:pt idx="147">
                  <c:v>345</c:v>
                </c:pt>
                <c:pt idx="148">
                  <c:v>346</c:v>
                </c:pt>
                <c:pt idx="149">
                  <c:v>347</c:v>
                </c:pt>
                <c:pt idx="150">
                  <c:v>348</c:v>
                </c:pt>
                <c:pt idx="151">
                  <c:v>349</c:v>
                </c:pt>
                <c:pt idx="152">
                  <c:v>350</c:v>
                </c:pt>
                <c:pt idx="153">
                  <c:v>351</c:v>
                </c:pt>
                <c:pt idx="154">
                  <c:v>352</c:v>
                </c:pt>
                <c:pt idx="155">
                  <c:v>353</c:v>
                </c:pt>
                <c:pt idx="156">
                  <c:v>354</c:v>
                </c:pt>
                <c:pt idx="157">
                  <c:v>355</c:v>
                </c:pt>
                <c:pt idx="158">
                  <c:v>356</c:v>
                </c:pt>
                <c:pt idx="159">
                  <c:v>357</c:v>
                </c:pt>
                <c:pt idx="160">
                  <c:v>358</c:v>
                </c:pt>
                <c:pt idx="161">
                  <c:v>359</c:v>
                </c:pt>
                <c:pt idx="162">
                  <c:v>360</c:v>
                </c:pt>
                <c:pt idx="163">
                  <c:v>361</c:v>
                </c:pt>
                <c:pt idx="164">
                  <c:v>362</c:v>
                </c:pt>
                <c:pt idx="165">
                  <c:v>363</c:v>
                </c:pt>
                <c:pt idx="166">
                  <c:v>364</c:v>
                </c:pt>
                <c:pt idx="167">
                  <c:v>365</c:v>
                </c:pt>
                <c:pt idx="168">
                  <c:v>366</c:v>
                </c:pt>
                <c:pt idx="169">
                  <c:v>367</c:v>
                </c:pt>
                <c:pt idx="170">
                  <c:v>368</c:v>
                </c:pt>
                <c:pt idx="171">
                  <c:v>369</c:v>
                </c:pt>
                <c:pt idx="172">
                  <c:v>370</c:v>
                </c:pt>
                <c:pt idx="173">
                  <c:v>371</c:v>
                </c:pt>
                <c:pt idx="174">
                  <c:v>372</c:v>
                </c:pt>
                <c:pt idx="175">
                  <c:v>373</c:v>
                </c:pt>
                <c:pt idx="176">
                  <c:v>374</c:v>
                </c:pt>
                <c:pt idx="177">
                  <c:v>375</c:v>
                </c:pt>
                <c:pt idx="178">
                  <c:v>376</c:v>
                </c:pt>
                <c:pt idx="179">
                  <c:v>377</c:v>
                </c:pt>
                <c:pt idx="180">
                  <c:v>378</c:v>
                </c:pt>
                <c:pt idx="181">
                  <c:v>379</c:v>
                </c:pt>
                <c:pt idx="182">
                  <c:v>380</c:v>
                </c:pt>
                <c:pt idx="183">
                  <c:v>381</c:v>
                </c:pt>
                <c:pt idx="184">
                  <c:v>382</c:v>
                </c:pt>
                <c:pt idx="185">
                  <c:v>383</c:v>
                </c:pt>
                <c:pt idx="186">
                  <c:v>384</c:v>
                </c:pt>
                <c:pt idx="187">
                  <c:v>385</c:v>
                </c:pt>
                <c:pt idx="188">
                  <c:v>386</c:v>
                </c:pt>
                <c:pt idx="189">
                  <c:v>387</c:v>
                </c:pt>
                <c:pt idx="190">
                  <c:v>388</c:v>
                </c:pt>
                <c:pt idx="191">
                  <c:v>389</c:v>
                </c:pt>
                <c:pt idx="192">
                  <c:v>390</c:v>
                </c:pt>
                <c:pt idx="193">
                  <c:v>391</c:v>
                </c:pt>
                <c:pt idx="194">
                  <c:v>392</c:v>
                </c:pt>
                <c:pt idx="195">
                  <c:v>393</c:v>
                </c:pt>
                <c:pt idx="196">
                  <c:v>394</c:v>
                </c:pt>
                <c:pt idx="197">
                  <c:v>395</c:v>
                </c:pt>
                <c:pt idx="198">
                  <c:v>396</c:v>
                </c:pt>
                <c:pt idx="199">
                  <c:v>397</c:v>
                </c:pt>
                <c:pt idx="200">
                  <c:v>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E9-4438-A047-BBCF622DECB1}"/>
            </c:ext>
          </c:extLst>
        </c:ser>
        <c:ser>
          <c:idx val="3"/>
          <c:order val="3"/>
          <c:tx>
            <c:v>Xm++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'Graph-mathematica each parts'!$J$6:$J$34</c:f>
              <c:numCache>
                <c:formatCode>General</c:formatCode>
                <c:ptCount val="29"/>
                <c:pt idx="0">
                  <c:v>0.41861900000000002</c:v>
                </c:pt>
                <c:pt idx="1">
                  <c:v>0.41973100000000002</c:v>
                </c:pt>
                <c:pt idx="2">
                  <c:v>0.42072799999999999</c:v>
                </c:pt>
                <c:pt idx="3">
                  <c:v>0.423983</c:v>
                </c:pt>
                <c:pt idx="4">
                  <c:v>0.42486800000000002</c:v>
                </c:pt>
                <c:pt idx="5">
                  <c:v>0.425952</c:v>
                </c:pt>
                <c:pt idx="6">
                  <c:v>0.42707699999999998</c:v>
                </c:pt>
                <c:pt idx="7">
                  <c:v>0.42821799999999999</c:v>
                </c:pt>
                <c:pt idx="8">
                  <c:v>0.429365</c:v>
                </c:pt>
                <c:pt idx="9">
                  <c:v>0.43051499999999998</c:v>
                </c:pt>
                <c:pt idx="10">
                  <c:v>0.43166599999999999</c:v>
                </c:pt>
                <c:pt idx="11">
                  <c:v>0.43281700000000001</c:v>
                </c:pt>
                <c:pt idx="12">
                  <c:v>0.43396699999999999</c:v>
                </c:pt>
                <c:pt idx="13">
                  <c:v>0.435116</c:v>
                </c:pt>
                <c:pt idx="14">
                  <c:v>0.43626500000000001</c:v>
                </c:pt>
                <c:pt idx="15">
                  <c:v>0.43741200000000002</c:v>
                </c:pt>
                <c:pt idx="16">
                  <c:v>0.438558</c:v>
                </c:pt>
                <c:pt idx="17">
                  <c:v>0.43970199999999998</c:v>
                </c:pt>
                <c:pt idx="18">
                  <c:v>0.44198599999999999</c:v>
                </c:pt>
                <c:pt idx="19">
                  <c:v>0.44312600000000002</c:v>
                </c:pt>
                <c:pt idx="20">
                  <c:v>0.44426399999999999</c:v>
                </c:pt>
                <c:pt idx="21">
                  <c:v>0.44540000000000002</c:v>
                </c:pt>
                <c:pt idx="22">
                  <c:v>0.44653500000000002</c:v>
                </c:pt>
                <c:pt idx="23">
                  <c:v>0.44766800000000001</c:v>
                </c:pt>
                <c:pt idx="24">
                  <c:v>0.448799</c:v>
                </c:pt>
                <c:pt idx="25">
                  <c:v>0.44992799999999999</c:v>
                </c:pt>
                <c:pt idx="26">
                  <c:v>0.45218199999999997</c:v>
                </c:pt>
                <c:pt idx="27">
                  <c:v>0.45330599999999999</c:v>
                </c:pt>
                <c:pt idx="28">
                  <c:v>0.45442900000000003</c:v>
                </c:pt>
              </c:numCache>
            </c:numRef>
          </c:xVal>
          <c:yVal>
            <c:numRef>
              <c:f>'Graph-mathematica each parts'!$K$6:$K$34</c:f>
              <c:numCache>
                <c:formatCode>General</c:formatCode>
                <c:ptCount val="29"/>
                <c:pt idx="0">
                  <c:v>290</c:v>
                </c:pt>
                <c:pt idx="1">
                  <c:v>291</c:v>
                </c:pt>
                <c:pt idx="2">
                  <c:v>292</c:v>
                </c:pt>
                <c:pt idx="3">
                  <c:v>294</c:v>
                </c:pt>
                <c:pt idx="4">
                  <c:v>295</c:v>
                </c:pt>
                <c:pt idx="5">
                  <c:v>296</c:v>
                </c:pt>
                <c:pt idx="6">
                  <c:v>297</c:v>
                </c:pt>
                <c:pt idx="7">
                  <c:v>298</c:v>
                </c:pt>
                <c:pt idx="8">
                  <c:v>299</c:v>
                </c:pt>
                <c:pt idx="9">
                  <c:v>300</c:v>
                </c:pt>
                <c:pt idx="10">
                  <c:v>301</c:v>
                </c:pt>
                <c:pt idx="11">
                  <c:v>302</c:v>
                </c:pt>
                <c:pt idx="12">
                  <c:v>303</c:v>
                </c:pt>
                <c:pt idx="13">
                  <c:v>304</c:v>
                </c:pt>
                <c:pt idx="14">
                  <c:v>305</c:v>
                </c:pt>
                <c:pt idx="15">
                  <c:v>306</c:v>
                </c:pt>
                <c:pt idx="16">
                  <c:v>307</c:v>
                </c:pt>
                <c:pt idx="17">
                  <c:v>308</c:v>
                </c:pt>
                <c:pt idx="18">
                  <c:v>310</c:v>
                </c:pt>
                <c:pt idx="19">
                  <c:v>311</c:v>
                </c:pt>
                <c:pt idx="20">
                  <c:v>312</c:v>
                </c:pt>
                <c:pt idx="21">
                  <c:v>313</c:v>
                </c:pt>
                <c:pt idx="22">
                  <c:v>314</c:v>
                </c:pt>
                <c:pt idx="23">
                  <c:v>315</c:v>
                </c:pt>
                <c:pt idx="24">
                  <c:v>316</c:v>
                </c:pt>
                <c:pt idx="25">
                  <c:v>317</c:v>
                </c:pt>
                <c:pt idx="26">
                  <c:v>319</c:v>
                </c:pt>
                <c:pt idx="27">
                  <c:v>320</c:v>
                </c:pt>
                <c:pt idx="28">
                  <c:v>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E9-4438-A047-BBCF622DECB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'Graph-mathematica each parts'!$M$6:$M$44</c:f>
              <c:numCache>
                <c:formatCode>General</c:formatCode>
                <c:ptCount val="39"/>
                <c:pt idx="0">
                  <c:v>0.32475199999999999</c:v>
                </c:pt>
                <c:pt idx="1">
                  <c:v>0.326262</c:v>
                </c:pt>
                <c:pt idx="2">
                  <c:v>0.32777600000000001</c:v>
                </c:pt>
                <c:pt idx="3">
                  <c:v>0.32929399999999998</c:v>
                </c:pt>
                <c:pt idx="4">
                  <c:v>0.330816</c:v>
                </c:pt>
                <c:pt idx="5">
                  <c:v>0.33234200000000003</c:v>
                </c:pt>
                <c:pt idx="6">
                  <c:v>0.333872</c:v>
                </c:pt>
                <c:pt idx="7">
                  <c:v>0.33540599999999998</c:v>
                </c:pt>
                <c:pt idx="8">
                  <c:v>0.33694400000000002</c:v>
                </c:pt>
                <c:pt idx="9">
                  <c:v>0.33848499999999998</c:v>
                </c:pt>
                <c:pt idx="10">
                  <c:v>0.34003100000000003</c:v>
                </c:pt>
                <c:pt idx="11">
                  <c:v>0.34158100000000002</c:v>
                </c:pt>
                <c:pt idx="12">
                  <c:v>0.34313500000000002</c:v>
                </c:pt>
                <c:pt idx="13">
                  <c:v>0.34469300000000003</c:v>
                </c:pt>
                <c:pt idx="14">
                  <c:v>0.34625499999999998</c:v>
                </c:pt>
                <c:pt idx="15">
                  <c:v>0.34782099999999999</c:v>
                </c:pt>
                <c:pt idx="16">
                  <c:v>0.34938999999999998</c:v>
                </c:pt>
                <c:pt idx="17">
                  <c:v>0.350964</c:v>
                </c:pt>
                <c:pt idx="18">
                  <c:v>0.35254200000000002</c:v>
                </c:pt>
                <c:pt idx="19">
                  <c:v>0.35412399999999999</c:v>
                </c:pt>
                <c:pt idx="20">
                  <c:v>0.35571000000000003</c:v>
                </c:pt>
                <c:pt idx="21">
                  <c:v>0.35730000000000001</c:v>
                </c:pt>
                <c:pt idx="22">
                  <c:v>0.35889300000000002</c:v>
                </c:pt>
                <c:pt idx="23">
                  <c:v>0.36049100000000001</c:v>
                </c:pt>
                <c:pt idx="24">
                  <c:v>0.362093</c:v>
                </c:pt>
                <c:pt idx="25">
                  <c:v>0.36369899999999999</c:v>
                </c:pt>
                <c:pt idx="26">
                  <c:v>0.36530800000000002</c:v>
                </c:pt>
                <c:pt idx="27">
                  <c:v>0.36692200000000003</c:v>
                </c:pt>
                <c:pt idx="28">
                  <c:v>0.36853999999999998</c:v>
                </c:pt>
                <c:pt idx="29">
                  <c:v>0.37016199999999999</c:v>
                </c:pt>
                <c:pt idx="30">
                  <c:v>0.37178699999999998</c:v>
                </c:pt>
                <c:pt idx="31">
                  <c:v>0.373417</c:v>
                </c:pt>
                <c:pt idx="32">
                  <c:v>0.37505100000000002</c:v>
                </c:pt>
                <c:pt idx="33">
                  <c:v>0.37668800000000002</c:v>
                </c:pt>
                <c:pt idx="34">
                  <c:v>0.37833</c:v>
                </c:pt>
                <c:pt idx="35">
                  <c:v>0.37997500000000001</c:v>
                </c:pt>
                <c:pt idx="36">
                  <c:v>0.38162499999999999</c:v>
                </c:pt>
                <c:pt idx="37">
                  <c:v>0.38327800000000001</c:v>
                </c:pt>
                <c:pt idx="38">
                  <c:v>0.384936</c:v>
                </c:pt>
              </c:numCache>
            </c:numRef>
          </c:xVal>
          <c:yVal>
            <c:numRef>
              <c:f>'Graph-mathematica each parts'!$N$6:$N$44</c:f>
              <c:numCache>
                <c:formatCode>General</c:formatCode>
                <c:ptCount val="39"/>
                <c:pt idx="0">
                  <c:v>252</c:v>
                </c:pt>
                <c:pt idx="1">
                  <c:v>253</c:v>
                </c:pt>
                <c:pt idx="2">
                  <c:v>254</c:v>
                </c:pt>
                <c:pt idx="3">
                  <c:v>255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265</c:v>
                </c:pt>
                <c:pt idx="14">
                  <c:v>266</c:v>
                </c:pt>
                <c:pt idx="15">
                  <c:v>267</c:v>
                </c:pt>
                <c:pt idx="16">
                  <c:v>268</c:v>
                </c:pt>
                <c:pt idx="17">
                  <c:v>269</c:v>
                </c:pt>
                <c:pt idx="18">
                  <c:v>270</c:v>
                </c:pt>
                <c:pt idx="19">
                  <c:v>271</c:v>
                </c:pt>
                <c:pt idx="20">
                  <c:v>272</c:v>
                </c:pt>
                <c:pt idx="21">
                  <c:v>273</c:v>
                </c:pt>
                <c:pt idx="22">
                  <c:v>274</c:v>
                </c:pt>
                <c:pt idx="23">
                  <c:v>275</c:v>
                </c:pt>
                <c:pt idx="24">
                  <c:v>276</c:v>
                </c:pt>
                <c:pt idx="25">
                  <c:v>277</c:v>
                </c:pt>
                <c:pt idx="26">
                  <c:v>278</c:v>
                </c:pt>
                <c:pt idx="27">
                  <c:v>279</c:v>
                </c:pt>
                <c:pt idx="28">
                  <c:v>280</c:v>
                </c:pt>
                <c:pt idx="29">
                  <c:v>281</c:v>
                </c:pt>
                <c:pt idx="30">
                  <c:v>282</c:v>
                </c:pt>
                <c:pt idx="31">
                  <c:v>283</c:v>
                </c:pt>
                <c:pt idx="32">
                  <c:v>284</c:v>
                </c:pt>
                <c:pt idx="33">
                  <c:v>285</c:v>
                </c:pt>
                <c:pt idx="34">
                  <c:v>286</c:v>
                </c:pt>
                <c:pt idx="35">
                  <c:v>287</c:v>
                </c:pt>
                <c:pt idx="36">
                  <c:v>288</c:v>
                </c:pt>
                <c:pt idx="37">
                  <c:v>289</c:v>
                </c:pt>
                <c:pt idx="38">
                  <c:v>290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DE9-4438-A047-BBCF622DECB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'Graph-mathematica each parts'!$P$6:$P$36</c:f>
              <c:numCache>
                <c:formatCode>General</c:formatCode>
                <c:ptCount val="31"/>
                <c:pt idx="0">
                  <c:v>0.45745599999999997</c:v>
                </c:pt>
                <c:pt idx="1">
                  <c:v>0.459339</c:v>
                </c:pt>
                <c:pt idx="2">
                  <c:v>0.46123500000000001</c:v>
                </c:pt>
                <c:pt idx="3">
                  <c:v>0.46314499999999997</c:v>
                </c:pt>
                <c:pt idx="4">
                  <c:v>0.46506999999999998</c:v>
                </c:pt>
                <c:pt idx="5">
                  <c:v>0.46700799999999998</c:v>
                </c:pt>
                <c:pt idx="6">
                  <c:v>0.46896100000000002</c:v>
                </c:pt>
                <c:pt idx="7">
                  <c:v>0.47092699999999998</c:v>
                </c:pt>
                <c:pt idx="8">
                  <c:v>0.472908</c:v>
                </c:pt>
                <c:pt idx="9">
                  <c:v>0.47490199999999999</c:v>
                </c:pt>
                <c:pt idx="10">
                  <c:v>0.47691099999999997</c:v>
                </c:pt>
                <c:pt idx="11">
                  <c:v>0.47893400000000003</c:v>
                </c:pt>
                <c:pt idx="12">
                  <c:v>0.48097000000000001</c:v>
                </c:pt>
                <c:pt idx="13">
                  <c:v>0.48302099999999998</c:v>
                </c:pt>
                <c:pt idx="14">
                  <c:v>0.48508600000000002</c:v>
                </c:pt>
                <c:pt idx="15">
                  <c:v>0.48716500000000001</c:v>
                </c:pt>
                <c:pt idx="16">
                  <c:v>0.489257</c:v>
                </c:pt>
                <c:pt idx="17">
                  <c:v>0.49136400000000002</c:v>
                </c:pt>
                <c:pt idx="18">
                  <c:v>0.49348500000000001</c:v>
                </c:pt>
                <c:pt idx="19">
                  <c:v>0.49562</c:v>
                </c:pt>
                <c:pt idx="20">
                  <c:v>0.49776799999999999</c:v>
                </c:pt>
                <c:pt idx="21">
                  <c:v>0.49993100000000001</c:v>
                </c:pt>
                <c:pt idx="22">
                  <c:v>0.502108</c:v>
                </c:pt>
                <c:pt idx="23">
                  <c:v>0.50650399999999995</c:v>
                </c:pt>
                <c:pt idx="24">
                  <c:v>0.50872300000000004</c:v>
                </c:pt>
                <c:pt idx="25">
                  <c:v>0.51095500000000005</c:v>
                </c:pt>
                <c:pt idx="26">
                  <c:v>0.51320200000000005</c:v>
                </c:pt>
                <c:pt idx="27">
                  <c:v>0.515463</c:v>
                </c:pt>
                <c:pt idx="28">
                  <c:v>0.51773800000000003</c:v>
                </c:pt>
                <c:pt idx="29">
                  <c:v>0.52002700000000002</c:v>
                </c:pt>
                <c:pt idx="30">
                  <c:v>0.52232999999999996</c:v>
                </c:pt>
              </c:numCache>
            </c:numRef>
          </c:xVal>
          <c:yVal>
            <c:numRef>
              <c:f>'Graph-mathematica each parts'!$Q$6:$Q$36</c:f>
              <c:numCache>
                <c:formatCode>General</c:formatCode>
                <c:ptCount val="31"/>
                <c:pt idx="0">
                  <c:v>334</c:v>
                </c:pt>
                <c:pt idx="1">
                  <c:v>335</c:v>
                </c:pt>
                <c:pt idx="2">
                  <c:v>336</c:v>
                </c:pt>
                <c:pt idx="3">
                  <c:v>337</c:v>
                </c:pt>
                <c:pt idx="4">
                  <c:v>338</c:v>
                </c:pt>
                <c:pt idx="5">
                  <c:v>339</c:v>
                </c:pt>
                <c:pt idx="6">
                  <c:v>340</c:v>
                </c:pt>
                <c:pt idx="7">
                  <c:v>341</c:v>
                </c:pt>
                <c:pt idx="8">
                  <c:v>342</c:v>
                </c:pt>
                <c:pt idx="9">
                  <c:v>343</c:v>
                </c:pt>
                <c:pt idx="10">
                  <c:v>344</c:v>
                </c:pt>
                <c:pt idx="11">
                  <c:v>345</c:v>
                </c:pt>
                <c:pt idx="12">
                  <c:v>346</c:v>
                </c:pt>
                <c:pt idx="13">
                  <c:v>347</c:v>
                </c:pt>
                <c:pt idx="14">
                  <c:v>348</c:v>
                </c:pt>
                <c:pt idx="15">
                  <c:v>349</c:v>
                </c:pt>
                <c:pt idx="16">
                  <c:v>350</c:v>
                </c:pt>
                <c:pt idx="17">
                  <c:v>351</c:v>
                </c:pt>
                <c:pt idx="18">
                  <c:v>352</c:v>
                </c:pt>
                <c:pt idx="19">
                  <c:v>353</c:v>
                </c:pt>
                <c:pt idx="20">
                  <c:v>354</c:v>
                </c:pt>
                <c:pt idx="21">
                  <c:v>355</c:v>
                </c:pt>
                <c:pt idx="22">
                  <c:v>356</c:v>
                </c:pt>
                <c:pt idx="23">
                  <c:v>358</c:v>
                </c:pt>
                <c:pt idx="24">
                  <c:v>359</c:v>
                </c:pt>
                <c:pt idx="25">
                  <c:v>360</c:v>
                </c:pt>
                <c:pt idx="26">
                  <c:v>361</c:v>
                </c:pt>
                <c:pt idx="27">
                  <c:v>362</c:v>
                </c:pt>
                <c:pt idx="28">
                  <c:v>363</c:v>
                </c:pt>
                <c:pt idx="29">
                  <c:v>364</c:v>
                </c:pt>
                <c:pt idx="30">
                  <c:v>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DE9-4438-A047-BBCF622DECB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'Graph-mathematica each parts'!$S$6:$S$37</c:f>
              <c:numCache>
                <c:formatCode>General</c:formatCode>
                <c:ptCount val="32"/>
                <c:pt idx="0">
                  <c:v>0.52993400000000002</c:v>
                </c:pt>
                <c:pt idx="1">
                  <c:v>0.53019899999999998</c:v>
                </c:pt>
                <c:pt idx="2">
                  <c:v>0.530474</c:v>
                </c:pt>
                <c:pt idx="3">
                  <c:v>0.53075899999999998</c:v>
                </c:pt>
                <c:pt idx="4">
                  <c:v>0.53105400000000003</c:v>
                </c:pt>
                <c:pt idx="5">
                  <c:v>0.53135900000000003</c:v>
                </c:pt>
                <c:pt idx="6">
                  <c:v>0.53167399999999998</c:v>
                </c:pt>
                <c:pt idx="7">
                  <c:v>0.531999</c:v>
                </c:pt>
                <c:pt idx="8">
                  <c:v>0.53233399999999997</c:v>
                </c:pt>
                <c:pt idx="9">
                  <c:v>0.53267900000000001</c:v>
                </c:pt>
                <c:pt idx="10">
                  <c:v>0.53303400000000001</c:v>
                </c:pt>
                <c:pt idx="11">
                  <c:v>0.53339899999999996</c:v>
                </c:pt>
                <c:pt idx="12">
                  <c:v>0.53377399999999997</c:v>
                </c:pt>
                <c:pt idx="13">
                  <c:v>0.53415900000000005</c:v>
                </c:pt>
                <c:pt idx="14">
                  <c:v>0.53455399999999997</c:v>
                </c:pt>
                <c:pt idx="15">
                  <c:v>0.53495899999999996</c:v>
                </c:pt>
                <c:pt idx="16">
                  <c:v>0.53537400000000002</c:v>
                </c:pt>
                <c:pt idx="17">
                  <c:v>0.53579900000000003</c:v>
                </c:pt>
                <c:pt idx="18">
                  <c:v>0.53623399999999999</c:v>
                </c:pt>
                <c:pt idx="19">
                  <c:v>0.53667900000000002</c:v>
                </c:pt>
                <c:pt idx="20">
                  <c:v>0.537134</c:v>
                </c:pt>
                <c:pt idx="21">
                  <c:v>0.53759900000000005</c:v>
                </c:pt>
                <c:pt idx="22">
                  <c:v>0.53807400000000005</c:v>
                </c:pt>
                <c:pt idx="23">
                  <c:v>0.53855900000000001</c:v>
                </c:pt>
                <c:pt idx="24">
                  <c:v>0.53905400000000003</c:v>
                </c:pt>
                <c:pt idx="25">
                  <c:v>0.53955900000000001</c:v>
                </c:pt>
                <c:pt idx="26">
                  <c:v>0.54007400000000005</c:v>
                </c:pt>
                <c:pt idx="27">
                  <c:v>0.54059900000000005</c:v>
                </c:pt>
                <c:pt idx="28">
                  <c:v>0.541134</c:v>
                </c:pt>
                <c:pt idx="29">
                  <c:v>0.54167900000000002</c:v>
                </c:pt>
                <c:pt idx="30">
                  <c:v>0.54223399999999999</c:v>
                </c:pt>
                <c:pt idx="31">
                  <c:v>0.54279900000000003</c:v>
                </c:pt>
              </c:numCache>
            </c:numRef>
          </c:xVal>
          <c:yVal>
            <c:numRef>
              <c:f>'Graph-mathematica each parts'!$T$6:$T$37</c:f>
              <c:numCache>
                <c:formatCode>General</c:formatCode>
                <c:ptCount val="32"/>
                <c:pt idx="0">
                  <c:v>366</c:v>
                </c:pt>
                <c:pt idx="1">
                  <c:v>367</c:v>
                </c:pt>
                <c:pt idx="2">
                  <c:v>368</c:v>
                </c:pt>
                <c:pt idx="3">
                  <c:v>369</c:v>
                </c:pt>
                <c:pt idx="4">
                  <c:v>370</c:v>
                </c:pt>
                <c:pt idx="5">
                  <c:v>371</c:v>
                </c:pt>
                <c:pt idx="6">
                  <c:v>372</c:v>
                </c:pt>
                <c:pt idx="7">
                  <c:v>373</c:v>
                </c:pt>
                <c:pt idx="8">
                  <c:v>374</c:v>
                </c:pt>
                <c:pt idx="9">
                  <c:v>375</c:v>
                </c:pt>
                <c:pt idx="10">
                  <c:v>376</c:v>
                </c:pt>
                <c:pt idx="11">
                  <c:v>377</c:v>
                </c:pt>
                <c:pt idx="12">
                  <c:v>378</c:v>
                </c:pt>
                <c:pt idx="13">
                  <c:v>379</c:v>
                </c:pt>
                <c:pt idx="14">
                  <c:v>380</c:v>
                </c:pt>
                <c:pt idx="15">
                  <c:v>381</c:v>
                </c:pt>
                <c:pt idx="16">
                  <c:v>382</c:v>
                </c:pt>
                <c:pt idx="17">
                  <c:v>383</c:v>
                </c:pt>
                <c:pt idx="18">
                  <c:v>384</c:v>
                </c:pt>
                <c:pt idx="19">
                  <c:v>385</c:v>
                </c:pt>
                <c:pt idx="20">
                  <c:v>386</c:v>
                </c:pt>
                <c:pt idx="21">
                  <c:v>387</c:v>
                </c:pt>
                <c:pt idx="22">
                  <c:v>388</c:v>
                </c:pt>
                <c:pt idx="23">
                  <c:v>389</c:v>
                </c:pt>
                <c:pt idx="24">
                  <c:v>390</c:v>
                </c:pt>
                <c:pt idx="25">
                  <c:v>391</c:v>
                </c:pt>
                <c:pt idx="26">
                  <c:v>392</c:v>
                </c:pt>
                <c:pt idx="27">
                  <c:v>393</c:v>
                </c:pt>
                <c:pt idx="28">
                  <c:v>394</c:v>
                </c:pt>
                <c:pt idx="29">
                  <c:v>395</c:v>
                </c:pt>
                <c:pt idx="30">
                  <c:v>396</c:v>
                </c:pt>
                <c:pt idx="31">
                  <c:v>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DE9-4438-A047-BBCF622DECB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'Graph-mathematica each parts'!$V$6:$V$39</c:f>
              <c:numCache>
                <c:formatCode>General</c:formatCode>
                <c:ptCount val="34"/>
                <c:pt idx="0">
                  <c:v>0.237647</c:v>
                </c:pt>
                <c:pt idx="1">
                  <c:v>0.23588999999999999</c:v>
                </c:pt>
                <c:pt idx="2">
                  <c:v>0.23413900000000001</c:v>
                </c:pt>
                <c:pt idx="3">
                  <c:v>0.23239399999999999</c:v>
                </c:pt>
                <c:pt idx="4">
                  <c:v>0.230655</c:v>
                </c:pt>
                <c:pt idx="5">
                  <c:v>0.22892199999999999</c:v>
                </c:pt>
                <c:pt idx="6">
                  <c:v>0.22719500000000001</c:v>
                </c:pt>
                <c:pt idx="7">
                  <c:v>0.22547400000000001</c:v>
                </c:pt>
                <c:pt idx="8">
                  <c:v>0.22375900000000001</c:v>
                </c:pt>
                <c:pt idx="9">
                  <c:v>0.22205</c:v>
                </c:pt>
                <c:pt idx="10">
                  <c:v>0.22034699999999999</c:v>
                </c:pt>
                <c:pt idx="11">
                  <c:v>0.21865000000000001</c:v>
                </c:pt>
                <c:pt idx="12">
                  <c:v>0.21695900000000001</c:v>
                </c:pt>
                <c:pt idx="13">
                  <c:v>0.21527399999999999</c:v>
                </c:pt>
                <c:pt idx="14">
                  <c:v>0.21359500000000001</c:v>
                </c:pt>
                <c:pt idx="15">
                  <c:v>0.211922</c:v>
                </c:pt>
                <c:pt idx="16">
                  <c:v>0.210255</c:v>
                </c:pt>
                <c:pt idx="17">
                  <c:v>0.208594</c:v>
                </c:pt>
                <c:pt idx="18">
                  <c:v>0.20693900000000001</c:v>
                </c:pt>
                <c:pt idx="19">
                  <c:v>0.20529</c:v>
                </c:pt>
                <c:pt idx="20">
                  <c:v>0.20364699999999999</c:v>
                </c:pt>
                <c:pt idx="21">
                  <c:v>0.20201</c:v>
                </c:pt>
                <c:pt idx="22">
                  <c:v>0.200379</c:v>
                </c:pt>
                <c:pt idx="23">
                  <c:v>0.19875399999999999</c:v>
                </c:pt>
                <c:pt idx="24">
                  <c:v>0.197135</c:v>
                </c:pt>
                <c:pt idx="25">
                  <c:v>0.195522</c:v>
                </c:pt>
                <c:pt idx="26">
                  <c:v>0.193915</c:v>
                </c:pt>
                <c:pt idx="27">
                  <c:v>0.19231400000000001</c:v>
                </c:pt>
                <c:pt idx="28">
                  <c:v>0.190719</c:v>
                </c:pt>
                <c:pt idx="29">
                  <c:v>0.18912999999999999</c:v>
                </c:pt>
                <c:pt idx="30">
                  <c:v>0.18754699999999999</c:v>
                </c:pt>
                <c:pt idx="31">
                  <c:v>0.18597</c:v>
                </c:pt>
                <c:pt idx="32">
                  <c:v>0.18439900000000001</c:v>
                </c:pt>
                <c:pt idx="33">
                  <c:v>0.182834</c:v>
                </c:pt>
              </c:numCache>
            </c:numRef>
          </c:xVal>
          <c:yVal>
            <c:numRef>
              <c:f>'Graph-mathematica each parts'!$W$6:$W$39</c:f>
              <c:numCache>
                <c:formatCode>General</c:formatCode>
                <c:ptCount val="34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DE9-4438-A047-BBCF622DE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957120"/>
        <c:axId val="1731795088"/>
      </c:scatterChart>
      <c:valAx>
        <c:axId val="191695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95088"/>
        <c:crosses val="autoZero"/>
        <c:crossBetween val="midCat"/>
      </c:valAx>
      <c:valAx>
        <c:axId val="17317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5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Xa1p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parts'!$D$5:$D$56</c:f>
              <c:numCache>
                <c:formatCode>General</c:formatCode>
                <c:ptCount val="52"/>
                <c:pt idx="1">
                  <c:v>0.17788799999999999</c:v>
                </c:pt>
                <c:pt idx="2">
                  <c:v>0.17640800000000001</c:v>
                </c:pt>
                <c:pt idx="3">
                  <c:v>0.174848</c:v>
                </c:pt>
                <c:pt idx="4">
                  <c:v>0.173208</c:v>
                </c:pt>
                <c:pt idx="5">
                  <c:v>0.171488</c:v>
                </c:pt>
                <c:pt idx="6">
                  <c:v>0.16968800000000001</c:v>
                </c:pt>
                <c:pt idx="7">
                  <c:v>0.16780800000000001</c:v>
                </c:pt>
                <c:pt idx="8">
                  <c:v>0.165848</c:v>
                </c:pt>
                <c:pt idx="9">
                  <c:v>0.16380800000000001</c:v>
                </c:pt>
                <c:pt idx="10">
                  <c:v>0.161688</c:v>
                </c:pt>
                <c:pt idx="11">
                  <c:v>0.15948799999999999</c:v>
                </c:pt>
                <c:pt idx="12">
                  <c:v>0.15720799999999999</c:v>
                </c:pt>
                <c:pt idx="13">
                  <c:v>0.15484800000000001</c:v>
                </c:pt>
                <c:pt idx="14">
                  <c:v>0.15240799999999999</c:v>
                </c:pt>
                <c:pt idx="15">
                  <c:v>0.14988799999999999</c:v>
                </c:pt>
                <c:pt idx="16">
                  <c:v>0.147288</c:v>
                </c:pt>
                <c:pt idx="17">
                  <c:v>0.14460799999999999</c:v>
                </c:pt>
                <c:pt idx="18">
                  <c:v>0.141848</c:v>
                </c:pt>
                <c:pt idx="19">
                  <c:v>0.13900799999999999</c:v>
                </c:pt>
                <c:pt idx="20">
                  <c:v>0.13608799999999999</c:v>
                </c:pt>
                <c:pt idx="21">
                  <c:v>0.13308800000000001</c:v>
                </c:pt>
                <c:pt idx="22">
                  <c:v>0.13000800000000001</c:v>
                </c:pt>
                <c:pt idx="23">
                  <c:v>0.12684799999999999</c:v>
                </c:pt>
                <c:pt idx="24">
                  <c:v>0.123608</c:v>
                </c:pt>
                <c:pt idx="25">
                  <c:v>0.12028800000000001</c:v>
                </c:pt>
                <c:pt idx="26">
                  <c:v>0.11688800000000001</c:v>
                </c:pt>
                <c:pt idx="27">
                  <c:v>0.11340799999999999</c:v>
                </c:pt>
                <c:pt idx="28">
                  <c:v>0.109848</c:v>
                </c:pt>
                <c:pt idx="29">
                  <c:v>0.106208</c:v>
                </c:pt>
                <c:pt idx="30">
                  <c:v>0.102488</c:v>
                </c:pt>
                <c:pt idx="31">
                  <c:v>9.8688100000000001E-2</c:v>
                </c:pt>
                <c:pt idx="32">
                  <c:v>9.4808100000000006E-2</c:v>
                </c:pt>
                <c:pt idx="33">
                  <c:v>9.0848100000000001E-2</c:v>
                </c:pt>
                <c:pt idx="34">
                  <c:v>8.6808099999999999E-2</c:v>
                </c:pt>
                <c:pt idx="35">
                  <c:v>8.26881E-2</c:v>
                </c:pt>
                <c:pt idx="36">
                  <c:v>7.8488199999999994E-2</c:v>
                </c:pt>
                <c:pt idx="37">
                  <c:v>7.4208200000000002E-2</c:v>
                </c:pt>
                <c:pt idx="38">
                  <c:v>6.9848199999999999E-2</c:v>
                </c:pt>
                <c:pt idx="39">
                  <c:v>6.54082E-2</c:v>
                </c:pt>
                <c:pt idx="40">
                  <c:v>6.0888200000000003E-2</c:v>
                </c:pt>
                <c:pt idx="41">
                  <c:v>5.6288299999999999E-2</c:v>
                </c:pt>
                <c:pt idx="42">
                  <c:v>5.1608300000000003E-2</c:v>
                </c:pt>
                <c:pt idx="43">
                  <c:v>4.6848300000000002E-2</c:v>
                </c:pt>
                <c:pt idx="44">
                  <c:v>4.2008299999999998E-2</c:v>
                </c:pt>
                <c:pt idx="45">
                  <c:v>3.7088299999999998E-2</c:v>
                </c:pt>
                <c:pt idx="46">
                  <c:v>3.20883E-2</c:v>
                </c:pt>
                <c:pt idx="47">
                  <c:v>2.7008399999999998E-2</c:v>
                </c:pt>
                <c:pt idx="48">
                  <c:v>2.18484E-2</c:v>
                </c:pt>
                <c:pt idx="49">
                  <c:v>1.6608399999999999E-2</c:v>
                </c:pt>
                <c:pt idx="50">
                  <c:v>1.1288400000000001E-2</c:v>
                </c:pt>
                <c:pt idx="51">
                  <c:v>5.88844E-3</c:v>
                </c:pt>
              </c:numCache>
            </c:numRef>
          </c:xVal>
          <c:yVal>
            <c:numRef>
              <c:f>'Graph-mathematica each parts'!$E$5:$E$56</c:f>
              <c:numCache>
                <c:formatCode>General</c:formatCode>
                <c:ptCount val="52"/>
                <c:pt idx="1">
                  <c:v>223</c:v>
                </c:pt>
                <c:pt idx="2">
                  <c:v>224</c:v>
                </c:pt>
                <c:pt idx="3">
                  <c:v>225</c:v>
                </c:pt>
                <c:pt idx="4">
                  <c:v>226</c:v>
                </c:pt>
                <c:pt idx="5">
                  <c:v>227</c:v>
                </c:pt>
                <c:pt idx="6">
                  <c:v>228</c:v>
                </c:pt>
                <c:pt idx="7">
                  <c:v>229</c:v>
                </c:pt>
                <c:pt idx="8">
                  <c:v>230</c:v>
                </c:pt>
                <c:pt idx="9">
                  <c:v>231</c:v>
                </c:pt>
                <c:pt idx="10">
                  <c:v>232</c:v>
                </c:pt>
                <c:pt idx="11">
                  <c:v>233</c:v>
                </c:pt>
                <c:pt idx="12">
                  <c:v>234</c:v>
                </c:pt>
                <c:pt idx="13">
                  <c:v>235</c:v>
                </c:pt>
                <c:pt idx="14">
                  <c:v>236</c:v>
                </c:pt>
                <c:pt idx="15">
                  <c:v>237</c:v>
                </c:pt>
                <c:pt idx="16">
                  <c:v>238</c:v>
                </c:pt>
                <c:pt idx="17">
                  <c:v>239</c:v>
                </c:pt>
                <c:pt idx="18">
                  <c:v>240</c:v>
                </c:pt>
                <c:pt idx="19">
                  <c:v>241</c:v>
                </c:pt>
                <c:pt idx="20">
                  <c:v>242</c:v>
                </c:pt>
                <c:pt idx="21">
                  <c:v>243</c:v>
                </c:pt>
                <c:pt idx="22">
                  <c:v>244</c:v>
                </c:pt>
                <c:pt idx="23">
                  <c:v>245</c:v>
                </c:pt>
                <c:pt idx="24">
                  <c:v>246</c:v>
                </c:pt>
                <c:pt idx="25">
                  <c:v>247</c:v>
                </c:pt>
                <c:pt idx="26">
                  <c:v>248</c:v>
                </c:pt>
                <c:pt idx="27">
                  <c:v>249</c:v>
                </c:pt>
                <c:pt idx="28">
                  <c:v>250</c:v>
                </c:pt>
                <c:pt idx="29">
                  <c:v>251</c:v>
                </c:pt>
                <c:pt idx="30">
                  <c:v>252</c:v>
                </c:pt>
                <c:pt idx="31">
                  <c:v>253</c:v>
                </c:pt>
                <c:pt idx="32">
                  <c:v>254</c:v>
                </c:pt>
                <c:pt idx="33">
                  <c:v>255</c:v>
                </c:pt>
                <c:pt idx="34">
                  <c:v>256</c:v>
                </c:pt>
                <c:pt idx="35">
                  <c:v>257</c:v>
                </c:pt>
                <c:pt idx="36">
                  <c:v>258</c:v>
                </c:pt>
                <c:pt idx="37">
                  <c:v>259</c:v>
                </c:pt>
                <c:pt idx="38">
                  <c:v>260</c:v>
                </c:pt>
                <c:pt idx="39">
                  <c:v>261</c:v>
                </c:pt>
                <c:pt idx="40">
                  <c:v>262</c:v>
                </c:pt>
                <c:pt idx="41">
                  <c:v>263</c:v>
                </c:pt>
                <c:pt idx="42">
                  <c:v>264</c:v>
                </c:pt>
                <c:pt idx="43">
                  <c:v>265</c:v>
                </c:pt>
                <c:pt idx="44">
                  <c:v>266</c:v>
                </c:pt>
                <c:pt idx="45">
                  <c:v>267</c:v>
                </c:pt>
                <c:pt idx="46">
                  <c:v>268</c:v>
                </c:pt>
                <c:pt idx="47">
                  <c:v>269</c:v>
                </c:pt>
                <c:pt idx="48">
                  <c:v>270</c:v>
                </c:pt>
                <c:pt idx="49">
                  <c:v>271</c:v>
                </c:pt>
                <c:pt idx="50">
                  <c:v>272</c:v>
                </c:pt>
                <c:pt idx="51">
                  <c:v>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E4-4426-B02E-AE3369A87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191872"/>
        <c:axId val="943122223"/>
      </c:scatterChart>
      <c:valAx>
        <c:axId val="19181918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122223"/>
        <c:crosses val="autoZero"/>
        <c:crossBetween val="midCat"/>
      </c:valAx>
      <c:valAx>
        <c:axId val="943122223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9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Xa2p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parts'!$G$5:$G$205</c:f>
              <c:numCache>
                <c:formatCode>General</c:formatCode>
                <c:ptCount val="201"/>
                <c:pt idx="1">
                  <c:v>0.240897</c:v>
                </c:pt>
                <c:pt idx="2">
                  <c:v>0.24249100000000001</c:v>
                </c:pt>
                <c:pt idx="3">
                  <c:v>0.244093</c:v>
                </c:pt>
                <c:pt idx="4">
                  <c:v>0.245703</c:v>
                </c:pt>
                <c:pt idx="5">
                  <c:v>0.24732100000000001</c:v>
                </c:pt>
                <c:pt idx="6">
                  <c:v>0.248947</c:v>
                </c:pt>
                <c:pt idx="7">
                  <c:v>0.250581</c:v>
                </c:pt>
                <c:pt idx="8">
                  <c:v>0.25222299999999997</c:v>
                </c:pt>
                <c:pt idx="9">
                  <c:v>0.25387300000000002</c:v>
                </c:pt>
                <c:pt idx="10">
                  <c:v>0.25553100000000001</c:v>
                </c:pt>
                <c:pt idx="11">
                  <c:v>0.25719599999999998</c:v>
                </c:pt>
                <c:pt idx="12">
                  <c:v>0.25886999999999999</c:v>
                </c:pt>
                <c:pt idx="13">
                  <c:v>0.26055200000000001</c:v>
                </c:pt>
                <c:pt idx="14">
                  <c:v>0.26224199999999998</c:v>
                </c:pt>
                <c:pt idx="15">
                  <c:v>0.26394000000000001</c:v>
                </c:pt>
                <c:pt idx="16">
                  <c:v>0.26564599999999999</c:v>
                </c:pt>
                <c:pt idx="17">
                  <c:v>0.26735999999999999</c:v>
                </c:pt>
                <c:pt idx="18">
                  <c:v>0.26908199999999999</c:v>
                </c:pt>
                <c:pt idx="19">
                  <c:v>0.270812</c:v>
                </c:pt>
                <c:pt idx="20">
                  <c:v>0.27255000000000001</c:v>
                </c:pt>
                <c:pt idx="21">
                  <c:v>0.27429599999999998</c:v>
                </c:pt>
                <c:pt idx="22">
                  <c:v>0.27605000000000002</c:v>
                </c:pt>
                <c:pt idx="23">
                  <c:v>0.277812</c:v>
                </c:pt>
                <c:pt idx="24">
                  <c:v>0.279582</c:v>
                </c:pt>
                <c:pt idx="25">
                  <c:v>0.28136</c:v>
                </c:pt>
                <c:pt idx="26">
                  <c:v>0.28314600000000001</c:v>
                </c:pt>
                <c:pt idx="27">
                  <c:v>0.28494000000000003</c:v>
                </c:pt>
                <c:pt idx="28">
                  <c:v>0.286742</c:v>
                </c:pt>
                <c:pt idx="29">
                  <c:v>0.28855199999999998</c:v>
                </c:pt>
                <c:pt idx="30">
                  <c:v>0.29037000000000002</c:v>
                </c:pt>
                <c:pt idx="31">
                  <c:v>0.29219600000000001</c:v>
                </c:pt>
                <c:pt idx="32">
                  <c:v>0.29403000000000001</c:v>
                </c:pt>
                <c:pt idx="33">
                  <c:v>0.295871</c:v>
                </c:pt>
                <c:pt idx="34">
                  <c:v>0.29772100000000001</c:v>
                </c:pt>
                <c:pt idx="35">
                  <c:v>0.29957899999999998</c:v>
                </c:pt>
                <c:pt idx="36">
                  <c:v>0.30144500000000002</c:v>
                </c:pt>
                <c:pt idx="37">
                  <c:v>0.30331900000000001</c:v>
                </c:pt>
                <c:pt idx="38">
                  <c:v>0.305201</c:v>
                </c:pt>
                <c:pt idx="39">
                  <c:v>0.307091</c:v>
                </c:pt>
                <c:pt idx="40">
                  <c:v>0.30898900000000001</c:v>
                </c:pt>
                <c:pt idx="41">
                  <c:v>0.31089499999999998</c:v>
                </c:pt>
                <c:pt idx="42">
                  <c:v>0.312809</c:v>
                </c:pt>
                <c:pt idx="43">
                  <c:v>0.31473099999999998</c:v>
                </c:pt>
                <c:pt idx="44">
                  <c:v>0.31666100000000003</c:v>
                </c:pt>
                <c:pt idx="45">
                  <c:v>0.31859900000000002</c:v>
                </c:pt>
                <c:pt idx="46">
                  <c:v>0.320544</c:v>
                </c:pt>
                <c:pt idx="47">
                  <c:v>0.32249800000000001</c:v>
                </c:pt>
                <c:pt idx="48">
                  <c:v>0.32446000000000003</c:v>
                </c:pt>
                <c:pt idx="49">
                  <c:v>0.32643</c:v>
                </c:pt>
                <c:pt idx="50">
                  <c:v>0.32840799999999998</c:v>
                </c:pt>
                <c:pt idx="51">
                  <c:v>0.33039400000000002</c:v>
                </c:pt>
                <c:pt idx="52">
                  <c:v>0.33238800000000002</c:v>
                </c:pt>
                <c:pt idx="53">
                  <c:v>0.33439000000000002</c:v>
                </c:pt>
                <c:pt idx="54">
                  <c:v>0.33639999999999998</c:v>
                </c:pt>
                <c:pt idx="55">
                  <c:v>0.33841700000000002</c:v>
                </c:pt>
                <c:pt idx="56">
                  <c:v>0.340443</c:v>
                </c:pt>
                <c:pt idx="57">
                  <c:v>0.34247699999999998</c:v>
                </c:pt>
                <c:pt idx="58">
                  <c:v>0.34451900000000002</c:v>
                </c:pt>
                <c:pt idx="59">
                  <c:v>0.34656900000000002</c:v>
                </c:pt>
                <c:pt idx="60">
                  <c:v>0.34862700000000002</c:v>
                </c:pt>
                <c:pt idx="61">
                  <c:v>0.350692</c:v>
                </c:pt>
                <c:pt idx="62">
                  <c:v>0.35276600000000002</c:v>
                </c:pt>
                <c:pt idx="63">
                  <c:v>0.354848</c:v>
                </c:pt>
                <c:pt idx="64">
                  <c:v>0.35693799999999998</c:v>
                </c:pt>
                <c:pt idx="65">
                  <c:v>0.35903499999999999</c:v>
                </c:pt>
                <c:pt idx="66">
                  <c:v>0.36114099999999999</c:v>
                </c:pt>
                <c:pt idx="67">
                  <c:v>0.36325499999999999</c:v>
                </c:pt>
                <c:pt idx="68">
                  <c:v>0.36537599999999998</c:v>
                </c:pt>
                <c:pt idx="69">
                  <c:v>0.367506</c:v>
                </c:pt>
                <c:pt idx="70">
                  <c:v>0.36964399999999997</c:v>
                </c:pt>
                <c:pt idx="71">
                  <c:v>0.37178899999999998</c:v>
                </c:pt>
                <c:pt idx="72">
                  <c:v>0.37394300000000003</c:v>
                </c:pt>
                <c:pt idx="73">
                  <c:v>0.37610399999999999</c:v>
                </c:pt>
                <c:pt idx="74">
                  <c:v>0.378274</c:v>
                </c:pt>
                <c:pt idx="75">
                  <c:v>0.38045099999999998</c:v>
                </c:pt>
                <c:pt idx="76">
                  <c:v>0.382637</c:v>
                </c:pt>
                <c:pt idx="77">
                  <c:v>0.38483000000000001</c:v>
                </c:pt>
                <c:pt idx="78">
                  <c:v>0.38703100000000001</c:v>
                </c:pt>
                <c:pt idx="79">
                  <c:v>0.38923999999999997</c:v>
                </c:pt>
                <c:pt idx="80">
                  <c:v>0.391457</c:v>
                </c:pt>
                <c:pt idx="81">
                  <c:v>0.39368199999999998</c:v>
                </c:pt>
                <c:pt idx="82">
                  <c:v>0.39591399999999999</c:v>
                </c:pt>
                <c:pt idx="83">
                  <c:v>0.39815400000000001</c:v>
                </c:pt>
                <c:pt idx="84">
                  <c:v>0.40040199999999998</c:v>
                </c:pt>
                <c:pt idx="85">
                  <c:v>0.40265699999999999</c:v>
                </c:pt>
                <c:pt idx="86">
                  <c:v>0.40492</c:v>
                </c:pt>
                <c:pt idx="87">
                  <c:v>0.40719</c:v>
                </c:pt>
                <c:pt idx="88">
                  <c:v>0.409466</c:v>
                </c:pt>
                <c:pt idx="89">
                  <c:v>0.41174699999999997</c:v>
                </c:pt>
                <c:pt idx="90">
                  <c:v>0.41403200000000001</c:v>
                </c:pt>
                <c:pt idx="91">
                  <c:v>0.41631499999999999</c:v>
                </c:pt>
                <c:pt idx="92">
                  <c:v>0.41857699999999998</c:v>
                </c:pt>
                <c:pt idx="93">
                  <c:v>0.42068899999999998</c:v>
                </c:pt>
                <c:pt idx="94">
                  <c:v>0.42399500000000001</c:v>
                </c:pt>
                <c:pt idx="95">
                  <c:v>0.42586800000000002</c:v>
                </c:pt>
                <c:pt idx="96">
                  <c:v>0.43047000000000002</c:v>
                </c:pt>
                <c:pt idx="97">
                  <c:v>0.43281599999999998</c:v>
                </c:pt>
                <c:pt idx="98">
                  <c:v>0.43517699999999998</c:v>
                </c:pt>
                <c:pt idx="99">
                  <c:v>0.43754799999999999</c:v>
                </c:pt>
                <c:pt idx="100">
                  <c:v>0.43992999999999999</c:v>
                </c:pt>
                <c:pt idx="101">
                  <c:v>0.44231999999999999</c:v>
                </c:pt>
                <c:pt idx="102">
                  <c:v>0.44471899999999998</c:v>
                </c:pt>
                <c:pt idx="103">
                  <c:v>0.447127</c:v>
                </c:pt>
                <c:pt idx="104">
                  <c:v>0.44954300000000003</c:v>
                </c:pt>
                <c:pt idx="105">
                  <c:v>0.45196700000000001</c:v>
                </c:pt>
                <c:pt idx="106">
                  <c:v>0.45440000000000003</c:v>
                </c:pt>
                <c:pt idx="107">
                  <c:v>0.456841</c:v>
                </c:pt>
                <c:pt idx="108">
                  <c:v>0.45928999999999998</c:v>
                </c:pt>
                <c:pt idx="109">
                  <c:v>0.46174700000000002</c:v>
                </c:pt>
                <c:pt idx="110">
                  <c:v>0.46421200000000001</c:v>
                </c:pt>
                <c:pt idx="111">
                  <c:v>0.46668500000000002</c:v>
                </c:pt>
                <c:pt idx="112">
                  <c:v>0.469167</c:v>
                </c:pt>
                <c:pt idx="113">
                  <c:v>0.47165600000000002</c:v>
                </c:pt>
                <c:pt idx="114">
                  <c:v>0.47415400000000002</c:v>
                </c:pt>
                <c:pt idx="115">
                  <c:v>0.476659</c:v>
                </c:pt>
                <c:pt idx="116">
                  <c:v>0.47917300000000002</c:v>
                </c:pt>
                <c:pt idx="117">
                  <c:v>0.48422399999999999</c:v>
                </c:pt>
                <c:pt idx="118">
                  <c:v>0.48676199999999997</c:v>
                </c:pt>
                <c:pt idx="119">
                  <c:v>0.48930699999999999</c:v>
                </c:pt>
                <c:pt idx="120">
                  <c:v>0.49186099999999999</c:v>
                </c:pt>
                <c:pt idx="121">
                  <c:v>0.494423</c:v>
                </c:pt>
                <c:pt idx="122">
                  <c:v>0.49699300000000002</c:v>
                </c:pt>
                <c:pt idx="123">
                  <c:v>0.686589</c:v>
                </c:pt>
                <c:pt idx="124">
                  <c:v>0.50215600000000005</c:v>
                </c:pt>
                <c:pt idx="125">
                  <c:v>0.50475000000000003</c:v>
                </c:pt>
                <c:pt idx="126">
                  <c:v>0.50735200000000003</c:v>
                </c:pt>
                <c:pt idx="127">
                  <c:v>0.509961</c:v>
                </c:pt>
                <c:pt idx="128">
                  <c:v>0.51257900000000001</c:v>
                </c:pt>
                <c:pt idx="129">
                  <c:v>0.51520500000000002</c:v>
                </c:pt>
                <c:pt idx="130">
                  <c:v>0.52048099999999997</c:v>
                </c:pt>
                <c:pt idx="131">
                  <c:v>0.52313100000000001</c:v>
                </c:pt>
                <c:pt idx="132">
                  <c:v>0.52578899999999995</c:v>
                </c:pt>
                <c:pt idx="133">
                  <c:v>0.52845399999999998</c:v>
                </c:pt>
                <c:pt idx="134">
                  <c:v>0.53112800000000004</c:v>
                </c:pt>
                <c:pt idx="135">
                  <c:v>0.53381000000000001</c:v>
                </c:pt>
                <c:pt idx="136">
                  <c:v>0.53649999999999998</c:v>
                </c:pt>
                <c:pt idx="137">
                  <c:v>0.53919799999999996</c:v>
                </c:pt>
                <c:pt idx="138">
                  <c:v>0.54190400000000005</c:v>
                </c:pt>
                <c:pt idx="139">
                  <c:v>0.54461800000000005</c:v>
                </c:pt>
                <c:pt idx="140">
                  <c:v>0.54734000000000005</c:v>
                </c:pt>
                <c:pt idx="141">
                  <c:v>0.55006999999999995</c:v>
                </c:pt>
                <c:pt idx="142">
                  <c:v>0.55280799999999997</c:v>
                </c:pt>
                <c:pt idx="143">
                  <c:v>0.55555299999999996</c:v>
                </c:pt>
                <c:pt idx="144">
                  <c:v>0.558307</c:v>
                </c:pt>
                <c:pt idx="145">
                  <c:v>0.56106900000000004</c:v>
                </c:pt>
                <c:pt idx="146">
                  <c:v>0.56383899999999998</c:v>
                </c:pt>
                <c:pt idx="147">
                  <c:v>0.56661700000000004</c:v>
                </c:pt>
                <c:pt idx="148">
                  <c:v>0.56940299999999999</c:v>
                </c:pt>
                <c:pt idx="149">
                  <c:v>0.57219699999999996</c:v>
                </c:pt>
                <c:pt idx="150">
                  <c:v>0.57499900000000004</c:v>
                </c:pt>
                <c:pt idx="151">
                  <c:v>0.57780900000000002</c:v>
                </c:pt>
                <c:pt idx="152">
                  <c:v>0.580627</c:v>
                </c:pt>
                <c:pt idx="153">
                  <c:v>0.583453</c:v>
                </c:pt>
                <c:pt idx="154">
                  <c:v>0.586287</c:v>
                </c:pt>
                <c:pt idx="155">
                  <c:v>0.58912900000000001</c:v>
                </c:pt>
                <c:pt idx="156">
                  <c:v>0.59197900000000003</c:v>
                </c:pt>
                <c:pt idx="157">
                  <c:v>0.59483699999999995</c:v>
                </c:pt>
                <c:pt idx="158">
                  <c:v>0.59770199999999996</c:v>
                </c:pt>
                <c:pt idx="159">
                  <c:v>0.600576</c:v>
                </c:pt>
                <c:pt idx="160">
                  <c:v>0.60345800000000005</c:v>
                </c:pt>
                <c:pt idx="161">
                  <c:v>0.606348</c:v>
                </c:pt>
                <c:pt idx="162">
                  <c:v>0.60924599999999995</c:v>
                </c:pt>
                <c:pt idx="163">
                  <c:v>0.61215200000000003</c:v>
                </c:pt>
                <c:pt idx="164">
                  <c:v>0.615066</c:v>
                </c:pt>
                <c:pt idx="165">
                  <c:v>0.61798799999999998</c:v>
                </c:pt>
                <c:pt idx="166">
                  <c:v>0.62091799999999997</c:v>
                </c:pt>
                <c:pt idx="167">
                  <c:v>0.62385599999999997</c:v>
                </c:pt>
                <c:pt idx="168">
                  <c:v>0.62680199999999997</c:v>
                </c:pt>
                <c:pt idx="169">
                  <c:v>0.62975599999999998</c:v>
                </c:pt>
                <c:pt idx="170">
                  <c:v>0.632718</c:v>
                </c:pt>
                <c:pt idx="171">
                  <c:v>0.63568800000000003</c:v>
                </c:pt>
                <c:pt idx="172">
                  <c:v>0.63866599999999996</c:v>
                </c:pt>
                <c:pt idx="173">
                  <c:v>0.641652</c:v>
                </c:pt>
                <c:pt idx="174">
                  <c:v>0.64464600000000005</c:v>
                </c:pt>
                <c:pt idx="175">
                  <c:v>0.647648</c:v>
                </c:pt>
                <c:pt idx="176">
                  <c:v>0.65065799999999996</c:v>
                </c:pt>
                <c:pt idx="177">
                  <c:v>0.65367600000000003</c:v>
                </c:pt>
                <c:pt idx="178">
                  <c:v>0.65670200000000001</c:v>
                </c:pt>
                <c:pt idx="179">
                  <c:v>0.65973599999999999</c:v>
                </c:pt>
                <c:pt idx="180">
                  <c:v>0.66277799999999998</c:v>
                </c:pt>
                <c:pt idx="181">
                  <c:v>0.66582799999999998</c:v>
                </c:pt>
                <c:pt idx="182">
                  <c:v>0.66888599999999998</c:v>
                </c:pt>
                <c:pt idx="183">
                  <c:v>0.67195199999999999</c:v>
                </c:pt>
                <c:pt idx="184">
                  <c:v>0.67502600000000001</c:v>
                </c:pt>
                <c:pt idx="185">
                  <c:v>0.67810700000000002</c:v>
                </c:pt>
                <c:pt idx="186">
                  <c:v>0.68119700000000005</c:v>
                </c:pt>
                <c:pt idx="187">
                  <c:v>0.68429499999999999</c:v>
                </c:pt>
                <c:pt idx="188">
                  <c:v>0.68740100000000004</c:v>
                </c:pt>
                <c:pt idx="189">
                  <c:v>0.69051499999999999</c:v>
                </c:pt>
                <c:pt idx="190">
                  <c:v>0.69363699999999995</c:v>
                </c:pt>
                <c:pt idx="191">
                  <c:v>0.69676700000000003</c:v>
                </c:pt>
                <c:pt idx="192">
                  <c:v>0.699905</c:v>
                </c:pt>
                <c:pt idx="193">
                  <c:v>0.70305099999999998</c:v>
                </c:pt>
                <c:pt idx="194">
                  <c:v>0.70620499999999997</c:v>
                </c:pt>
                <c:pt idx="195">
                  <c:v>0.70936699999999997</c:v>
                </c:pt>
                <c:pt idx="196">
                  <c:v>0.71253699999999998</c:v>
                </c:pt>
                <c:pt idx="197">
                  <c:v>0.71571499999999999</c:v>
                </c:pt>
                <c:pt idx="198">
                  <c:v>0.71890100000000001</c:v>
                </c:pt>
                <c:pt idx="199">
                  <c:v>0.72209500000000004</c:v>
                </c:pt>
                <c:pt idx="200">
                  <c:v>0.72529699999999997</c:v>
                </c:pt>
              </c:numCache>
            </c:numRef>
          </c:xVal>
          <c:yVal>
            <c:numRef>
              <c:f>'Graph-mathematica each parts'!$H$5:$H$205</c:f>
              <c:numCache>
                <c:formatCode>General</c:formatCode>
                <c:ptCount val="201"/>
                <c:pt idx="1">
                  <c:v>195</c:v>
                </c:pt>
                <c:pt idx="2">
                  <c:v>196</c:v>
                </c:pt>
                <c:pt idx="3">
                  <c:v>197</c:v>
                </c:pt>
                <c:pt idx="4">
                  <c:v>198</c:v>
                </c:pt>
                <c:pt idx="5">
                  <c:v>199</c:v>
                </c:pt>
                <c:pt idx="6">
                  <c:v>200</c:v>
                </c:pt>
                <c:pt idx="7">
                  <c:v>201</c:v>
                </c:pt>
                <c:pt idx="8">
                  <c:v>202</c:v>
                </c:pt>
                <c:pt idx="9">
                  <c:v>203</c:v>
                </c:pt>
                <c:pt idx="10">
                  <c:v>204</c:v>
                </c:pt>
                <c:pt idx="11">
                  <c:v>205</c:v>
                </c:pt>
                <c:pt idx="12">
                  <c:v>206</c:v>
                </c:pt>
                <c:pt idx="13">
                  <c:v>207</c:v>
                </c:pt>
                <c:pt idx="14">
                  <c:v>208</c:v>
                </c:pt>
                <c:pt idx="15">
                  <c:v>209</c:v>
                </c:pt>
                <c:pt idx="16">
                  <c:v>210</c:v>
                </c:pt>
                <c:pt idx="17">
                  <c:v>211</c:v>
                </c:pt>
                <c:pt idx="18">
                  <c:v>212</c:v>
                </c:pt>
                <c:pt idx="19">
                  <c:v>213</c:v>
                </c:pt>
                <c:pt idx="20">
                  <c:v>214</c:v>
                </c:pt>
                <c:pt idx="21">
                  <c:v>215</c:v>
                </c:pt>
                <c:pt idx="22">
                  <c:v>216</c:v>
                </c:pt>
                <c:pt idx="23">
                  <c:v>217</c:v>
                </c:pt>
                <c:pt idx="24">
                  <c:v>218</c:v>
                </c:pt>
                <c:pt idx="25">
                  <c:v>219</c:v>
                </c:pt>
                <c:pt idx="26">
                  <c:v>220</c:v>
                </c:pt>
                <c:pt idx="27">
                  <c:v>221</c:v>
                </c:pt>
                <c:pt idx="28">
                  <c:v>222</c:v>
                </c:pt>
                <c:pt idx="29">
                  <c:v>223</c:v>
                </c:pt>
                <c:pt idx="30">
                  <c:v>224</c:v>
                </c:pt>
                <c:pt idx="31">
                  <c:v>225</c:v>
                </c:pt>
                <c:pt idx="32">
                  <c:v>226</c:v>
                </c:pt>
                <c:pt idx="33">
                  <c:v>227</c:v>
                </c:pt>
                <c:pt idx="34">
                  <c:v>228</c:v>
                </c:pt>
                <c:pt idx="35">
                  <c:v>229</c:v>
                </c:pt>
                <c:pt idx="36">
                  <c:v>230</c:v>
                </c:pt>
                <c:pt idx="37">
                  <c:v>231</c:v>
                </c:pt>
                <c:pt idx="38">
                  <c:v>232</c:v>
                </c:pt>
                <c:pt idx="39">
                  <c:v>233</c:v>
                </c:pt>
                <c:pt idx="40">
                  <c:v>234</c:v>
                </c:pt>
                <c:pt idx="41">
                  <c:v>235</c:v>
                </c:pt>
                <c:pt idx="42">
                  <c:v>236</c:v>
                </c:pt>
                <c:pt idx="43">
                  <c:v>237</c:v>
                </c:pt>
                <c:pt idx="44">
                  <c:v>238</c:v>
                </c:pt>
                <c:pt idx="45">
                  <c:v>239</c:v>
                </c:pt>
                <c:pt idx="46">
                  <c:v>240</c:v>
                </c:pt>
                <c:pt idx="47">
                  <c:v>241</c:v>
                </c:pt>
                <c:pt idx="48">
                  <c:v>242</c:v>
                </c:pt>
                <c:pt idx="49">
                  <c:v>243</c:v>
                </c:pt>
                <c:pt idx="50">
                  <c:v>244</c:v>
                </c:pt>
                <c:pt idx="51">
                  <c:v>245</c:v>
                </c:pt>
                <c:pt idx="52">
                  <c:v>246</c:v>
                </c:pt>
                <c:pt idx="53">
                  <c:v>247</c:v>
                </c:pt>
                <c:pt idx="54">
                  <c:v>248</c:v>
                </c:pt>
                <c:pt idx="55">
                  <c:v>249</c:v>
                </c:pt>
                <c:pt idx="56">
                  <c:v>250</c:v>
                </c:pt>
                <c:pt idx="57">
                  <c:v>251</c:v>
                </c:pt>
                <c:pt idx="58">
                  <c:v>252</c:v>
                </c:pt>
                <c:pt idx="59">
                  <c:v>253</c:v>
                </c:pt>
                <c:pt idx="60">
                  <c:v>254</c:v>
                </c:pt>
                <c:pt idx="61">
                  <c:v>255</c:v>
                </c:pt>
                <c:pt idx="62">
                  <c:v>256</c:v>
                </c:pt>
                <c:pt idx="63">
                  <c:v>257</c:v>
                </c:pt>
                <c:pt idx="64">
                  <c:v>258</c:v>
                </c:pt>
                <c:pt idx="65">
                  <c:v>259</c:v>
                </c:pt>
                <c:pt idx="66">
                  <c:v>260</c:v>
                </c:pt>
                <c:pt idx="67">
                  <c:v>261</c:v>
                </c:pt>
                <c:pt idx="68">
                  <c:v>262</c:v>
                </c:pt>
                <c:pt idx="69">
                  <c:v>263</c:v>
                </c:pt>
                <c:pt idx="70">
                  <c:v>264</c:v>
                </c:pt>
                <c:pt idx="71">
                  <c:v>265</c:v>
                </c:pt>
                <c:pt idx="72">
                  <c:v>266</c:v>
                </c:pt>
                <c:pt idx="73">
                  <c:v>267</c:v>
                </c:pt>
                <c:pt idx="74">
                  <c:v>268</c:v>
                </c:pt>
                <c:pt idx="75">
                  <c:v>269</c:v>
                </c:pt>
                <c:pt idx="76">
                  <c:v>270</c:v>
                </c:pt>
                <c:pt idx="77">
                  <c:v>271</c:v>
                </c:pt>
                <c:pt idx="78">
                  <c:v>272</c:v>
                </c:pt>
                <c:pt idx="79">
                  <c:v>273</c:v>
                </c:pt>
                <c:pt idx="80">
                  <c:v>274</c:v>
                </c:pt>
                <c:pt idx="81">
                  <c:v>275</c:v>
                </c:pt>
                <c:pt idx="82">
                  <c:v>276</c:v>
                </c:pt>
                <c:pt idx="83">
                  <c:v>277</c:v>
                </c:pt>
                <c:pt idx="84">
                  <c:v>278</c:v>
                </c:pt>
                <c:pt idx="85">
                  <c:v>279</c:v>
                </c:pt>
                <c:pt idx="86">
                  <c:v>280</c:v>
                </c:pt>
                <c:pt idx="87">
                  <c:v>281</c:v>
                </c:pt>
                <c:pt idx="88">
                  <c:v>282</c:v>
                </c:pt>
                <c:pt idx="89">
                  <c:v>283</c:v>
                </c:pt>
                <c:pt idx="90">
                  <c:v>284</c:v>
                </c:pt>
                <c:pt idx="91">
                  <c:v>285</c:v>
                </c:pt>
                <c:pt idx="92">
                  <c:v>286</c:v>
                </c:pt>
                <c:pt idx="93">
                  <c:v>287</c:v>
                </c:pt>
                <c:pt idx="94">
                  <c:v>288</c:v>
                </c:pt>
                <c:pt idx="95">
                  <c:v>289</c:v>
                </c:pt>
                <c:pt idx="96">
                  <c:v>291</c:v>
                </c:pt>
                <c:pt idx="97">
                  <c:v>292</c:v>
                </c:pt>
                <c:pt idx="98">
                  <c:v>293</c:v>
                </c:pt>
                <c:pt idx="99">
                  <c:v>294</c:v>
                </c:pt>
                <c:pt idx="100">
                  <c:v>295</c:v>
                </c:pt>
                <c:pt idx="101">
                  <c:v>296</c:v>
                </c:pt>
                <c:pt idx="102">
                  <c:v>297</c:v>
                </c:pt>
                <c:pt idx="103">
                  <c:v>298</c:v>
                </c:pt>
                <c:pt idx="104">
                  <c:v>299</c:v>
                </c:pt>
                <c:pt idx="105">
                  <c:v>300</c:v>
                </c:pt>
                <c:pt idx="106">
                  <c:v>301</c:v>
                </c:pt>
                <c:pt idx="107">
                  <c:v>302</c:v>
                </c:pt>
                <c:pt idx="108">
                  <c:v>303</c:v>
                </c:pt>
                <c:pt idx="109">
                  <c:v>304</c:v>
                </c:pt>
                <c:pt idx="110">
                  <c:v>305</c:v>
                </c:pt>
                <c:pt idx="111">
                  <c:v>306</c:v>
                </c:pt>
                <c:pt idx="112">
                  <c:v>307</c:v>
                </c:pt>
                <c:pt idx="113">
                  <c:v>308</c:v>
                </c:pt>
                <c:pt idx="114">
                  <c:v>309</c:v>
                </c:pt>
                <c:pt idx="115">
                  <c:v>310</c:v>
                </c:pt>
                <c:pt idx="116">
                  <c:v>311</c:v>
                </c:pt>
                <c:pt idx="117">
                  <c:v>313</c:v>
                </c:pt>
                <c:pt idx="118">
                  <c:v>314</c:v>
                </c:pt>
                <c:pt idx="119">
                  <c:v>315</c:v>
                </c:pt>
                <c:pt idx="120">
                  <c:v>316</c:v>
                </c:pt>
                <c:pt idx="121">
                  <c:v>317</c:v>
                </c:pt>
                <c:pt idx="122">
                  <c:v>318</c:v>
                </c:pt>
                <c:pt idx="123">
                  <c:v>319</c:v>
                </c:pt>
                <c:pt idx="124">
                  <c:v>320</c:v>
                </c:pt>
                <c:pt idx="125">
                  <c:v>321</c:v>
                </c:pt>
                <c:pt idx="126">
                  <c:v>322</c:v>
                </c:pt>
                <c:pt idx="127">
                  <c:v>323</c:v>
                </c:pt>
                <c:pt idx="128">
                  <c:v>324</c:v>
                </c:pt>
                <c:pt idx="129">
                  <c:v>325</c:v>
                </c:pt>
                <c:pt idx="130">
                  <c:v>327</c:v>
                </c:pt>
                <c:pt idx="131">
                  <c:v>328</c:v>
                </c:pt>
                <c:pt idx="132">
                  <c:v>329</c:v>
                </c:pt>
                <c:pt idx="133">
                  <c:v>330</c:v>
                </c:pt>
                <c:pt idx="134">
                  <c:v>331</c:v>
                </c:pt>
                <c:pt idx="135">
                  <c:v>332</c:v>
                </c:pt>
                <c:pt idx="136">
                  <c:v>333</c:v>
                </c:pt>
                <c:pt idx="137">
                  <c:v>334</c:v>
                </c:pt>
                <c:pt idx="138">
                  <c:v>335</c:v>
                </c:pt>
                <c:pt idx="139">
                  <c:v>336</c:v>
                </c:pt>
                <c:pt idx="140">
                  <c:v>337</c:v>
                </c:pt>
                <c:pt idx="141">
                  <c:v>338</c:v>
                </c:pt>
                <c:pt idx="142">
                  <c:v>339</c:v>
                </c:pt>
                <c:pt idx="143">
                  <c:v>340</c:v>
                </c:pt>
                <c:pt idx="144">
                  <c:v>341</c:v>
                </c:pt>
                <c:pt idx="145">
                  <c:v>342</c:v>
                </c:pt>
                <c:pt idx="146">
                  <c:v>343</c:v>
                </c:pt>
                <c:pt idx="147">
                  <c:v>344</c:v>
                </c:pt>
                <c:pt idx="148">
                  <c:v>345</c:v>
                </c:pt>
                <c:pt idx="149">
                  <c:v>346</c:v>
                </c:pt>
                <c:pt idx="150">
                  <c:v>347</c:v>
                </c:pt>
                <c:pt idx="151">
                  <c:v>348</c:v>
                </c:pt>
                <c:pt idx="152">
                  <c:v>349</c:v>
                </c:pt>
                <c:pt idx="153">
                  <c:v>350</c:v>
                </c:pt>
                <c:pt idx="154">
                  <c:v>351</c:v>
                </c:pt>
                <c:pt idx="155">
                  <c:v>352</c:v>
                </c:pt>
                <c:pt idx="156">
                  <c:v>353</c:v>
                </c:pt>
                <c:pt idx="157">
                  <c:v>354</c:v>
                </c:pt>
                <c:pt idx="158">
                  <c:v>355</c:v>
                </c:pt>
                <c:pt idx="159">
                  <c:v>356</c:v>
                </c:pt>
                <c:pt idx="160">
                  <c:v>357</c:v>
                </c:pt>
                <c:pt idx="161">
                  <c:v>358</c:v>
                </c:pt>
                <c:pt idx="162">
                  <c:v>359</c:v>
                </c:pt>
                <c:pt idx="163">
                  <c:v>360</c:v>
                </c:pt>
                <c:pt idx="164">
                  <c:v>361</c:v>
                </c:pt>
                <c:pt idx="165">
                  <c:v>362</c:v>
                </c:pt>
                <c:pt idx="166">
                  <c:v>363</c:v>
                </c:pt>
                <c:pt idx="167">
                  <c:v>364</c:v>
                </c:pt>
                <c:pt idx="168">
                  <c:v>365</c:v>
                </c:pt>
                <c:pt idx="169">
                  <c:v>366</c:v>
                </c:pt>
                <c:pt idx="170">
                  <c:v>367</c:v>
                </c:pt>
                <c:pt idx="171">
                  <c:v>368</c:v>
                </c:pt>
                <c:pt idx="172">
                  <c:v>369</c:v>
                </c:pt>
                <c:pt idx="173">
                  <c:v>370</c:v>
                </c:pt>
                <c:pt idx="174">
                  <c:v>371</c:v>
                </c:pt>
                <c:pt idx="175">
                  <c:v>372</c:v>
                </c:pt>
                <c:pt idx="176">
                  <c:v>373</c:v>
                </c:pt>
                <c:pt idx="177">
                  <c:v>374</c:v>
                </c:pt>
                <c:pt idx="178">
                  <c:v>375</c:v>
                </c:pt>
                <c:pt idx="179">
                  <c:v>376</c:v>
                </c:pt>
                <c:pt idx="180">
                  <c:v>377</c:v>
                </c:pt>
                <c:pt idx="181">
                  <c:v>378</c:v>
                </c:pt>
                <c:pt idx="182">
                  <c:v>379</c:v>
                </c:pt>
                <c:pt idx="183">
                  <c:v>380</c:v>
                </c:pt>
                <c:pt idx="184">
                  <c:v>381</c:v>
                </c:pt>
                <c:pt idx="185">
                  <c:v>382</c:v>
                </c:pt>
                <c:pt idx="186">
                  <c:v>383</c:v>
                </c:pt>
                <c:pt idx="187">
                  <c:v>384</c:v>
                </c:pt>
                <c:pt idx="188">
                  <c:v>385</c:v>
                </c:pt>
                <c:pt idx="189">
                  <c:v>386</c:v>
                </c:pt>
                <c:pt idx="190">
                  <c:v>387</c:v>
                </c:pt>
                <c:pt idx="191">
                  <c:v>388</c:v>
                </c:pt>
                <c:pt idx="192">
                  <c:v>389</c:v>
                </c:pt>
                <c:pt idx="193">
                  <c:v>390</c:v>
                </c:pt>
                <c:pt idx="194">
                  <c:v>391</c:v>
                </c:pt>
                <c:pt idx="195">
                  <c:v>392</c:v>
                </c:pt>
                <c:pt idx="196">
                  <c:v>393</c:v>
                </c:pt>
                <c:pt idx="197">
                  <c:v>394</c:v>
                </c:pt>
                <c:pt idx="198">
                  <c:v>395</c:v>
                </c:pt>
                <c:pt idx="199">
                  <c:v>396</c:v>
                </c:pt>
                <c:pt idx="200">
                  <c:v>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D-41F4-98B3-D5B17456C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851008"/>
        <c:axId val="943121231"/>
      </c:scatterChart>
      <c:valAx>
        <c:axId val="1198851008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121231"/>
        <c:crosses val="autoZero"/>
        <c:crossBetween val="midCat"/>
      </c:valAx>
      <c:valAx>
        <c:axId val="943121231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5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Xm++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parts'!$J$6:$J$40</c:f>
              <c:numCache>
                <c:formatCode>General</c:formatCode>
                <c:ptCount val="35"/>
                <c:pt idx="0">
                  <c:v>0.41861900000000002</c:v>
                </c:pt>
                <c:pt idx="1">
                  <c:v>0.41973100000000002</c:v>
                </c:pt>
                <c:pt idx="2">
                  <c:v>0.42072799999999999</c:v>
                </c:pt>
                <c:pt idx="3">
                  <c:v>0.423983</c:v>
                </c:pt>
                <c:pt idx="4">
                  <c:v>0.42486800000000002</c:v>
                </c:pt>
                <c:pt idx="5">
                  <c:v>0.425952</c:v>
                </c:pt>
                <c:pt idx="6">
                  <c:v>0.42707699999999998</c:v>
                </c:pt>
                <c:pt idx="7">
                  <c:v>0.42821799999999999</c:v>
                </c:pt>
                <c:pt idx="8">
                  <c:v>0.429365</c:v>
                </c:pt>
                <c:pt idx="9">
                  <c:v>0.43051499999999998</c:v>
                </c:pt>
                <c:pt idx="10">
                  <c:v>0.43166599999999999</c:v>
                </c:pt>
                <c:pt idx="11">
                  <c:v>0.43281700000000001</c:v>
                </c:pt>
                <c:pt idx="12">
                  <c:v>0.43396699999999999</c:v>
                </c:pt>
                <c:pt idx="13">
                  <c:v>0.435116</c:v>
                </c:pt>
                <c:pt idx="14">
                  <c:v>0.43626500000000001</c:v>
                </c:pt>
                <c:pt idx="15">
                  <c:v>0.43741200000000002</c:v>
                </c:pt>
                <c:pt idx="16">
                  <c:v>0.438558</c:v>
                </c:pt>
                <c:pt idx="17">
                  <c:v>0.43970199999999998</c:v>
                </c:pt>
                <c:pt idx="18">
                  <c:v>0.44198599999999999</c:v>
                </c:pt>
                <c:pt idx="19">
                  <c:v>0.44312600000000002</c:v>
                </c:pt>
                <c:pt idx="20">
                  <c:v>0.44426399999999999</c:v>
                </c:pt>
                <c:pt idx="21">
                  <c:v>0.44540000000000002</c:v>
                </c:pt>
                <c:pt idx="22">
                  <c:v>0.44653500000000002</c:v>
                </c:pt>
                <c:pt idx="23">
                  <c:v>0.44766800000000001</c:v>
                </c:pt>
                <c:pt idx="24">
                  <c:v>0.448799</c:v>
                </c:pt>
                <c:pt idx="25">
                  <c:v>0.44992799999999999</c:v>
                </c:pt>
                <c:pt idx="26">
                  <c:v>0.45218199999999997</c:v>
                </c:pt>
                <c:pt idx="27">
                  <c:v>0.45330599999999999</c:v>
                </c:pt>
                <c:pt idx="28">
                  <c:v>0.45442900000000003</c:v>
                </c:pt>
                <c:pt idx="29">
                  <c:v>0.45555000000000001</c:v>
                </c:pt>
                <c:pt idx="30">
                  <c:v>0.45666899999999999</c:v>
                </c:pt>
                <c:pt idx="31">
                  <c:v>0.45778600000000003</c:v>
                </c:pt>
                <c:pt idx="32">
                  <c:v>0.46001500000000001</c:v>
                </c:pt>
                <c:pt idx="33">
                  <c:v>0.46112700000000001</c:v>
                </c:pt>
                <c:pt idx="34">
                  <c:v>0.46223700000000001</c:v>
                </c:pt>
              </c:numCache>
            </c:numRef>
          </c:xVal>
          <c:yVal>
            <c:numRef>
              <c:f>'Graph-mathematica each parts'!$K$6:$K$40</c:f>
              <c:numCache>
                <c:formatCode>General</c:formatCode>
                <c:ptCount val="35"/>
                <c:pt idx="0">
                  <c:v>290</c:v>
                </c:pt>
                <c:pt idx="1">
                  <c:v>291</c:v>
                </c:pt>
                <c:pt idx="2">
                  <c:v>292</c:v>
                </c:pt>
                <c:pt idx="3">
                  <c:v>294</c:v>
                </c:pt>
                <c:pt idx="4">
                  <c:v>295</c:v>
                </c:pt>
                <c:pt idx="5">
                  <c:v>296</c:v>
                </c:pt>
                <c:pt idx="6">
                  <c:v>297</c:v>
                </c:pt>
                <c:pt idx="7">
                  <c:v>298</c:v>
                </c:pt>
                <c:pt idx="8">
                  <c:v>299</c:v>
                </c:pt>
                <c:pt idx="9">
                  <c:v>300</c:v>
                </c:pt>
                <c:pt idx="10">
                  <c:v>301</c:v>
                </c:pt>
                <c:pt idx="11">
                  <c:v>302</c:v>
                </c:pt>
                <c:pt idx="12">
                  <c:v>303</c:v>
                </c:pt>
                <c:pt idx="13">
                  <c:v>304</c:v>
                </c:pt>
                <c:pt idx="14">
                  <c:v>305</c:v>
                </c:pt>
                <c:pt idx="15">
                  <c:v>306</c:v>
                </c:pt>
                <c:pt idx="16">
                  <c:v>307</c:v>
                </c:pt>
                <c:pt idx="17">
                  <c:v>308</c:v>
                </c:pt>
                <c:pt idx="18">
                  <c:v>310</c:v>
                </c:pt>
                <c:pt idx="19">
                  <c:v>311</c:v>
                </c:pt>
                <c:pt idx="20">
                  <c:v>312</c:v>
                </c:pt>
                <c:pt idx="21">
                  <c:v>313</c:v>
                </c:pt>
                <c:pt idx="22">
                  <c:v>314</c:v>
                </c:pt>
                <c:pt idx="23">
                  <c:v>315</c:v>
                </c:pt>
                <c:pt idx="24">
                  <c:v>316</c:v>
                </c:pt>
                <c:pt idx="25">
                  <c:v>317</c:v>
                </c:pt>
                <c:pt idx="26">
                  <c:v>319</c:v>
                </c:pt>
                <c:pt idx="27">
                  <c:v>320</c:v>
                </c:pt>
                <c:pt idx="28">
                  <c:v>321</c:v>
                </c:pt>
                <c:pt idx="29">
                  <c:v>322</c:v>
                </c:pt>
                <c:pt idx="30">
                  <c:v>323</c:v>
                </c:pt>
                <c:pt idx="31">
                  <c:v>324</c:v>
                </c:pt>
                <c:pt idx="32">
                  <c:v>326</c:v>
                </c:pt>
                <c:pt idx="33">
                  <c:v>327</c:v>
                </c:pt>
                <c:pt idx="34">
                  <c:v>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6B-4019-947C-3F47EEE6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413840"/>
        <c:axId val="1055252992"/>
      </c:scatterChart>
      <c:valAx>
        <c:axId val="217413840"/>
        <c:scaling>
          <c:orientation val="minMax"/>
          <c:max val="0.6000000000000000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252992"/>
        <c:crosses val="autoZero"/>
        <c:crossBetween val="midCat"/>
      </c:valAx>
      <c:valAx>
        <c:axId val="105525299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41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Xm1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parts'!$M$6:$M$42</c:f>
              <c:numCache>
                <c:formatCode>General</c:formatCode>
                <c:ptCount val="37"/>
                <c:pt idx="0">
                  <c:v>0.32475199999999999</c:v>
                </c:pt>
                <c:pt idx="1">
                  <c:v>0.326262</c:v>
                </c:pt>
                <c:pt idx="2">
                  <c:v>0.32777600000000001</c:v>
                </c:pt>
                <c:pt idx="3">
                  <c:v>0.32929399999999998</c:v>
                </c:pt>
                <c:pt idx="4">
                  <c:v>0.330816</c:v>
                </c:pt>
                <c:pt idx="5">
                  <c:v>0.33234200000000003</c:v>
                </c:pt>
                <c:pt idx="6">
                  <c:v>0.333872</c:v>
                </c:pt>
                <c:pt idx="7">
                  <c:v>0.33540599999999998</c:v>
                </c:pt>
                <c:pt idx="8">
                  <c:v>0.33694400000000002</c:v>
                </c:pt>
                <c:pt idx="9">
                  <c:v>0.33848499999999998</c:v>
                </c:pt>
                <c:pt idx="10">
                  <c:v>0.34003100000000003</c:v>
                </c:pt>
                <c:pt idx="11">
                  <c:v>0.34158100000000002</c:v>
                </c:pt>
                <c:pt idx="12">
                  <c:v>0.34313500000000002</c:v>
                </c:pt>
                <c:pt idx="13">
                  <c:v>0.34469300000000003</c:v>
                </c:pt>
                <c:pt idx="14">
                  <c:v>0.34625499999999998</c:v>
                </c:pt>
                <c:pt idx="15">
                  <c:v>0.34782099999999999</c:v>
                </c:pt>
                <c:pt idx="16">
                  <c:v>0.34938999999999998</c:v>
                </c:pt>
                <c:pt idx="17">
                  <c:v>0.350964</c:v>
                </c:pt>
                <c:pt idx="18">
                  <c:v>0.35254200000000002</c:v>
                </c:pt>
                <c:pt idx="19">
                  <c:v>0.35412399999999999</c:v>
                </c:pt>
                <c:pt idx="20">
                  <c:v>0.35571000000000003</c:v>
                </c:pt>
                <c:pt idx="21">
                  <c:v>0.35730000000000001</c:v>
                </c:pt>
                <c:pt idx="22">
                  <c:v>0.35889300000000002</c:v>
                </c:pt>
                <c:pt idx="23">
                  <c:v>0.36049100000000001</c:v>
                </c:pt>
                <c:pt idx="24">
                  <c:v>0.362093</c:v>
                </c:pt>
                <c:pt idx="25">
                  <c:v>0.36369899999999999</c:v>
                </c:pt>
                <c:pt idx="26">
                  <c:v>0.36530800000000002</c:v>
                </c:pt>
                <c:pt idx="27">
                  <c:v>0.36692200000000003</c:v>
                </c:pt>
                <c:pt idx="28">
                  <c:v>0.36853999999999998</c:v>
                </c:pt>
                <c:pt idx="29">
                  <c:v>0.37016199999999999</c:v>
                </c:pt>
                <c:pt idx="30">
                  <c:v>0.37178699999999998</c:v>
                </c:pt>
                <c:pt idx="31">
                  <c:v>0.373417</c:v>
                </c:pt>
                <c:pt idx="32">
                  <c:v>0.37505100000000002</c:v>
                </c:pt>
                <c:pt idx="33">
                  <c:v>0.37668800000000002</c:v>
                </c:pt>
                <c:pt idx="34">
                  <c:v>0.37833</c:v>
                </c:pt>
                <c:pt idx="35">
                  <c:v>0.37997500000000001</c:v>
                </c:pt>
                <c:pt idx="36">
                  <c:v>0.38162499999999999</c:v>
                </c:pt>
              </c:numCache>
            </c:numRef>
          </c:xVal>
          <c:yVal>
            <c:numRef>
              <c:f>'Graph-mathematica each parts'!$N$6:$N$42</c:f>
              <c:numCache>
                <c:formatCode>General</c:formatCode>
                <c:ptCount val="37"/>
                <c:pt idx="0">
                  <c:v>252</c:v>
                </c:pt>
                <c:pt idx="1">
                  <c:v>253</c:v>
                </c:pt>
                <c:pt idx="2">
                  <c:v>254</c:v>
                </c:pt>
                <c:pt idx="3">
                  <c:v>255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265</c:v>
                </c:pt>
                <c:pt idx="14">
                  <c:v>266</c:v>
                </c:pt>
                <c:pt idx="15">
                  <c:v>267</c:v>
                </c:pt>
                <c:pt idx="16">
                  <c:v>268</c:v>
                </c:pt>
                <c:pt idx="17">
                  <c:v>269</c:v>
                </c:pt>
                <c:pt idx="18">
                  <c:v>270</c:v>
                </c:pt>
                <c:pt idx="19">
                  <c:v>271</c:v>
                </c:pt>
                <c:pt idx="20">
                  <c:v>272</c:v>
                </c:pt>
                <c:pt idx="21">
                  <c:v>273</c:v>
                </c:pt>
                <c:pt idx="22">
                  <c:v>274</c:v>
                </c:pt>
                <c:pt idx="23">
                  <c:v>275</c:v>
                </c:pt>
                <c:pt idx="24">
                  <c:v>276</c:v>
                </c:pt>
                <c:pt idx="25">
                  <c:v>277</c:v>
                </c:pt>
                <c:pt idx="26">
                  <c:v>278</c:v>
                </c:pt>
                <c:pt idx="27">
                  <c:v>279</c:v>
                </c:pt>
                <c:pt idx="28">
                  <c:v>280</c:v>
                </c:pt>
                <c:pt idx="29">
                  <c:v>281</c:v>
                </c:pt>
                <c:pt idx="30">
                  <c:v>282</c:v>
                </c:pt>
                <c:pt idx="31">
                  <c:v>283</c:v>
                </c:pt>
                <c:pt idx="32">
                  <c:v>284</c:v>
                </c:pt>
                <c:pt idx="33">
                  <c:v>285</c:v>
                </c:pt>
                <c:pt idx="34">
                  <c:v>286</c:v>
                </c:pt>
                <c:pt idx="35">
                  <c:v>287</c:v>
                </c:pt>
                <c:pt idx="36">
                  <c:v>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9B-46D1-914F-DE82CC39D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91952"/>
        <c:axId val="2111449488"/>
      </c:scatterChart>
      <c:valAx>
        <c:axId val="1709991952"/>
        <c:scaling>
          <c:orientation val="minMax"/>
          <c:max val="0.6000000000000000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49488"/>
        <c:crosses val="autoZero"/>
        <c:crossBetween val="midCat"/>
      </c:valAx>
      <c:valAx>
        <c:axId val="2111449488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99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Xm3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parts'!$P$6:$P$36</c:f>
              <c:numCache>
                <c:formatCode>General</c:formatCode>
                <c:ptCount val="31"/>
                <c:pt idx="0">
                  <c:v>0.45745599999999997</c:v>
                </c:pt>
                <c:pt idx="1">
                  <c:v>0.459339</c:v>
                </c:pt>
                <c:pt idx="2">
                  <c:v>0.46123500000000001</c:v>
                </c:pt>
                <c:pt idx="3">
                  <c:v>0.46314499999999997</c:v>
                </c:pt>
                <c:pt idx="4">
                  <c:v>0.46506999999999998</c:v>
                </c:pt>
                <c:pt idx="5">
                  <c:v>0.46700799999999998</c:v>
                </c:pt>
                <c:pt idx="6">
                  <c:v>0.46896100000000002</c:v>
                </c:pt>
                <c:pt idx="7">
                  <c:v>0.47092699999999998</c:v>
                </c:pt>
                <c:pt idx="8">
                  <c:v>0.472908</c:v>
                </c:pt>
                <c:pt idx="9">
                  <c:v>0.47490199999999999</c:v>
                </c:pt>
                <c:pt idx="10">
                  <c:v>0.47691099999999997</c:v>
                </c:pt>
                <c:pt idx="11">
                  <c:v>0.47893400000000003</c:v>
                </c:pt>
                <c:pt idx="12">
                  <c:v>0.48097000000000001</c:v>
                </c:pt>
                <c:pt idx="13">
                  <c:v>0.48302099999999998</c:v>
                </c:pt>
                <c:pt idx="14">
                  <c:v>0.48508600000000002</c:v>
                </c:pt>
                <c:pt idx="15">
                  <c:v>0.48716500000000001</c:v>
                </c:pt>
                <c:pt idx="16">
                  <c:v>0.489257</c:v>
                </c:pt>
                <c:pt idx="17">
                  <c:v>0.49136400000000002</c:v>
                </c:pt>
                <c:pt idx="18">
                  <c:v>0.49348500000000001</c:v>
                </c:pt>
                <c:pt idx="19">
                  <c:v>0.49562</c:v>
                </c:pt>
                <c:pt idx="20">
                  <c:v>0.49776799999999999</c:v>
                </c:pt>
                <c:pt idx="21">
                  <c:v>0.49993100000000001</c:v>
                </c:pt>
                <c:pt idx="22">
                  <c:v>0.502108</c:v>
                </c:pt>
                <c:pt idx="23">
                  <c:v>0.50650399999999995</c:v>
                </c:pt>
                <c:pt idx="24">
                  <c:v>0.50872300000000004</c:v>
                </c:pt>
                <c:pt idx="25">
                  <c:v>0.51095500000000005</c:v>
                </c:pt>
                <c:pt idx="26">
                  <c:v>0.51320200000000005</c:v>
                </c:pt>
                <c:pt idx="27">
                  <c:v>0.515463</c:v>
                </c:pt>
                <c:pt idx="28">
                  <c:v>0.51773800000000003</c:v>
                </c:pt>
                <c:pt idx="29">
                  <c:v>0.52002700000000002</c:v>
                </c:pt>
                <c:pt idx="30">
                  <c:v>0.52232999999999996</c:v>
                </c:pt>
              </c:numCache>
            </c:numRef>
          </c:xVal>
          <c:yVal>
            <c:numRef>
              <c:f>'Graph-mathematica each parts'!$Q$6:$Q$36</c:f>
              <c:numCache>
                <c:formatCode>General</c:formatCode>
                <c:ptCount val="31"/>
                <c:pt idx="0">
                  <c:v>334</c:v>
                </c:pt>
                <c:pt idx="1">
                  <c:v>335</c:v>
                </c:pt>
                <c:pt idx="2">
                  <c:v>336</c:v>
                </c:pt>
                <c:pt idx="3">
                  <c:v>337</c:v>
                </c:pt>
                <c:pt idx="4">
                  <c:v>338</c:v>
                </c:pt>
                <c:pt idx="5">
                  <c:v>339</c:v>
                </c:pt>
                <c:pt idx="6">
                  <c:v>340</c:v>
                </c:pt>
                <c:pt idx="7">
                  <c:v>341</c:v>
                </c:pt>
                <c:pt idx="8">
                  <c:v>342</c:v>
                </c:pt>
                <c:pt idx="9">
                  <c:v>343</c:v>
                </c:pt>
                <c:pt idx="10">
                  <c:v>344</c:v>
                </c:pt>
                <c:pt idx="11">
                  <c:v>345</c:v>
                </c:pt>
                <c:pt idx="12">
                  <c:v>346</c:v>
                </c:pt>
                <c:pt idx="13">
                  <c:v>347</c:v>
                </c:pt>
                <c:pt idx="14">
                  <c:v>348</c:v>
                </c:pt>
                <c:pt idx="15">
                  <c:v>349</c:v>
                </c:pt>
                <c:pt idx="16">
                  <c:v>350</c:v>
                </c:pt>
                <c:pt idx="17">
                  <c:v>351</c:v>
                </c:pt>
                <c:pt idx="18">
                  <c:v>352</c:v>
                </c:pt>
                <c:pt idx="19">
                  <c:v>353</c:v>
                </c:pt>
                <c:pt idx="20">
                  <c:v>354</c:v>
                </c:pt>
                <c:pt idx="21">
                  <c:v>355</c:v>
                </c:pt>
                <c:pt idx="22">
                  <c:v>356</c:v>
                </c:pt>
                <c:pt idx="23">
                  <c:v>358</c:v>
                </c:pt>
                <c:pt idx="24">
                  <c:v>359</c:v>
                </c:pt>
                <c:pt idx="25">
                  <c:v>360</c:v>
                </c:pt>
                <c:pt idx="26">
                  <c:v>361</c:v>
                </c:pt>
                <c:pt idx="27">
                  <c:v>362</c:v>
                </c:pt>
                <c:pt idx="28">
                  <c:v>363</c:v>
                </c:pt>
                <c:pt idx="29">
                  <c:v>364</c:v>
                </c:pt>
                <c:pt idx="30">
                  <c:v>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6-45C1-A973-E66059244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257520"/>
        <c:axId val="1936418912"/>
      </c:scatterChart>
      <c:valAx>
        <c:axId val="9712575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418912"/>
        <c:crosses val="autoZero"/>
        <c:crossBetween val="midCat"/>
      </c:valAx>
      <c:valAx>
        <c:axId val="193641891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25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Xm5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parts'!$S$6:$S$37</c:f>
              <c:numCache>
                <c:formatCode>General</c:formatCode>
                <c:ptCount val="32"/>
                <c:pt idx="0">
                  <c:v>0.52993400000000002</c:v>
                </c:pt>
                <c:pt idx="1">
                  <c:v>0.53019899999999998</c:v>
                </c:pt>
                <c:pt idx="2">
                  <c:v>0.530474</c:v>
                </c:pt>
                <c:pt idx="3">
                  <c:v>0.53075899999999998</c:v>
                </c:pt>
                <c:pt idx="4">
                  <c:v>0.53105400000000003</c:v>
                </c:pt>
                <c:pt idx="5">
                  <c:v>0.53135900000000003</c:v>
                </c:pt>
                <c:pt idx="6">
                  <c:v>0.53167399999999998</c:v>
                </c:pt>
                <c:pt idx="7">
                  <c:v>0.531999</c:v>
                </c:pt>
                <c:pt idx="8">
                  <c:v>0.53233399999999997</c:v>
                </c:pt>
                <c:pt idx="9">
                  <c:v>0.53267900000000001</c:v>
                </c:pt>
                <c:pt idx="10">
                  <c:v>0.53303400000000001</c:v>
                </c:pt>
                <c:pt idx="11">
                  <c:v>0.53339899999999996</c:v>
                </c:pt>
                <c:pt idx="12">
                  <c:v>0.53377399999999997</c:v>
                </c:pt>
                <c:pt idx="13">
                  <c:v>0.53415900000000005</c:v>
                </c:pt>
                <c:pt idx="14">
                  <c:v>0.53455399999999997</c:v>
                </c:pt>
                <c:pt idx="15">
                  <c:v>0.53495899999999996</c:v>
                </c:pt>
                <c:pt idx="16">
                  <c:v>0.53537400000000002</c:v>
                </c:pt>
                <c:pt idx="17">
                  <c:v>0.53579900000000003</c:v>
                </c:pt>
                <c:pt idx="18">
                  <c:v>0.53623399999999999</c:v>
                </c:pt>
                <c:pt idx="19">
                  <c:v>0.53667900000000002</c:v>
                </c:pt>
                <c:pt idx="20">
                  <c:v>0.537134</c:v>
                </c:pt>
                <c:pt idx="21">
                  <c:v>0.53759900000000005</c:v>
                </c:pt>
                <c:pt idx="22">
                  <c:v>0.53807400000000005</c:v>
                </c:pt>
                <c:pt idx="23">
                  <c:v>0.53855900000000001</c:v>
                </c:pt>
                <c:pt idx="24">
                  <c:v>0.53905400000000003</c:v>
                </c:pt>
                <c:pt idx="25">
                  <c:v>0.53955900000000001</c:v>
                </c:pt>
                <c:pt idx="26">
                  <c:v>0.54007400000000005</c:v>
                </c:pt>
                <c:pt idx="27">
                  <c:v>0.54059900000000005</c:v>
                </c:pt>
                <c:pt idx="28">
                  <c:v>0.541134</c:v>
                </c:pt>
                <c:pt idx="29">
                  <c:v>0.54167900000000002</c:v>
                </c:pt>
                <c:pt idx="30">
                  <c:v>0.54223399999999999</c:v>
                </c:pt>
                <c:pt idx="31">
                  <c:v>0.54279900000000003</c:v>
                </c:pt>
              </c:numCache>
            </c:numRef>
          </c:xVal>
          <c:yVal>
            <c:numRef>
              <c:f>'Graph-mathematica each parts'!$T$6:$T$37</c:f>
              <c:numCache>
                <c:formatCode>General</c:formatCode>
                <c:ptCount val="32"/>
                <c:pt idx="0">
                  <c:v>366</c:v>
                </c:pt>
                <c:pt idx="1">
                  <c:v>367</c:v>
                </c:pt>
                <c:pt idx="2">
                  <c:v>368</c:v>
                </c:pt>
                <c:pt idx="3">
                  <c:v>369</c:v>
                </c:pt>
                <c:pt idx="4">
                  <c:v>370</c:v>
                </c:pt>
                <c:pt idx="5">
                  <c:v>371</c:v>
                </c:pt>
                <c:pt idx="6">
                  <c:v>372</c:v>
                </c:pt>
                <c:pt idx="7">
                  <c:v>373</c:v>
                </c:pt>
                <c:pt idx="8">
                  <c:v>374</c:v>
                </c:pt>
                <c:pt idx="9">
                  <c:v>375</c:v>
                </c:pt>
                <c:pt idx="10">
                  <c:v>376</c:v>
                </c:pt>
                <c:pt idx="11">
                  <c:v>377</c:v>
                </c:pt>
                <c:pt idx="12">
                  <c:v>378</c:v>
                </c:pt>
                <c:pt idx="13">
                  <c:v>379</c:v>
                </c:pt>
                <c:pt idx="14">
                  <c:v>380</c:v>
                </c:pt>
                <c:pt idx="15">
                  <c:v>381</c:v>
                </c:pt>
                <c:pt idx="16">
                  <c:v>382</c:v>
                </c:pt>
                <c:pt idx="17">
                  <c:v>383</c:v>
                </c:pt>
                <c:pt idx="18">
                  <c:v>384</c:v>
                </c:pt>
                <c:pt idx="19">
                  <c:v>385</c:v>
                </c:pt>
                <c:pt idx="20">
                  <c:v>386</c:v>
                </c:pt>
                <c:pt idx="21">
                  <c:v>387</c:v>
                </c:pt>
                <c:pt idx="22">
                  <c:v>388</c:v>
                </c:pt>
                <c:pt idx="23">
                  <c:v>389</c:v>
                </c:pt>
                <c:pt idx="24">
                  <c:v>390</c:v>
                </c:pt>
                <c:pt idx="25">
                  <c:v>391</c:v>
                </c:pt>
                <c:pt idx="26">
                  <c:v>392</c:v>
                </c:pt>
                <c:pt idx="27">
                  <c:v>393</c:v>
                </c:pt>
                <c:pt idx="28">
                  <c:v>394</c:v>
                </c:pt>
                <c:pt idx="29">
                  <c:v>395</c:v>
                </c:pt>
                <c:pt idx="30">
                  <c:v>396</c:v>
                </c:pt>
                <c:pt idx="31">
                  <c:v>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F1-4D70-B743-8A3327B08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92912"/>
        <c:axId val="2111453952"/>
      </c:scatterChart>
      <c:valAx>
        <c:axId val="1709992912"/>
        <c:scaling>
          <c:orientation val="minMax"/>
          <c:max val="0.6000000000000000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53952"/>
        <c:crosses val="autoZero"/>
        <c:crossBetween val="midCat"/>
      </c:valAx>
      <c:valAx>
        <c:axId val="21114539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99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chart" Target="../charts/chart1.xml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12" Type="http://schemas.openxmlformats.org/officeDocument/2006/relationships/image" Target="../media/image23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11" Type="http://schemas.openxmlformats.org/officeDocument/2006/relationships/image" Target="../media/image22.png"/><Relationship Id="rId5" Type="http://schemas.openxmlformats.org/officeDocument/2006/relationships/image" Target="../media/image16.png"/><Relationship Id="rId10" Type="http://schemas.openxmlformats.org/officeDocument/2006/relationships/image" Target="../media/image21.png"/><Relationship Id="rId4" Type="http://schemas.openxmlformats.org/officeDocument/2006/relationships/image" Target="../media/image15.png"/><Relationship Id="rId9" Type="http://schemas.openxmlformats.org/officeDocument/2006/relationships/image" Target="../media/image2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198120</xdr:colOff>
      <xdr:row>5</xdr:row>
      <xdr:rowOff>144780</xdr:rowOff>
    </xdr:from>
    <xdr:to>
      <xdr:col>11</xdr:col>
      <xdr:colOff>495300</xdr:colOff>
      <xdr:row>5</xdr:row>
      <xdr:rowOff>385108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58FC6F-F6A4-4E74-87D6-0CD40B2AA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65720" y="1356360"/>
          <a:ext cx="297180" cy="240328"/>
        </a:xfrm>
        <a:prstGeom prst="rect">
          <a:avLst/>
        </a:prstGeom>
      </xdr:spPr>
    </xdr:pic>
    <xdr:clientData/>
  </xdr:twoCellAnchor>
  <xdr:twoCellAnchor editAs="oneCell">
    <xdr:from>
      <xdr:col>12</xdr:col>
      <xdr:colOff>167640</xdr:colOff>
      <xdr:row>5</xdr:row>
      <xdr:rowOff>167640</xdr:rowOff>
    </xdr:from>
    <xdr:to>
      <xdr:col>12</xdr:col>
      <xdr:colOff>289560</xdr:colOff>
      <xdr:row>5</xdr:row>
      <xdr:rowOff>370841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362FE0-2EA7-488E-A27E-7B2078571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44840" y="1379220"/>
          <a:ext cx="121920" cy="203201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190500</xdr:colOff>
      <xdr:row>5</xdr:row>
      <xdr:rowOff>152400</xdr:rowOff>
    </xdr:from>
    <xdr:to>
      <xdr:col>10</xdr:col>
      <xdr:colOff>373396</xdr:colOff>
      <xdr:row>5</xdr:row>
      <xdr:rowOff>373399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202C4A5-536E-9BA5-C721-CC47016F4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0" y="1363980"/>
          <a:ext cx="182896" cy="220999"/>
        </a:xfrm>
        <a:prstGeom prst="rect">
          <a:avLst/>
        </a:prstGeom>
      </xdr:spPr>
    </xdr:pic>
    <xdr:clientData/>
  </xdr:twoCellAnchor>
  <xdr:twoCellAnchor editAs="oneCell">
    <xdr:from>
      <xdr:col>9</xdr:col>
      <xdr:colOff>160020</xdr:colOff>
      <xdr:row>5</xdr:row>
      <xdr:rowOff>152400</xdr:rowOff>
    </xdr:from>
    <xdr:to>
      <xdr:col>9</xdr:col>
      <xdr:colOff>472467</xdr:colOff>
      <xdr:row>5</xdr:row>
      <xdr:rowOff>388640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4BBD00F-821D-CE40-E6BE-0C6DC60DC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08420" y="1363980"/>
          <a:ext cx="312447" cy="236240"/>
        </a:xfrm>
        <a:prstGeom prst="rect">
          <a:avLst/>
        </a:prstGeom>
      </xdr:spPr>
    </xdr:pic>
    <xdr:clientData/>
  </xdr:twoCellAnchor>
  <xdr:twoCellAnchor editAs="oneCell">
    <xdr:from>
      <xdr:col>19</xdr:col>
      <xdr:colOff>106680</xdr:colOff>
      <xdr:row>5</xdr:row>
      <xdr:rowOff>137160</xdr:rowOff>
    </xdr:from>
    <xdr:to>
      <xdr:col>19</xdr:col>
      <xdr:colOff>533400</xdr:colOff>
      <xdr:row>5</xdr:row>
      <xdr:rowOff>382401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B117FCC-918B-4BEB-B17E-CD5469151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548360" y="1348740"/>
          <a:ext cx="426720" cy="245241"/>
        </a:xfrm>
        <a:prstGeom prst="rect">
          <a:avLst/>
        </a:prstGeom>
      </xdr:spPr>
    </xdr:pic>
    <xdr:clientData/>
  </xdr:twoCellAnchor>
  <xdr:twoCellAnchor editAs="oneCell">
    <xdr:from>
      <xdr:col>23</xdr:col>
      <xdr:colOff>198120</xdr:colOff>
      <xdr:row>5</xdr:row>
      <xdr:rowOff>129540</xdr:rowOff>
    </xdr:from>
    <xdr:to>
      <xdr:col>23</xdr:col>
      <xdr:colOff>471446</xdr:colOff>
      <xdr:row>5</xdr:row>
      <xdr:rowOff>358140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D21C845-BB1A-4AA1-A41E-2176B09C3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459200" y="1341120"/>
          <a:ext cx="273326" cy="228600"/>
        </a:xfrm>
        <a:prstGeom prst="rect">
          <a:avLst/>
        </a:prstGeom>
      </xdr:spPr>
    </xdr:pic>
    <xdr:clientData/>
  </xdr:twoCellAnchor>
  <xdr:twoCellAnchor editAs="oneCell">
    <xdr:from>
      <xdr:col>24</xdr:col>
      <xdr:colOff>114300</xdr:colOff>
      <xdr:row>5</xdr:row>
      <xdr:rowOff>152400</xdr:rowOff>
    </xdr:from>
    <xdr:to>
      <xdr:col>24</xdr:col>
      <xdr:colOff>502920</xdr:colOff>
      <xdr:row>5</xdr:row>
      <xdr:rowOff>368300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15E118E-4085-4D0B-9318-E9355927E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984980" y="1363980"/>
          <a:ext cx="388620" cy="215900"/>
        </a:xfrm>
        <a:prstGeom prst="rect">
          <a:avLst/>
        </a:prstGeom>
      </xdr:spPr>
    </xdr:pic>
    <xdr:clientData/>
  </xdr:twoCellAnchor>
  <xdr:twoCellAnchor editAs="oneCell">
    <xdr:from>
      <xdr:col>26</xdr:col>
      <xdr:colOff>137160</xdr:colOff>
      <xdr:row>5</xdr:row>
      <xdr:rowOff>129540</xdr:rowOff>
    </xdr:from>
    <xdr:to>
      <xdr:col>26</xdr:col>
      <xdr:colOff>449580</xdr:colOff>
      <xdr:row>5</xdr:row>
      <xdr:rowOff>329896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9694D8-9BAF-4A2F-8ACE-55586DFE0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27040" y="1341120"/>
          <a:ext cx="312420" cy="200356"/>
        </a:xfrm>
        <a:prstGeom prst="rect">
          <a:avLst/>
        </a:prstGeom>
      </xdr:spPr>
    </xdr:pic>
    <xdr:clientData/>
  </xdr:twoCellAnchor>
  <xdr:twoCellAnchor editAs="oneCell">
    <xdr:from>
      <xdr:col>27</xdr:col>
      <xdr:colOff>198120</xdr:colOff>
      <xdr:row>5</xdr:row>
      <xdr:rowOff>160020</xdr:rowOff>
    </xdr:from>
    <xdr:to>
      <xdr:col>27</xdr:col>
      <xdr:colOff>391128</xdr:colOff>
      <xdr:row>5</xdr:row>
      <xdr:rowOff>381000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639877-0537-4201-B164-9DEDEA92C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897600" y="1371600"/>
          <a:ext cx="193008" cy="220980"/>
        </a:xfrm>
        <a:prstGeom prst="rect">
          <a:avLst/>
        </a:prstGeom>
      </xdr:spPr>
    </xdr:pic>
    <xdr:clientData/>
  </xdr:twoCellAnchor>
  <xdr:twoCellAnchor editAs="oneCell">
    <xdr:from>
      <xdr:col>28</xdr:col>
      <xdr:colOff>243840</xdr:colOff>
      <xdr:row>5</xdr:row>
      <xdr:rowOff>167640</xdr:rowOff>
    </xdr:from>
    <xdr:to>
      <xdr:col>28</xdr:col>
      <xdr:colOff>510540</xdr:colOff>
      <xdr:row>5</xdr:row>
      <xdr:rowOff>400679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6D0132C-3F66-4517-A7BD-080B4C2D6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552920" y="1379220"/>
          <a:ext cx="266700" cy="233039"/>
        </a:xfrm>
        <a:prstGeom prst="rect">
          <a:avLst/>
        </a:prstGeom>
      </xdr:spPr>
    </xdr:pic>
    <xdr:clientData/>
  </xdr:twoCellAnchor>
  <xdr:twoCellAnchor editAs="oneCell">
    <xdr:from>
      <xdr:col>29</xdr:col>
      <xdr:colOff>30480</xdr:colOff>
      <xdr:row>5</xdr:row>
      <xdr:rowOff>137160</xdr:rowOff>
    </xdr:from>
    <xdr:to>
      <xdr:col>30</xdr:col>
      <xdr:colOff>2770</xdr:colOff>
      <xdr:row>5</xdr:row>
      <xdr:rowOff>373379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F9D5181-32AD-44F9-8F6E-512192F41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162520" y="1348740"/>
          <a:ext cx="574801" cy="236219"/>
        </a:xfrm>
        <a:prstGeom prst="rect">
          <a:avLst/>
        </a:prstGeom>
      </xdr:spPr>
    </xdr:pic>
    <xdr:clientData/>
  </xdr:twoCellAnchor>
  <xdr:twoCellAnchor editAs="oneCell">
    <xdr:from>
      <xdr:col>35</xdr:col>
      <xdr:colOff>342900</xdr:colOff>
      <xdr:row>5</xdr:row>
      <xdr:rowOff>144780</xdr:rowOff>
    </xdr:from>
    <xdr:to>
      <xdr:col>35</xdr:col>
      <xdr:colOff>556259</xdr:colOff>
      <xdr:row>5</xdr:row>
      <xdr:rowOff>375919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15C2C90-9A55-44EB-AFCC-4F2A85869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4985980" y="1356360"/>
          <a:ext cx="213359" cy="231139"/>
        </a:xfrm>
        <a:prstGeom prst="rect">
          <a:avLst/>
        </a:prstGeom>
      </xdr:spPr>
    </xdr:pic>
    <xdr:clientData/>
  </xdr:twoCellAnchor>
  <xdr:twoCellAnchor>
    <xdr:from>
      <xdr:col>51</xdr:col>
      <xdr:colOff>451386</xdr:colOff>
      <xdr:row>27</xdr:row>
      <xdr:rowOff>76506</xdr:rowOff>
    </xdr:from>
    <xdr:to>
      <xdr:col>58</xdr:col>
      <xdr:colOff>505163</xdr:colOff>
      <xdr:row>51</xdr:row>
      <xdr:rowOff>6650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093F20E-B6D4-43EC-A7CE-9F5E148A8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3810</xdr:rowOff>
    </xdr:from>
    <xdr:to>
      <xdr:col>11</xdr:col>
      <xdr:colOff>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5EC311-8646-212F-3059-92884A897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279763</xdr:colOff>
      <xdr:row>0</xdr:row>
      <xdr:rowOff>171994</xdr:rowOff>
    </xdr:from>
    <xdr:to>
      <xdr:col>32</xdr:col>
      <xdr:colOff>592183</xdr:colOff>
      <xdr:row>16</xdr:row>
      <xdr:rowOff>149134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BD93F-4987-4340-BACF-D2FFFAB4F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599802</xdr:colOff>
      <xdr:row>0</xdr:row>
      <xdr:rowOff>126817</xdr:rowOff>
    </xdr:from>
    <xdr:to>
      <xdr:col>40</xdr:col>
      <xdr:colOff>295002</xdr:colOff>
      <xdr:row>15</xdr:row>
      <xdr:rowOff>126817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6EEF7D-7E1F-5923-7C42-4CAF48741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37013</xdr:colOff>
      <xdr:row>16</xdr:row>
      <xdr:rowOff>2721</xdr:rowOff>
    </xdr:from>
    <xdr:to>
      <xdr:col>40</xdr:col>
      <xdr:colOff>341813</xdr:colOff>
      <xdr:row>31</xdr:row>
      <xdr:rowOff>2721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8A3A64-6D80-D008-FFC6-FDE1E9761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51163</xdr:colOff>
      <xdr:row>30</xdr:row>
      <xdr:rowOff>60415</xdr:rowOff>
    </xdr:from>
    <xdr:to>
      <xdr:col>40</xdr:col>
      <xdr:colOff>355963</xdr:colOff>
      <xdr:row>45</xdr:row>
      <xdr:rowOff>60415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E97A7E-6559-03AA-ED2D-A9B219647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370115</xdr:colOff>
      <xdr:row>0</xdr:row>
      <xdr:rowOff>76200</xdr:rowOff>
    </xdr:from>
    <xdr:to>
      <xdr:col>48</xdr:col>
      <xdr:colOff>65315</xdr:colOff>
      <xdr:row>15</xdr:row>
      <xdr:rowOff>43543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CFEFC0-8151-0DCE-E516-677DB9331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348343</xdr:colOff>
      <xdr:row>15</xdr:row>
      <xdr:rowOff>43543</xdr:rowOff>
    </xdr:from>
    <xdr:to>
      <xdr:col>48</xdr:col>
      <xdr:colOff>43543</xdr:colOff>
      <xdr:row>30</xdr:row>
      <xdr:rowOff>10886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50C66A-7D20-984D-EAD3-7C05FD555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381000</xdr:colOff>
      <xdr:row>29</xdr:row>
      <xdr:rowOff>152400</xdr:rowOff>
    </xdr:from>
    <xdr:to>
      <xdr:col>48</xdr:col>
      <xdr:colOff>76200</xdr:colOff>
      <xdr:row>44</xdr:row>
      <xdr:rowOff>119743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27ABBE-5CBD-BF01-BF95-A8A0B67CA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272142</xdr:colOff>
      <xdr:row>16</xdr:row>
      <xdr:rowOff>152400</xdr:rowOff>
    </xdr:from>
    <xdr:to>
      <xdr:col>32</xdr:col>
      <xdr:colOff>576942</xdr:colOff>
      <xdr:row>31</xdr:row>
      <xdr:rowOff>119743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55720C-8D32-A4DC-E63D-DF63B6425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52800</xdr:colOff>
      <xdr:row>24</xdr:row>
      <xdr:rowOff>113760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8D207B-28D6-4A7F-ABBD-BB9C6A5E4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1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6104B-C9E0-42E8-AA2A-689EB615114A}">
  <dimension ref="A1:AY73"/>
  <sheetViews>
    <sheetView topLeftCell="Z1" zoomScale="83" zoomScaleNormal="93" workbookViewId="0">
      <selection activeCell="AG9" sqref="AG9:AG17"/>
    </sheetView>
  </sheetViews>
  <sheetFormatPr defaultRowHeight="14.4" x14ac:dyDescent="0.3"/>
  <cols>
    <col min="1" max="2" width="12.33203125" style="3" customWidth="1"/>
    <col min="3" max="3" width="12" style="3" customWidth="1"/>
    <col min="4" max="4" width="9.109375" style="3" customWidth="1"/>
    <col min="5" max="6" width="13.109375" style="3" customWidth="1"/>
    <col min="7" max="7" width="11.33203125" customWidth="1"/>
    <col min="8" max="8" width="11.21875" customWidth="1"/>
    <col min="9" max="9" width="8.88671875" style="6"/>
    <col min="11" max="12" width="8.88671875" style="3"/>
    <col min="13" max="13" width="7.109375" style="3" customWidth="1"/>
    <col min="14" max="14" width="8.88671875" style="3"/>
    <col min="15" max="15" width="11.88671875" style="3" customWidth="1"/>
    <col min="16" max="16" width="13.44140625" style="3" customWidth="1"/>
    <col min="17" max="17" width="12.44140625" style="3" customWidth="1"/>
    <col min="18" max="18" width="15.5546875" style="3" customWidth="1"/>
    <col min="19" max="19" width="8.88671875" style="6"/>
    <col min="20" max="20" width="9.109375" customWidth="1"/>
    <col min="22" max="22" width="14.21875" customWidth="1"/>
    <col min="23" max="23" width="8.88671875" style="6"/>
    <col min="26" max="26" width="8.88671875" style="6"/>
    <col min="29" max="29" width="12" bestFit="1" customWidth="1"/>
    <col min="31" max="31" width="12" style="6" customWidth="1"/>
    <col min="32" max="33" width="12" customWidth="1"/>
    <col min="34" max="34" width="12" style="8" customWidth="1"/>
    <col min="36" max="36" width="12" bestFit="1" customWidth="1"/>
    <col min="38" max="38" width="13.21875" customWidth="1"/>
    <col min="39" max="39" width="8.88671875" style="6"/>
    <col min="41" max="43" width="21.5546875" style="3" customWidth="1"/>
    <col min="45" max="45" width="13.44140625" style="3" customWidth="1"/>
  </cols>
  <sheetData>
    <row r="1" spans="1:47" ht="23.4" x14ac:dyDescent="0.45">
      <c r="C1" s="13" t="s">
        <v>22</v>
      </c>
      <c r="D1" s="2"/>
      <c r="E1" s="2"/>
      <c r="F1" s="2"/>
      <c r="G1" s="1"/>
      <c r="H1" s="1"/>
      <c r="I1" t="s">
        <v>38</v>
      </c>
      <c r="S1"/>
      <c r="W1"/>
      <c r="Z1"/>
      <c r="AE1"/>
      <c r="AH1"/>
      <c r="AM1"/>
    </row>
    <row r="2" spans="1:47" x14ac:dyDescent="0.3">
      <c r="I2"/>
      <c r="L2" s="4" t="s">
        <v>0</v>
      </c>
      <c r="M2" s="4">
        <v>2</v>
      </c>
      <c r="S2"/>
      <c r="W2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M2"/>
    </row>
    <row r="3" spans="1:47" x14ac:dyDescent="0.3">
      <c r="I3"/>
      <c r="L3" s="4" t="s">
        <v>1</v>
      </c>
      <c r="M3" s="4">
        <v>1.7999999999999999E-2</v>
      </c>
      <c r="S3"/>
      <c r="W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M3"/>
    </row>
    <row r="4" spans="1:47" x14ac:dyDescent="0.3">
      <c r="I4"/>
      <c r="S4"/>
      <c r="W4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M4"/>
    </row>
    <row r="5" spans="1:47" x14ac:dyDescent="0.3">
      <c r="I5"/>
      <c r="S5"/>
      <c r="W5"/>
      <c r="Z5"/>
      <c r="AE5"/>
      <c r="AH5"/>
      <c r="AM5"/>
      <c r="AO5" s="5"/>
    </row>
    <row r="6" spans="1:47" ht="42" customHeight="1" x14ac:dyDescent="0.35">
      <c r="A6" s="3" t="s">
        <v>3</v>
      </c>
      <c r="B6" s="5" t="s">
        <v>23</v>
      </c>
      <c r="C6" s="5" t="s">
        <v>24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M6" s="7"/>
      <c r="N6" s="3" t="e" vm="1">
        <v>#VALUE!</v>
      </c>
      <c r="O6" s="3" t="e" vm="2">
        <v>#VALUE!</v>
      </c>
      <c r="P6" s="3" t="e" vm="3">
        <v>#VALUE!</v>
      </c>
      <c r="Q6" s="3" t="e" vm="4">
        <v>#VALUE!</v>
      </c>
      <c r="R6" s="3" t="e" vm="5">
        <v>#VALUE!</v>
      </c>
      <c r="T6" s="3"/>
      <c r="U6" t="e" vm="6">
        <v>#VALUE!</v>
      </c>
      <c r="V6" t="e" vm="7">
        <v>#VALUE!</v>
      </c>
      <c r="AI6" t="e" vm="8">
        <v>#VALUE!</v>
      </c>
      <c r="AK6" t="e" vm="9">
        <v>#VALUE!</v>
      </c>
      <c r="AL6" t="e" vm="10">
        <v>#VALUE!</v>
      </c>
      <c r="AN6" t="e" vm="11">
        <v>#VALUE!</v>
      </c>
      <c r="AO6" s="5" t="s">
        <v>2</v>
      </c>
      <c r="AP6" s="5" t="s">
        <v>9</v>
      </c>
      <c r="AQ6" s="5" t="s">
        <v>10</v>
      </c>
      <c r="AR6" s="9" t="s">
        <v>11</v>
      </c>
      <c r="AS6" s="10" t="s">
        <v>12</v>
      </c>
      <c r="AU6" t="s">
        <v>37</v>
      </c>
    </row>
    <row r="7" spans="1:47" x14ac:dyDescent="0.3">
      <c r="A7" s="3">
        <v>1.0207999999999999</v>
      </c>
      <c r="B7" s="3">
        <v>25</v>
      </c>
      <c r="C7" s="11">
        <f>(273.15 +B7)</f>
        <v>298.14999999999998</v>
      </c>
      <c r="D7" s="3">
        <v>42.393999999999998</v>
      </c>
      <c r="E7" s="3">
        <f t="shared" ref="E7:E38" si="0">D7*A7</f>
        <v>43.275795199999997</v>
      </c>
      <c r="F7" s="3">
        <v>1.7999999999999999E-2</v>
      </c>
      <c r="G7">
        <f t="shared" ref="G7:G38" si="1">1/C7</f>
        <v>3.3540164346805303E-3</v>
      </c>
      <c r="H7">
        <f>LN(C7)</f>
        <v>5.697596715569115</v>
      </c>
      <c r="J7">
        <f>18*A7</f>
        <v>18.374399999999998</v>
      </c>
      <c r="K7" s="3">
        <f t="shared" ref="K7:K38" si="2">A7</f>
        <v>1.0207999999999999</v>
      </c>
      <c r="L7" s="3">
        <f>POWER(K7,0.5)</f>
        <v>1.0103464752252072</v>
      </c>
      <c r="M7" s="3">
        <v>0.2</v>
      </c>
      <c r="N7" s="3">
        <f>1 + (M7*L7)</f>
        <v>1.2020692950450416</v>
      </c>
      <c r="O7" s="3">
        <f>LN(N7)</f>
        <v>0.18404448423921885</v>
      </c>
      <c r="P7" s="3">
        <f>K7*O7</f>
        <v>0.18787260951139459</v>
      </c>
      <c r="Q7" s="3">
        <f xml:space="preserve"> -2 * J7</f>
        <v>-36.748799999999996</v>
      </c>
      <c r="R7" s="3">
        <f>P7*Q7</f>
        <v>-6.9040929524123369</v>
      </c>
      <c r="T7">
        <f>POWER(K7, -0.5)</f>
        <v>0.98975947808111975</v>
      </c>
      <c r="U7">
        <f>2*N7</f>
        <v>2.4041385900900831</v>
      </c>
      <c r="V7">
        <f>(T7/U7)*(1+(2*J7))</f>
        <v>15.540798163715099</v>
      </c>
      <c r="X7">
        <f>1-AB7</f>
        <v>0.95851931445250882</v>
      </c>
      <c r="Y7">
        <f>LN(X7)</f>
        <v>-4.2365565992617836E-2</v>
      </c>
      <c r="AA7">
        <f>($AG$9+($AG$10*G7)+($AG$11*H7)) + (($AG$12+($AG$13*G7)+($AG$14*H7))*AB7) + (($AG$15 + ($AG$16*G7) + ($AG$17*H7))*AC7)</f>
        <v>8826707.1598953251</v>
      </c>
      <c r="AB7">
        <f t="shared" ref="AB7:AB60" si="3">E7/(1000+E7)</f>
        <v>4.1480685547491174E-2</v>
      </c>
      <c r="AC7">
        <f>AB7*AB7</f>
        <v>1.720647273489843E-3</v>
      </c>
      <c r="AD7">
        <f>AA7*AC7</f>
        <v>15187.649608567168</v>
      </c>
      <c r="AI7">
        <f>($AG$12+($AG$13*G7)+($AG$14*H7)) + (2*($AG$15 + ($AG$16*G7) + ($AG$17*H7))*AB7)</f>
        <v>-9178155.1135173887</v>
      </c>
      <c r="AJ7">
        <f>AC7</f>
        <v>1.720647273489843E-3</v>
      </c>
      <c r="AK7">
        <f>1-AB7</f>
        <v>0.95851931445250882</v>
      </c>
      <c r="AL7">
        <f>AI7*AJ7*AK7</f>
        <v>-15137.289338446788</v>
      </c>
      <c r="AN7">
        <f t="shared" ref="AN7:AN60" si="4">(R7-V7)+Y7-AD7-AL7</f>
        <v>-72.847526802499488</v>
      </c>
      <c r="AO7" s="3">
        <f t="shared" ref="AO7:AO38" si="5">-AS7*A7*18*2</f>
        <v>-37.476426239999995</v>
      </c>
      <c r="AP7" s="3">
        <f>(AO7-AN7)^2</f>
        <v>1251.1147550024518</v>
      </c>
      <c r="AQ7" s="3">
        <f>STDEV(AP7:AP60)</f>
        <v>22403.133383620851</v>
      </c>
      <c r="AR7">
        <f>-AN7/(A7*18*2)</f>
        <v>1.982310355780311</v>
      </c>
      <c r="AS7">
        <v>1.0198</v>
      </c>
    </row>
    <row r="8" spans="1:47" x14ac:dyDescent="0.3">
      <c r="A8" s="3">
        <v>1.0208999999999999</v>
      </c>
      <c r="B8" s="3">
        <v>37.5</v>
      </c>
      <c r="C8" s="11">
        <f t="shared" ref="C8:C60" si="6">(273.15 +B8)</f>
        <v>310.64999999999998</v>
      </c>
      <c r="D8" s="3">
        <v>42.393999999999998</v>
      </c>
      <c r="E8" s="3">
        <f t="shared" si="0"/>
        <v>43.280034599999993</v>
      </c>
      <c r="F8" s="3">
        <v>1.7999999999999999E-2</v>
      </c>
      <c r="G8">
        <f t="shared" si="1"/>
        <v>3.2190568163528088E-3</v>
      </c>
      <c r="H8">
        <f t="shared" ref="H8:H60" si="7">LN(C8)</f>
        <v>5.7386668765097024</v>
      </c>
      <c r="J8">
        <f t="shared" ref="J8:J60" si="8">18*A8</f>
        <v>18.376199999999997</v>
      </c>
      <c r="K8" s="3">
        <f t="shared" si="2"/>
        <v>1.0208999999999999</v>
      </c>
      <c r="L8" s="3">
        <f t="shared" ref="L8:L60" si="9">POWER(K8,0.5)</f>
        <v>1.0103959619871805</v>
      </c>
      <c r="M8" s="3">
        <v>0.2</v>
      </c>
      <c r="N8" s="3">
        <f t="shared" ref="N8:N60" si="10">1 + (M8*L8)</f>
        <v>1.2020791923974361</v>
      </c>
      <c r="O8" s="3">
        <f t="shared" ref="O8:O60" si="11">LN(N8)</f>
        <v>0.18405271780086971</v>
      </c>
      <c r="P8" s="3">
        <f t="shared" ref="P8:P60" si="12">K8*O8</f>
        <v>0.18789941960290787</v>
      </c>
      <c r="Q8" s="3">
        <f t="shared" ref="Q8:Q60" si="13" xml:space="preserve"> -2 * J8</f>
        <v>-36.752399999999994</v>
      </c>
      <c r="R8" s="3">
        <f t="shared" ref="R8:R60" si="14">P8*Q8</f>
        <v>-6.9057546290139102</v>
      </c>
      <c r="T8">
        <f t="shared" ref="T8:T60" si="15">POWER(K8, -0.5)</f>
        <v>0.9897110020444515</v>
      </c>
      <c r="U8">
        <f t="shared" ref="U8:U60" si="16">2*N8</f>
        <v>2.4041583847948722</v>
      </c>
      <c r="V8">
        <f t="shared" ref="V8:V60" si="17">(T8/U8)*(1+(2*J8))</f>
        <v>15.541391062207792</v>
      </c>
      <c r="X8">
        <f t="shared" ref="X8:X60" si="18">1-AB8</f>
        <v>0.95851541948026076</v>
      </c>
      <c r="Y8">
        <f t="shared" ref="Y8:Y60" si="19">LN(X8)</f>
        <v>-4.2369629531143378E-2</v>
      </c>
      <c r="AA8">
        <f t="shared" ref="AA8:AA60" si="20">($AG$9+($AG$10*G8)+($AG$11*H8)) + (($AG$12+($AG$13*G8)+($AG$14*H8))*AB8) + (($AG$15 + ($AG$16*G8) + ($AG$17*H8))*AC8)</f>
        <v>8893578.9375411421</v>
      </c>
      <c r="AB8">
        <f t="shared" si="3"/>
        <v>4.1484580519739196E-2</v>
      </c>
      <c r="AC8">
        <f t="shared" ref="AC8:AC60" si="21">AB8*AB8</f>
        <v>1.7209704208987248E-3</v>
      </c>
      <c r="AD8">
        <f t="shared" ref="AD8:AD60" si="22">AA8*AC8</f>
        <v>15305.586287436214</v>
      </c>
      <c r="AI8">
        <f t="shared" ref="AI8:AI60" si="23">($AG$12+($AG$13*G8)+($AG$14*H8)) + (2*($AG$15 + ($AG$16*G8) + ($AG$17*H8))*AB8)</f>
        <v>-9248119.7493651398</v>
      </c>
      <c r="AJ8">
        <f t="shared" ref="AJ8:AJ60" si="24">AC8</f>
        <v>1.7209704208987248E-3</v>
      </c>
      <c r="AK8">
        <f t="shared" ref="AK8:AK60" si="25">1-AB8</f>
        <v>0.95851541948026076</v>
      </c>
      <c r="AL8">
        <f t="shared" ref="AL8:AL60" si="26">AI8*AJ8*AK8</f>
        <v>-15255.482717723939</v>
      </c>
      <c r="AN8">
        <f t="shared" si="4"/>
        <v>-72.593085033027819</v>
      </c>
      <c r="AO8" s="3">
        <f t="shared" si="5"/>
        <v>-37.211804999999998</v>
      </c>
      <c r="AP8" s="3">
        <f t="shared" ref="AP8:AP60" si="27">(AO8-AN8)^2</f>
        <v>1251.8349767755331</v>
      </c>
      <c r="AR8">
        <f t="shared" ref="AR8:AR60" si="28">-AN8/(A8*18*2)</f>
        <v>1.9751930495158909</v>
      </c>
      <c r="AS8">
        <v>1.0125</v>
      </c>
    </row>
    <row r="9" spans="1:47" x14ac:dyDescent="0.3">
      <c r="A9" s="3">
        <v>1.0212000000000001</v>
      </c>
      <c r="B9" s="3">
        <v>50</v>
      </c>
      <c r="C9" s="11">
        <f t="shared" si="6"/>
        <v>323.14999999999998</v>
      </c>
      <c r="D9" s="3">
        <v>42.393999999999998</v>
      </c>
      <c r="E9" s="3">
        <f t="shared" si="0"/>
        <v>43.292752800000002</v>
      </c>
      <c r="F9" s="3">
        <v>1.7999999999999999E-2</v>
      </c>
      <c r="G9">
        <f t="shared" si="1"/>
        <v>3.0945381401825778E-3</v>
      </c>
      <c r="H9">
        <f t="shared" si="7"/>
        <v>5.7781166117089047</v>
      </c>
      <c r="J9">
        <f t="shared" si="8"/>
        <v>18.381600000000002</v>
      </c>
      <c r="K9" s="3">
        <f t="shared" si="2"/>
        <v>1.0212000000000001</v>
      </c>
      <c r="L9" s="3">
        <f t="shared" si="9"/>
        <v>1.0105444077327825</v>
      </c>
      <c r="M9" s="3">
        <v>0.2</v>
      </c>
      <c r="N9" s="3">
        <f t="shared" si="10"/>
        <v>1.2021088815465566</v>
      </c>
      <c r="O9" s="3">
        <f t="shared" si="11"/>
        <v>0.18407741565994634</v>
      </c>
      <c r="P9" s="3">
        <f t="shared" si="12"/>
        <v>0.18797985687193722</v>
      </c>
      <c r="Q9" s="3">
        <f t="shared" si="13"/>
        <v>-36.763200000000005</v>
      </c>
      <c r="R9" s="3">
        <f t="shared" si="14"/>
        <v>-6.9107410741544033</v>
      </c>
      <c r="T9">
        <f t="shared" si="15"/>
        <v>0.98956561665959886</v>
      </c>
      <c r="U9">
        <f t="shared" si="16"/>
        <v>2.4042177630931132</v>
      </c>
      <c r="V9">
        <f t="shared" si="17"/>
        <v>15.543169536757347</v>
      </c>
      <c r="X9">
        <f t="shared" si="18"/>
        <v>0.95850373475344242</v>
      </c>
      <c r="Y9">
        <f t="shared" si="19"/>
        <v>-4.2381820047646755E-2</v>
      </c>
      <c r="AA9">
        <f t="shared" si="20"/>
        <v>8957784.391412681</v>
      </c>
      <c r="AB9">
        <f t="shared" si="3"/>
        <v>4.1496265246557557E-2</v>
      </c>
      <c r="AC9">
        <f t="shared" si="21"/>
        <v>1.7219400294126604E-3</v>
      </c>
      <c r="AD9">
        <f t="shared" si="22"/>
        <v>15424.767518421422</v>
      </c>
      <c r="AF9" s="12" t="s">
        <v>13</v>
      </c>
      <c r="AG9">
        <v>-682072.36887445895</v>
      </c>
      <c r="AI9">
        <f t="shared" si="23"/>
        <v>-9315344.8543834444</v>
      </c>
      <c r="AJ9">
        <f t="shared" si="24"/>
        <v>1.7219400294126604E-3</v>
      </c>
      <c r="AK9">
        <f t="shared" si="25"/>
        <v>0.95850373475344242</v>
      </c>
      <c r="AL9">
        <f t="shared" si="26"/>
        <v>-15374.845794238036</v>
      </c>
      <c r="AN9">
        <f t="shared" si="4"/>
        <v>-72.418016614346925</v>
      </c>
      <c r="AO9" s="3">
        <f t="shared" si="5"/>
        <v>-37.163918880000004</v>
      </c>
      <c r="AP9" s="3">
        <f t="shared" si="27"/>
        <v>1242.8514070628846</v>
      </c>
      <c r="AR9">
        <f t="shared" si="28"/>
        <v>1.9698507369964235</v>
      </c>
      <c r="AS9">
        <v>1.0108999999999999</v>
      </c>
    </row>
    <row r="10" spans="1:47" x14ac:dyDescent="0.3">
      <c r="A10" s="3">
        <v>1.0215000000000001</v>
      </c>
      <c r="B10" s="3">
        <v>62.5</v>
      </c>
      <c r="C10" s="11">
        <f t="shared" si="6"/>
        <v>335.65</v>
      </c>
      <c r="D10" s="3">
        <v>42.393999999999998</v>
      </c>
      <c r="E10" s="3">
        <f t="shared" si="0"/>
        <v>43.305471000000004</v>
      </c>
      <c r="F10" s="3">
        <v>1.7999999999999999E-2</v>
      </c>
      <c r="G10">
        <f t="shared" si="1"/>
        <v>2.9792939073439596E-3</v>
      </c>
      <c r="H10">
        <f t="shared" si="7"/>
        <v>5.8160689503847607</v>
      </c>
      <c r="J10">
        <f t="shared" si="8"/>
        <v>18.387</v>
      </c>
      <c r="K10" s="3">
        <f t="shared" si="2"/>
        <v>1.0215000000000001</v>
      </c>
      <c r="L10" s="3">
        <f t="shared" si="9"/>
        <v>1.0106928316753809</v>
      </c>
      <c r="M10" s="3">
        <v>0.2</v>
      </c>
      <c r="N10" s="3">
        <f t="shared" si="10"/>
        <v>1.2021385663350763</v>
      </c>
      <c r="O10" s="3">
        <f t="shared" si="11"/>
        <v>0.1841021092816843</v>
      </c>
      <c r="P10" s="3">
        <f t="shared" si="12"/>
        <v>0.18806030463124052</v>
      </c>
      <c r="Q10" s="3">
        <f t="shared" si="13"/>
        <v>-36.774000000000001</v>
      </c>
      <c r="R10" s="3">
        <f t="shared" si="14"/>
        <v>-6.9157296425092385</v>
      </c>
      <c r="T10">
        <f t="shared" si="15"/>
        <v>0.98942029532587472</v>
      </c>
      <c r="U10">
        <f t="shared" si="16"/>
        <v>2.4042771326701526</v>
      </c>
      <c r="V10">
        <f t="shared" si="17"/>
        <v>15.544947680025642</v>
      </c>
      <c r="X10">
        <f t="shared" si="18"/>
        <v>0.95849205031150464</v>
      </c>
      <c r="Y10">
        <f t="shared" si="19"/>
        <v>-4.2394010415543179E-2</v>
      </c>
      <c r="AA10">
        <f t="shared" si="20"/>
        <v>9019588.5933528543</v>
      </c>
      <c r="AB10">
        <f t="shared" si="3"/>
        <v>4.1507949688495409E-2</v>
      </c>
      <c r="AC10">
        <f t="shared" si="21"/>
        <v>1.722909887342666E-3</v>
      </c>
      <c r="AD10">
        <f t="shared" si="22"/>
        <v>15539.938367250761</v>
      </c>
      <c r="AF10" s="12" t="s">
        <v>14</v>
      </c>
      <c r="AG10">
        <v>9280137.8477179967</v>
      </c>
      <c r="AI10">
        <f t="shared" si="23"/>
        <v>-9380035.6376951169</v>
      </c>
      <c r="AJ10">
        <f t="shared" si="24"/>
        <v>1.722909887342666E-3</v>
      </c>
      <c r="AK10">
        <f t="shared" si="25"/>
        <v>0.95849205031150464</v>
      </c>
      <c r="AL10">
        <f t="shared" si="26"/>
        <v>-15490.14798927618</v>
      </c>
      <c r="AN10">
        <f t="shared" si="4"/>
        <v>-72.293449307531773</v>
      </c>
      <c r="AO10" s="3">
        <f t="shared" si="5"/>
        <v>-36.483485399999999</v>
      </c>
      <c r="AP10" s="3">
        <f t="shared" si="27"/>
        <v>1282.3535150587284</v>
      </c>
      <c r="AR10">
        <f t="shared" si="28"/>
        <v>1.9658848454759279</v>
      </c>
      <c r="AS10">
        <v>0.99209999999999998</v>
      </c>
    </row>
    <row r="11" spans="1:47" x14ac:dyDescent="0.3">
      <c r="A11" s="3">
        <v>1.0218</v>
      </c>
      <c r="B11" s="3">
        <v>75</v>
      </c>
      <c r="C11" s="11">
        <f t="shared" si="6"/>
        <v>348.15</v>
      </c>
      <c r="D11" s="3">
        <v>42.393999999999998</v>
      </c>
      <c r="E11" s="3">
        <f t="shared" si="0"/>
        <v>43.318189199999999</v>
      </c>
      <c r="F11" s="3">
        <v>1.7999999999999999E-2</v>
      </c>
      <c r="G11">
        <f t="shared" si="1"/>
        <v>2.8723251472066642E-3</v>
      </c>
      <c r="H11">
        <f t="shared" si="7"/>
        <v>5.852633421388556</v>
      </c>
      <c r="J11">
        <f t="shared" si="8"/>
        <v>18.392400000000002</v>
      </c>
      <c r="K11" s="3">
        <f t="shared" si="2"/>
        <v>1.0218</v>
      </c>
      <c r="L11" s="3">
        <f t="shared" si="9"/>
        <v>1.0108412338245805</v>
      </c>
      <c r="M11" s="3">
        <v>0.2</v>
      </c>
      <c r="N11" s="3">
        <f t="shared" si="10"/>
        <v>1.2021682467649162</v>
      </c>
      <c r="O11" s="3">
        <f t="shared" si="11"/>
        <v>0.18412679866798032</v>
      </c>
      <c r="P11" s="3">
        <f t="shared" si="12"/>
        <v>0.1881407628789423</v>
      </c>
      <c r="Q11" s="3">
        <f t="shared" si="13"/>
        <v>-36.784800000000004</v>
      </c>
      <c r="R11" s="3">
        <f t="shared" si="14"/>
        <v>-6.9207203343493173</v>
      </c>
      <c r="T11">
        <f t="shared" si="15"/>
        <v>0.98927503799626182</v>
      </c>
      <c r="U11">
        <f t="shared" si="16"/>
        <v>2.4043364935298324</v>
      </c>
      <c r="V11">
        <f t="shared" si="17"/>
        <v>15.546725492155977</v>
      </c>
      <c r="X11">
        <f t="shared" si="18"/>
        <v>0.95848036615443688</v>
      </c>
      <c r="Y11">
        <f t="shared" si="19"/>
        <v>-4.2406200634836418E-2</v>
      </c>
      <c r="AA11">
        <f t="shared" si="20"/>
        <v>9079164.2368742097</v>
      </c>
      <c r="AB11">
        <f t="shared" si="3"/>
        <v>4.1519633845563168E-2</v>
      </c>
      <c r="AC11">
        <f t="shared" si="21"/>
        <v>1.7238799946696346E-3</v>
      </c>
      <c r="AD11">
        <f t="shared" si="22"/>
        <v>15651.389596267451</v>
      </c>
      <c r="AF11" s="12" t="s">
        <v>15</v>
      </c>
      <c r="AG11">
        <v>1730239.4039283984</v>
      </c>
      <c r="AI11">
        <f t="shared" si="23"/>
        <v>-9442376.2590702884</v>
      </c>
      <c r="AJ11">
        <f t="shared" si="24"/>
        <v>1.7238799946696346E-3</v>
      </c>
      <c r="AK11">
        <f t="shared" si="25"/>
        <v>0.95848036615443688</v>
      </c>
      <c r="AL11">
        <f t="shared" si="26"/>
        <v>-15601.68671806261</v>
      </c>
      <c r="AN11">
        <f t="shared" si="4"/>
        <v>-72.212730231980458</v>
      </c>
      <c r="AO11" s="3">
        <f t="shared" si="5"/>
        <v>-36.324990000000007</v>
      </c>
      <c r="AP11" s="3">
        <f t="shared" si="27"/>
        <v>1287.9298989581084</v>
      </c>
      <c r="AR11">
        <f t="shared" si="28"/>
        <v>1.9631133031029244</v>
      </c>
      <c r="AS11">
        <v>0.98750000000000004</v>
      </c>
    </row>
    <row r="12" spans="1:47" x14ac:dyDescent="0.3">
      <c r="A12" s="3">
        <v>1.0226999999999999</v>
      </c>
      <c r="B12" s="3">
        <v>87.5</v>
      </c>
      <c r="C12" s="11">
        <f t="shared" si="6"/>
        <v>360.65</v>
      </c>
      <c r="D12" s="3">
        <v>42.393999999999998</v>
      </c>
      <c r="E12" s="3">
        <f t="shared" si="0"/>
        <v>43.356343799999998</v>
      </c>
      <c r="F12" s="3">
        <v>1.7999999999999999E-2</v>
      </c>
      <c r="G12">
        <f t="shared" si="1"/>
        <v>2.772771384999307E-3</v>
      </c>
      <c r="H12">
        <f t="shared" si="7"/>
        <v>5.8879079589496817</v>
      </c>
      <c r="J12">
        <f t="shared" si="8"/>
        <v>18.4086</v>
      </c>
      <c r="K12" s="3">
        <f t="shared" si="2"/>
        <v>1.0226999999999999</v>
      </c>
      <c r="L12" s="3">
        <f t="shared" si="9"/>
        <v>1.0112863096077194</v>
      </c>
      <c r="M12" s="3">
        <v>0.2</v>
      </c>
      <c r="N12" s="3">
        <f t="shared" si="10"/>
        <v>1.2022572619215439</v>
      </c>
      <c r="O12" s="3">
        <f t="shared" si="11"/>
        <v>0.18420084143316212</v>
      </c>
      <c r="P12" s="3">
        <f t="shared" si="12"/>
        <v>0.18838220053369489</v>
      </c>
      <c r="Q12" s="3">
        <f t="shared" si="13"/>
        <v>-36.8172</v>
      </c>
      <c r="R12" s="3">
        <f t="shared" si="14"/>
        <v>-6.9357051534891516</v>
      </c>
      <c r="T12">
        <f t="shared" si="15"/>
        <v>0.98883964956264725</v>
      </c>
      <c r="U12">
        <f t="shared" si="16"/>
        <v>2.4045145238430878</v>
      </c>
      <c r="V12">
        <f t="shared" si="17"/>
        <v>15.552056943150678</v>
      </c>
      <c r="X12">
        <f t="shared" si="18"/>
        <v>0.95844531539234989</v>
      </c>
      <c r="Y12">
        <f t="shared" si="19"/>
        <v>-4.244277040113284E-2</v>
      </c>
      <c r="AA12">
        <f t="shared" si="20"/>
        <v>9136443.9890385922</v>
      </c>
      <c r="AB12">
        <f t="shared" si="3"/>
        <v>4.1554684607650147E-2</v>
      </c>
      <c r="AC12">
        <f t="shared" si="21"/>
        <v>1.7267918128412761E-3</v>
      </c>
      <c r="AD12">
        <f t="shared" si="22"/>
        <v>15776.736678754731</v>
      </c>
      <c r="AF12" s="12" t="s">
        <v>16</v>
      </c>
      <c r="AG12">
        <v>623626.21785141772</v>
      </c>
      <c r="AI12">
        <f t="shared" si="23"/>
        <v>-9502536.0864633936</v>
      </c>
      <c r="AJ12">
        <f t="shared" si="24"/>
        <v>1.7267918128412761E-3</v>
      </c>
      <c r="AK12">
        <f t="shared" si="25"/>
        <v>0.95844531539234989</v>
      </c>
      <c r="AL12">
        <f t="shared" si="26"/>
        <v>-15727.034788106081</v>
      </c>
      <c r="AN12">
        <f t="shared" si="4"/>
        <v>-72.232095515690162</v>
      </c>
      <c r="AO12" s="3">
        <f t="shared" si="5"/>
        <v>-36.316486080000004</v>
      </c>
      <c r="AP12" s="3">
        <f t="shared" si="27"/>
        <v>1289.931001137036</v>
      </c>
      <c r="AR12">
        <f t="shared" si="28"/>
        <v>1.961911702022157</v>
      </c>
      <c r="AS12">
        <v>0.98640000000000005</v>
      </c>
    </row>
    <row r="13" spans="1:47" x14ac:dyDescent="0.3">
      <c r="A13" s="3">
        <v>1.0238</v>
      </c>
      <c r="B13" s="3">
        <v>100</v>
      </c>
      <c r="C13" s="11">
        <f t="shared" si="6"/>
        <v>373.15</v>
      </c>
      <c r="D13" s="3">
        <v>42.393999999999998</v>
      </c>
      <c r="E13" s="3">
        <f t="shared" si="0"/>
        <v>43.402977200000002</v>
      </c>
      <c r="F13" s="3">
        <v>1.7999999999999999E-2</v>
      </c>
      <c r="G13">
        <f t="shared" si="1"/>
        <v>2.6798874447273215E-3</v>
      </c>
      <c r="H13">
        <f t="shared" si="7"/>
        <v>5.9219804835773964</v>
      </c>
      <c r="J13">
        <f t="shared" si="8"/>
        <v>18.4284</v>
      </c>
      <c r="K13" s="3">
        <f t="shared" si="2"/>
        <v>1.0238</v>
      </c>
      <c r="L13" s="3">
        <f t="shared" si="9"/>
        <v>1.0118300252512771</v>
      </c>
      <c r="M13" s="3">
        <v>0.2</v>
      </c>
      <c r="N13" s="3">
        <f t="shared" si="10"/>
        <v>1.2023660050502554</v>
      </c>
      <c r="O13" s="3">
        <f t="shared" si="11"/>
        <v>0.18429128647732285</v>
      </c>
      <c r="P13" s="3">
        <f t="shared" si="12"/>
        <v>0.18867741909548313</v>
      </c>
      <c r="Q13" s="3">
        <f t="shared" si="13"/>
        <v>-36.8568</v>
      </c>
      <c r="R13" s="3">
        <f t="shared" si="14"/>
        <v>-6.9540459001184027</v>
      </c>
      <c r="T13">
        <f t="shared" si="15"/>
        <v>0.9883082879969497</v>
      </c>
      <c r="U13">
        <f t="shared" si="16"/>
        <v>2.4047320101005107</v>
      </c>
      <c r="V13">
        <f t="shared" si="17"/>
        <v>15.558569121171686</v>
      </c>
      <c r="X13">
        <f t="shared" si="18"/>
        <v>0.95840247905322917</v>
      </c>
      <c r="Y13">
        <f t="shared" si="19"/>
        <v>-4.2487464966086803E-2</v>
      </c>
      <c r="AA13">
        <f t="shared" si="20"/>
        <v>9191711.8826923538</v>
      </c>
      <c r="AB13">
        <f t="shared" si="3"/>
        <v>4.1597520946770793E-2</v>
      </c>
      <c r="AC13">
        <f t="shared" si="21"/>
        <v>1.730353748917035E-3</v>
      </c>
      <c r="AD13">
        <f t="shared" si="22"/>
        <v>15904.913115181971</v>
      </c>
      <c r="AF13" s="12" t="s">
        <v>17</v>
      </c>
      <c r="AG13">
        <v>-4340404.6558342297</v>
      </c>
      <c r="AI13">
        <f t="shared" si="23"/>
        <v>-9560660.1580035277</v>
      </c>
      <c r="AJ13">
        <f t="shared" si="24"/>
        <v>1.730353748917035E-3</v>
      </c>
      <c r="AK13">
        <f t="shared" si="25"/>
        <v>0.95840247905322917</v>
      </c>
      <c r="AL13">
        <f t="shared" si="26"/>
        <v>-15855.16287380892</v>
      </c>
      <c r="AN13">
        <f t="shared" si="4"/>
        <v>-72.305343859306959</v>
      </c>
      <c r="AO13" s="3">
        <f t="shared" si="5"/>
        <v>-35.8985232</v>
      </c>
      <c r="AP13" s="3">
        <f t="shared" si="27"/>
        <v>1325.4565905189399</v>
      </c>
      <c r="AR13">
        <f t="shared" si="28"/>
        <v>1.9617911446275031</v>
      </c>
      <c r="AS13">
        <v>0.97399999999999998</v>
      </c>
    </row>
    <row r="14" spans="1:47" x14ac:dyDescent="0.3">
      <c r="A14" s="3">
        <v>2.1970000000000001</v>
      </c>
      <c r="B14" s="3">
        <v>25</v>
      </c>
      <c r="C14" s="11">
        <f t="shared" si="6"/>
        <v>298.14999999999998</v>
      </c>
      <c r="D14" s="3">
        <v>42.393999999999998</v>
      </c>
      <c r="E14" s="3">
        <f t="shared" si="0"/>
        <v>93.139617999999999</v>
      </c>
      <c r="F14" s="3">
        <v>1.7999999999999999E-2</v>
      </c>
      <c r="G14">
        <f t="shared" si="1"/>
        <v>3.3540164346805303E-3</v>
      </c>
      <c r="H14">
        <f t="shared" si="7"/>
        <v>5.697596715569115</v>
      </c>
      <c r="J14">
        <f t="shared" si="8"/>
        <v>39.545999999999999</v>
      </c>
      <c r="K14" s="3">
        <f t="shared" si="2"/>
        <v>2.1970000000000001</v>
      </c>
      <c r="L14" s="3">
        <f t="shared" si="9"/>
        <v>1.4822280526288794</v>
      </c>
      <c r="M14" s="3">
        <v>0.2</v>
      </c>
      <c r="N14" s="3">
        <f t="shared" si="10"/>
        <v>1.296445610525776</v>
      </c>
      <c r="O14" s="3">
        <f t="shared" si="11"/>
        <v>0.25962637411451306</v>
      </c>
      <c r="P14" s="3">
        <f t="shared" si="12"/>
        <v>0.57039914392958524</v>
      </c>
      <c r="Q14" s="3">
        <f t="shared" si="13"/>
        <v>-79.091999999999999</v>
      </c>
      <c r="R14" s="3">
        <f t="shared" si="14"/>
        <v>-45.114009091678753</v>
      </c>
      <c r="T14">
        <f t="shared" si="15"/>
        <v>0.67466001485156091</v>
      </c>
      <c r="U14">
        <f t="shared" si="16"/>
        <v>2.592891221051552</v>
      </c>
      <c r="V14">
        <f t="shared" si="17"/>
        <v>20.839620833602602</v>
      </c>
      <c r="X14">
        <f t="shared" si="18"/>
        <v>0.91479622871010058</v>
      </c>
      <c r="Y14">
        <f t="shared" si="19"/>
        <v>-8.9053939371413329E-2</v>
      </c>
      <c r="AA14">
        <f t="shared" si="20"/>
        <v>8425228.1139496043</v>
      </c>
      <c r="AB14">
        <f t="shared" si="3"/>
        <v>8.5203771289899408E-2</v>
      </c>
      <c r="AC14">
        <f t="shared" si="21"/>
        <v>7.2596826420214863E-3</v>
      </c>
      <c r="AD14">
        <f t="shared" si="22"/>
        <v>61164.482293911366</v>
      </c>
      <c r="AF14" s="12" t="s">
        <v>18</v>
      </c>
      <c r="AG14">
        <v>-1716396.4551914593</v>
      </c>
      <c r="AI14">
        <f t="shared" si="23"/>
        <v>-9186470.3070673645</v>
      </c>
      <c r="AJ14">
        <f t="shared" si="24"/>
        <v>7.2596826420214863E-3</v>
      </c>
      <c r="AK14">
        <f t="shared" si="25"/>
        <v>0.91479622871010058</v>
      </c>
      <c r="AL14">
        <f t="shared" si="26"/>
        <v>-61008.546329772427</v>
      </c>
      <c r="AN14">
        <f t="shared" si="4"/>
        <v>-221.97864800359093</v>
      </c>
      <c r="AO14" s="3">
        <f t="shared" si="5"/>
        <v>-92.419002000000006</v>
      </c>
      <c r="AP14" s="3">
        <f t="shared" si="27"/>
        <v>16785.701872575795</v>
      </c>
      <c r="AR14">
        <f t="shared" si="28"/>
        <v>2.8065878723965878</v>
      </c>
      <c r="AS14">
        <v>1.1685000000000001</v>
      </c>
    </row>
    <row r="15" spans="1:47" x14ac:dyDescent="0.3">
      <c r="A15" s="3">
        <v>2.1970000000000001</v>
      </c>
      <c r="B15" s="3">
        <v>37.5</v>
      </c>
      <c r="C15" s="11">
        <f t="shared" si="6"/>
        <v>310.64999999999998</v>
      </c>
      <c r="D15" s="3">
        <v>42.393999999999998</v>
      </c>
      <c r="E15" s="3">
        <f t="shared" si="0"/>
        <v>93.139617999999999</v>
      </c>
      <c r="F15" s="3">
        <v>1.7999999999999999E-2</v>
      </c>
      <c r="G15">
        <f t="shared" si="1"/>
        <v>3.2190568163528088E-3</v>
      </c>
      <c r="H15">
        <f t="shared" si="7"/>
        <v>5.7386668765097024</v>
      </c>
      <c r="J15">
        <f t="shared" si="8"/>
        <v>39.545999999999999</v>
      </c>
      <c r="K15" s="3">
        <f t="shared" si="2"/>
        <v>2.1970000000000001</v>
      </c>
      <c r="L15" s="3">
        <f t="shared" si="9"/>
        <v>1.4822280526288794</v>
      </c>
      <c r="M15" s="3">
        <v>0.2</v>
      </c>
      <c r="N15" s="3">
        <f t="shared" si="10"/>
        <v>1.296445610525776</v>
      </c>
      <c r="O15" s="3">
        <f t="shared" si="11"/>
        <v>0.25962637411451306</v>
      </c>
      <c r="P15" s="3">
        <f t="shared" si="12"/>
        <v>0.57039914392958524</v>
      </c>
      <c r="Q15" s="3">
        <f t="shared" si="13"/>
        <v>-79.091999999999999</v>
      </c>
      <c r="R15" s="3">
        <f t="shared" si="14"/>
        <v>-45.114009091678753</v>
      </c>
      <c r="T15">
        <f t="shared" si="15"/>
        <v>0.67466001485156091</v>
      </c>
      <c r="U15">
        <f t="shared" si="16"/>
        <v>2.592891221051552</v>
      </c>
      <c r="V15">
        <f t="shared" si="17"/>
        <v>20.839620833602602</v>
      </c>
      <c r="X15">
        <f t="shared" si="18"/>
        <v>0.91479622871010058</v>
      </c>
      <c r="Y15">
        <f t="shared" si="19"/>
        <v>-8.9053939371413329E-2</v>
      </c>
      <c r="AA15">
        <f t="shared" si="20"/>
        <v>8489075.5623617377</v>
      </c>
      <c r="AB15">
        <f t="shared" si="3"/>
        <v>8.5203771289899408E-2</v>
      </c>
      <c r="AC15">
        <f t="shared" si="21"/>
        <v>7.2596826420214863E-3</v>
      </c>
      <c r="AD15">
        <f t="shared" si="22"/>
        <v>61627.994506886294</v>
      </c>
      <c r="AF15" s="12" t="s">
        <v>19</v>
      </c>
      <c r="AG15">
        <v>-146408.15980118167</v>
      </c>
      <c r="AI15">
        <f t="shared" si="23"/>
        <v>-9256494.2681244649</v>
      </c>
      <c r="AJ15">
        <f t="shared" si="24"/>
        <v>7.2596826420214863E-3</v>
      </c>
      <c r="AK15">
        <f t="shared" si="25"/>
        <v>0.91479622871010058</v>
      </c>
      <c r="AL15">
        <f t="shared" si="26"/>
        <v>-61473.584579453556</v>
      </c>
      <c r="AN15">
        <f t="shared" si="4"/>
        <v>-220.45261129739083</v>
      </c>
      <c r="AO15" s="3">
        <f t="shared" si="5"/>
        <v>-91.588535999999991</v>
      </c>
      <c r="AP15" s="3">
        <f t="shared" si="27"/>
        <v>16605.949902251621</v>
      </c>
      <c r="AR15">
        <f t="shared" si="28"/>
        <v>2.7872934215520004</v>
      </c>
      <c r="AS15">
        <v>1.1579999999999999</v>
      </c>
    </row>
    <row r="16" spans="1:47" x14ac:dyDescent="0.3">
      <c r="A16" s="3">
        <v>2.198</v>
      </c>
      <c r="B16" s="3">
        <v>50</v>
      </c>
      <c r="C16" s="11">
        <f t="shared" si="6"/>
        <v>323.14999999999998</v>
      </c>
      <c r="D16" s="3">
        <v>42.393999999999998</v>
      </c>
      <c r="E16" s="3">
        <f t="shared" si="0"/>
        <v>93.182012</v>
      </c>
      <c r="F16" s="3">
        <v>1.7999999999999999E-2</v>
      </c>
      <c r="G16">
        <f t="shared" si="1"/>
        <v>3.0945381401825778E-3</v>
      </c>
      <c r="H16">
        <f t="shared" si="7"/>
        <v>5.7781166117089047</v>
      </c>
      <c r="J16">
        <f t="shared" si="8"/>
        <v>39.564</v>
      </c>
      <c r="K16" s="3">
        <f t="shared" si="2"/>
        <v>2.198</v>
      </c>
      <c r="L16" s="3">
        <f t="shared" si="9"/>
        <v>1.4825653442597395</v>
      </c>
      <c r="M16" s="3">
        <v>0.2</v>
      </c>
      <c r="N16" s="3">
        <f t="shared" si="10"/>
        <v>1.2965130688519479</v>
      </c>
      <c r="O16" s="3">
        <f t="shared" si="11"/>
        <v>0.25967840604755055</v>
      </c>
      <c r="P16" s="3">
        <f t="shared" si="12"/>
        <v>0.57077313649251604</v>
      </c>
      <c r="Q16" s="3">
        <f t="shared" si="13"/>
        <v>-79.128</v>
      </c>
      <c r="R16" s="3">
        <f t="shared" si="14"/>
        <v>-45.16413674437981</v>
      </c>
      <c r="T16">
        <f t="shared" si="15"/>
        <v>0.67450652605083694</v>
      </c>
      <c r="U16">
        <f t="shared" si="16"/>
        <v>2.5930261377038959</v>
      </c>
      <c r="V16">
        <f t="shared" si="17"/>
        <v>20.843160095277533</v>
      </c>
      <c r="X16">
        <f t="shared" si="18"/>
        <v>0.91476075257630562</v>
      </c>
      <c r="Y16">
        <f t="shared" si="19"/>
        <v>-8.9092720490735952E-2</v>
      </c>
      <c r="AA16">
        <f t="shared" si="20"/>
        <v>8550118.9670153242</v>
      </c>
      <c r="AB16">
        <f t="shared" si="3"/>
        <v>8.5239247423694348E-2</v>
      </c>
      <c r="AC16">
        <f t="shared" si="21"/>
        <v>7.2657293013577836E-3</v>
      </c>
      <c r="AD16">
        <f t="shared" si="22"/>
        <v>62122.849908738186</v>
      </c>
      <c r="AF16" s="12" t="s">
        <v>20</v>
      </c>
      <c r="AG16">
        <v>6641313.2741304208</v>
      </c>
      <c r="AI16">
        <f t="shared" si="23"/>
        <v>-9323778.685320355</v>
      </c>
      <c r="AJ16">
        <f t="shared" si="24"/>
        <v>7.2657293013577836E-3</v>
      </c>
      <c r="AK16">
        <f t="shared" si="25"/>
        <v>0.91476075257630562</v>
      </c>
      <c r="AL16">
        <f t="shared" si="26"/>
        <v>-61969.599983966116</v>
      </c>
      <c r="AN16">
        <f t="shared" si="4"/>
        <v>-219.34631433221512</v>
      </c>
      <c r="AO16" s="3">
        <f t="shared" si="5"/>
        <v>-90.941810399999994</v>
      </c>
      <c r="AP16" s="3">
        <f t="shared" si="27"/>
        <v>16487.716630078245</v>
      </c>
      <c r="AR16">
        <f t="shared" si="28"/>
        <v>2.7720442110531684</v>
      </c>
      <c r="AS16">
        <v>1.1493</v>
      </c>
    </row>
    <row r="17" spans="1:51" x14ac:dyDescent="0.3">
      <c r="A17" s="3">
        <v>2.198</v>
      </c>
      <c r="B17" s="3">
        <v>62.5</v>
      </c>
      <c r="C17" s="11">
        <f t="shared" si="6"/>
        <v>335.65</v>
      </c>
      <c r="D17" s="3">
        <v>42.393999999999998</v>
      </c>
      <c r="E17" s="3">
        <f t="shared" si="0"/>
        <v>93.182012</v>
      </c>
      <c r="F17" s="3">
        <v>1.7999999999999999E-2</v>
      </c>
      <c r="G17">
        <f t="shared" si="1"/>
        <v>2.9792939073439596E-3</v>
      </c>
      <c r="H17">
        <f t="shared" si="7"/>
        <v>5.8160689503847607</v>
      </c>
      <c r="J17">
        <f t="shared" si="8"/>
        <v>39.564</v>
      </c>
      <c r="K17" s="3">
        <f t="shared" si="2"/>
        <v>2.198</v>
      </c>
      <c r="L17" s="3">
        <f t="shared" si="9"/>
        <v>1.4825653442597395</v>
      </c>
      <c r="M17" s="3">
        <v>0.2</v>
      </c>
      <c r="N17" s="3">
        <f t="shared" si="10"/>
        <v>1.2965130688519479</v>
      </c>
      <c r="O17" s="3">
        <f t="shared" si="11"/>
        <v>0.25967840604755055</v>
      </c>
      <c r="P17" s="3">
        <f t="shared" si="12"/>
        <v>0.57077313649251604</v>
      </c>
      <c r="Q17" s="3">
        <f t="shared" si="13"/>
        <v>-79.128</v>
      </c>
      <c r="R17" s="3">
        <f t="shared" si="14"/>
        <v>-45.16413674437981</v>
      </c>
      <c r="T17">
        <f t="shared" si="15"/>
        <v>0.67450652605083694</v>
      </c>
      <c r="U17">
        <f t="shared" si="16"/>
        <v>2.5930261377038959</v>
      </c>
      <c r="V17">
        <f t="shared" si="17"/>
        <v>20.843160095277533</v>
      </c>
      <c r="X17">
        <f t="shared" si="18"/>
        <v>0.91476075257630562</v>
      </c>
      <c r="Y17">
        <f t="shared" si="19"/>
        <v>-8.9092720490735952E-2</v>
      </c>
      <c r="AA17">
        <f t="shared" si="20"/>
        <v>8609202.006453488</v>
      </c>
      <c r="AB17">
        <f t="shared" si="3"/>
        <v>8.5239247423694348E-2</v>
      </c>
      <c r="AC17">
        <f t="shared" si="21"/>
        <v>7.2657293013577836E-3</v>
      </c>
      <c r="AD17">
        <f t="shared" si="22"/>
        <v>62552.131279597328</v>
      </c>
      <c r="AF17" s="12" t="s">
        <v>21</v>
      </c>
      <c r="AG17">
        <v>5097.5536952798629</v>
      </c>
      <c r="AI17">
        <f t="shared" si="23"/>
        <v>-9388517.2364652865</v>
      </c>
      <c r="AJ17">
        <f t="shared" si="24"/>
        <v>7.2657293013577836E-3</v>
      </c>
      <c r="AK17">
        <f t="shared" si="25"/>
        <v>0.91476075257630562</v>
      </c>
      <c r="AL17">
        <f t="shared" si="26"/>
        <v>-62399.878549491208</v>
      </c>
      <c r="AN17">
        <f t="shared" si="4"/>
        <v>-218.34911966626532</v>
      </c>
      <c r="AO17" s="3">
        <f t="shared" si="5"/>
        <v>-89.596634400000013</v>
      </c>
      <c r="AP17" s="3">
        <f t="shared" si="27"/>
        <v>16577.202462239864</v>
      </c>
      <c r="AR17">
        <f t="shared" si="28"/>
        <v>2.7594419126764902</v>
      </c>
      <c r="AS17">
        <v>1.1323000000000001</v>
      </c>
    </row>
    <row r="18" spans="1:51" x14ac:dyDescent="0.3">
      <c r="A18" s="3">
        <v>2.1989999999999998</v>
      </c>
      <c r="B18" s="3">
        <v>75</v>
      </c>
      <c r="C18" s="11">
        <f t="shared" si="6"/>
        <v>348.15</v>
      </c>
      <c r="D18" s="3">
        <v>42.393999999999998</v>
      </c>
      <c r="E18" s="3">
        <f t="shared" si="0"/>
        <v>93.224405999999988</v>
      </c>
      <c r="F18" s="3">
        <v>1.7999999999999999E-2</v>
      </c>
      <c r="G18">
        <f t="shared" si="1"/>
        <v>2.8723251472066642E-3</v>
      </c>
      <c r="H18">
        <f t="shared" si="7"/>
        <v>5.852633421388556</v>
      </c>
      <c r="J18">
        <f t="shared" si="8"/>
        <v>39.581999999999994</v>
      </c>
      <c r="K18" s="3">
        <f t="shared" si="2"/>
        <v>2.1989999999999998</v>
      </c>
      <c r="L18" s="3">
        <f t="shared" si="9"/>
        <v>1.4829025591723819</v>
      </c>
      <c r="M18" s="3">
        <v>0.2</v>
      </c>
      <c r="N18" s="3">
        <f t="shared" si="10"/>
        <v>1.2965805118344764</v>
      </c>
      <c r="O18" s="3">
        <f t="shared" si="11"/>
        <v>0.25973042343947655</v>
      </c>
      <c r="P18" s="3">
        <f t="shared" si="12"/>
        <v>0.57114720114340889</v>
      </c>
      <c r="Q18" s="3">
        <f t="shared" si="13"/>
        <v>-79.163999999999987</v>
      </c>
      <c r="R18" s="3">
        <f t="shared" si="14"/>
        <v>-45.214297031316811</v>
      </c>
      <c r="T18">
        <f t="shared" si="15"/>
        <v>0.67435314196106511</v>
      </c>
      <c r="U18">
        <f t="shared" si="16"/>
        <v>2.5931610236689528</v>
      </c>
      <c r="V18">
        <f t="shared" si="17"/>
        <v>20.84669821069625</v>
      </c>
      <c r="X18">
        <f t="shared" si="18"/>
        <v>0.91472527919395907</v>
      </c>
      <c r="Y18">
        <f t="shared" si="19"/>
        <v>-8.9131500106141556E-2</v>
      </c>
      <c r="AA18">
        <f t="shared" si="20"/>
        <v>8665825.5818115883</v>
      </c>
      <c r="AB18">
        <f t="shared" si="3"/>
        <v>8.5274720806040968E-2</v>
      </c>
      <c r="AC18">
        <f t="shared" si="21"/>
        <v>7.2717780085482363E-3</v>
      </c>
      <c r="AD18">
        <f t="shared" si="22"/>
        <v>63015.959891732236</v>
      </c>
      <c r="AI18">
        <f t="shared" si="23"/>
        <v>-9450908.3291181419</v>
      </c>
      <c r="AJ18">
        <f t="shared" si="24"/>
        <v>7.2717780085482363E-3</v>
      </c>
      <c r="AK18">
        <f t="shared" si="25"/>
        <v>0.91472527919395907</v>
      </c>
      <c r="AL18">
        <f t="shared" si="26"/>
        <v>-62864.410061923438</v>
      </c>
      <c r="AN18">
        <f t="shared" si="4"/>
        <v>-217.6999565509177</v>
      </c>
      <c r="AO18" s="3">
        <f t="shared" si="5"/>
        <v>-88.869506399999992</v>
      </c>
      <c r="AP18" s="3">
        <f t="shared" si="27"/>
        <v>16597.284886088099</v>
      </c>
      <c r="AR18">
        <f t="shared" si="28"/>
        <v>2.7499868191465531</v>
      </c>
      <c r="AS18">
        <v>1.1226</v>
      </c>
    </row>
    <row r="19" spans="1:51" x14ac:dyDescent="0.3">
      <c r="A19" s="3">
        <v>2.2010000000000001</v>
      </c>
      <c r="B19" s="3">
        <v>87.5</v>
      </c>
      <c r="C19" s="11">
        <f t="shared" si="6"/>
        <v>360.65</v>
      </c>
      <c r="D19" s="3">
        <v>42.393999999999998</v>
      </c>
      <c r="E19" s="3">
        <f t="shared" si="0"/>
        <v>93.309194000000005</v>
      </c>
      <c r="F19" s="3">
        <v>1.7999999999999999E-2</v>
      </c>
      <c r="G19">
        <f t="shared" si="1"/>
        <v>2.772771384999307E-3</v>
      </c>
      <c r="H19">
        <f t="shared" si="7"/>
        <v>5.8879079589496817</v>
      </c>
      <c r="J19">
        <f t="shared" si="8"/>
        <v>39.618000000000002</v>
      </c>
      <c r="K19" s="3">
        <f t="shared" si="2"/>
        <v>2.2010000000000001</v>
      </c>
      <c r="L19" s="3">
        <f t="shared" si="9"/>
        <v>1.4835767590522575</v>
      </c>
      <c r="M19" s="3">
        <v>0.2</v>
      </c>
      <c r="N19" s="3">
        <f t="shared" si="10"/>
        <v>1.2967153518104515</v>
      </c>
      <c r="O19" s="3">
        <f t="shared" si="11"/>
        <v>0.25983441464077905</v>
      </c>
      <c r="P19" s="3">
        <f t="shared" si="12"/>
        <v>0.57189554662435471</v>
      </c>
      <c r="Q19" s="3">
        <f t="shared" si="13"/>
        <v>-79.236000000000004</v>
      </c>
      <c r="R19" s="3">
        <f t="shared" si="14"/>
        <v>-45.314715532327369</v>
      </c>
      <c r="T19">
        <f t="shared" si="15"/>
        <v>0.674046687438554</v>
      </c>
      <c r="U19">
        <f t="shared" si="16"/>
        <v>2.593430703620903</v>
      </c>
      <c r="V19">
        <f t="shared" si="17"/>
        <v>20.853771006030872</v>
      </c>
      <c r="X19">
        <f t="shared" si="18"/>
        <v>0.91465434068233031</v>
      </c>
      <c r="Y19">
        <f t="shared" si="19"/>
        <v>-8.920905482566896E-2</v>
      </c>
      <c r="AA19">
        <f t="shared" si="20"/>
        <v>8720130.7814714164</v>
      </c>
      <c r="AB19">
        <f t="shared" si="3"/>
        <v>8.5345659317669659E-2</v>
      </c>
      <c r="AC19">
        <f t="shared" si="21"/>
        <v>7.2838815643677338E-3</v>
      </c>
      <c r="AD19">
        <f t="shared" si="22"/>
        <v>63516.39983803525</v>
      </c>
      <c r="AI19">
        <f t="shared" si="23"/>
        <v>-9511117.3123919796</v>
      </c>
      <c r="AJ19">
        <f t="shared" si="24"/>
        <v>7.2838815643677338E-3</v>
      </c>
      <c r="AK19">
        <f t="shared" si="25"/>
        <v>0.91465434068233031</v>
      </c>
      <c r="AL19">
        <f t="shared" si="26"/>
        <v>-63365.288089099085</v>
      </c>
      <c r="AN19">
        <f t="shared" si="4"/>
        <v>-217.36944452935131</v>
      </c>
      <c r="AO19" s="3">
        <f t="shared" si="5"/>
        <v>-88.094584799999993</v>
      </c>
      <c r="AP19" s="3">
        <f t="shared" si="27"/>
        <v>16711.989358043455</v>
      </c>
      <c r="AR19">
        <f t="shared" si="28"/>
        <v>2.7433167314017783</v>
      </c>
      <c r="AS19">
        <v>1.1117999999999999</v>
      </c>
    </row>
    <row r="20" spans="1:51" x14ac:dyDescent="0.3">
      <c r="A20" s="3">
        <v>2.202</v>
      </c>
      <c r="B20" s="3">
        <v>100</v>
      </c>
      <c r="C20" s="11">
        <f t="shared" si="6"/>
        <v>373.15</v>
      </c>
      <c r="D20" s="3">
        <v>42.393999999999998</v>
      </c>
      <c r="E20" s="3">
        <f t="shared" si="0"/>
        <v>93.351587999999992</v>
      </c>
      <c r="F20" s="3">
        <v>1.7999999999999999E-2</v>
      </c>
      <c r="G20">
        <f t="shared" si="1"/>
        <v>2.6798874447273215E-3</v>
      </c>
      <c r="H20">
        <f t="shared" si="7"/>
        <v>5.9219804835773964</v>
      </c>
      <c r="J20">
        <f t="shared" si="8"/>
        <v>39.635999999999996</v>
      </c>
      <c r="K20" s="3">
        <f t="shared" si="2"/>
        <v>2.202</v>
      </c>
      <c r="L20" s="3">
        <f t="shared" si="9"/>
        <v>1.4839137441239636</v>
      </c>
      <c r="M20" s="3">
        <v>0.2</v>
      </c>
      <c r="N20" s="3">
        <f t="shared" si="10"/>
        <v>1.2967827488247927</v>
      </c>
      <c r="O20" s="3">
        <f t="shared" si="11"/>
        <v>0.25988638847051881</v>
      </c>
      <c r="P20" s="3">
        <f t="shared" si="12"/>
        <v>0.57226982741208243</v>
      </c>
      <c r="Q20" s="3">
        <f t="shared" si="13"/>
        <v>-79.271999999999991</v>
      </c>
      <c r="R20" s="3">
        <f t="shared" si="14"/>
        <v>-45.364973758610596</v>
      </c>
      <c r="T20">
        <f t="shared" si="15"/>
        <v>0.67389361676837578</v>
      </c>
      <c r="U20">
        <f t="shared" si="16"/>
        <v>2.5935654976495854</v>
      </c>
      <c r="V20">
        <f t="shared" si="17"/>
        <v>20.857305687577341</v>
      </c>
      <c r="X20">
        <f t="shared" si="18"/>
        <v>0.91461887555240828</v>
      </c>
      <c r="Y20">
        <f t="shared" si="19"/>
        <v>-8.9247829930023753E-2</v>
      </c>
      <c r="AA20">
        <f t="shared" si="20"/>
        <v>8772923.0526660625</v>
      </c>
      <c r="AB20">
        <f t="shared" si="3"/>
        <v>8.5381124447591689E-2</v>
      </c>
      <c r="AC20">
        <f t="shared" si="21"/>
        <v>7.2899364119351391E-3</v>
      </c>
      <c r="AD20">
        <f t="shared" si="22"/>
        <v>63954.051200735506</v>
      </c>
      <c r="AI20">
        <f t="shared" si="23"/>
        <v>-9569278.7479359787</v>
      </c>
      <c r="AJ20">
        <f t="shared" si="24"/>
        <v>7.2899364119351391E-3</v>
      </c>
      <c r="AK20">
        <f t="shared" si="25"/>
        <v>0.91461887555240828</v>
      </c>
      <c r="AL20">
        <f t="shared" si="26"/>
        <v>-63803.294700602375</v>
      </c>
      <c r="AN20">
        <f t="shared" si="4"/>
        <v>-217.06802740925195</v>
      </c>
      <c r="AO20" s="3">
        <f t="shared" si="5"/>
        <v>-86.739422399999995</v>
      </c>
      <c r="AP20" s="3">
        <f t="shared" si="27"/>
        <v>16985.545283657615</v>
      </c>
      <c r="AR20">
        <f t="shared" si="28"/>
        <v>2.7382685867551215</v>
      </c>
      <c r="AS20">
        <v>1.0942000000000001</v>
      </c>
    </row>
    <row r="21" spans="1:51" x14ac:dyDescent="0.3">
      <c r="A21" s="3">
        <v>3.94</v>
      </c>
      <c r="B21" s="3">
        <v>25</v>
      </c>
      <c r="C21" s="11">
        <f t="shared" si="6"/>
        <v>298.14999999999998</v>
      </c>
      <c r="D21" s="3">
        <v>42.393999999999998</v>
      </c>
      <c r="E21" s="3">
        <f t="shared" si="0"/>
        <v>167.03235999999998</v>
      </c>
      <c r="F21" s="3">
        <v>1.7999999999999999E-2</v>
      </c>
      <c r="G21">
        <f t="shared" si="1"/>
        <v>3.3540164346805303E-3</v>
      </c>
      <c r="H21">
        <f t="shared" si="7"/>
        <v>5.697596715569115</v>
      </c>
      <c r="J21">
        <f t="shared" si="8"/>
        <v>70.92</v>
      </c>
      <c r="K21" s="3">
        <f t="shared" si="2"/>
        <v>3.94</v>
      </c>
      <c r="L21" s="3">
        <f t="shared" si="9"/>
        <v>1.9849433241279208</v>
      </c>
      <c r="M21" s="3">
        <v>0.2</v>
      </c>
      <c r="N21" s="3">
        <f t="shared" si="10"/>
        <v>1.3969886648255843</v>
      </c>
      <c r="O21" s="3">
        <f t="shared" si="11"/>
        <v>0.33431896630173785</v>
      </c>
      <c r="P21" s="3">
        <f t="shared" si="12"/>
        <v>1.3172167272288471</v>
      </c>
      <c r="Q21" s="3">
        <f t="shared" si="13"/>
        <v>-141.84</v>
      </c>
      <c r="R21" s="3">
        <f t="shared" si="14"/>
        <v>-186.83402059013969</v>
      </c>
      <c r="T21">
        <f t="shared" si="15"/>
        <v>0.50379272185987833</v>
      </c>
      <c r="U21">
        <f t="shared" si="16"/>
        <v>2.7939773296511685</v>
      </c>
      <c r="V21">
        <f t="shared" si="17"/>
        <v>25.756025872783134</v>
      </c>
      <c r="X21">
        <f t="shared" si="18"/>
        <v>0.85687426867923355</v>
      </c>
      <c r="Y21">
        <f t="shared" si="19"/>
        <v>-0.154464082140194</v>
      </c>
      <c r="AA21">
        <f t="shared" si="20"/>
        <v>7892810.7278880626</v>
      </c>
      <c r="AB21">
        <f t="shared" si="3"/>
        <v>0.14312573132076645</v>
      </c>
      <c r="AC21">
        <f t="shared" si="21"/>
        <v>2.0484974966104224E-2</v>
      </c>
      <c r="AD21">
        <f t="shared" si="22"/>
        <v>161684.03017298583</v>
      </c>
      <c r="AI21">
        <f t="shared" si="23"/>
        <v>-9197485.8221041635</v>
      </c>
      <c r="AJ21">
        <f t="shared" si="24"/>
        <v>2.0484974966104224E-2</v>
      </c>
      <c r="AK21">
        <f t="shared" si="25"/>
        <v>0.85687426867923355</v>
      </c>
      <c r="AL21">
        <f t="shared" si="26"/>
        <v>-161443.90959039243</v>
      </c>
      <c r="AN21">
        <f t="shared" si="4"/>
        <v>-452.86509313847637</v>
      </c>
      <c r="AO21" s="3">
        <f t="shared" si="5"/>
        <v>-203.54040000000001</v>
      </c>
      <c r="AP21" s="3">
        <f t="shared" si="27"/>
        <v>62162.802608595404</v>
      </c>
      <c r="AR21">
        <f t="shared" si="28"/>
        <v>3.1927883046987899</v>
      </c>
      <c r="AS21">
        <v>1.4350000000000001</v>
      </c>
    </row>
    <row r="22" spans="1:51" x14ac:dyDescent="0.3">
      <c r="A22" s="3">
        <v>3.94</v>
      </c>
      <c r="B22" s="3">
        <v>37.5</v>
      </c>
      <c r="C22" s="11">
        <f t="shared" si="6"/>
        <v>310.64999999999998</v>
      </c>
      <c r="D22" s="3">
        <v>42.393999999999998</v>
      </c>
      <c r="E22" s="3">
        <f t="shared" si="0"/>
        <v>167.03235999999998</v>
      </c>
      <c r="F22" s="3">
        <v>1.7999999999999999E-2</v>
      </c>
      <c r="G22">
        <f t="shared" si="1"/>
        <v>3.2190568163528088E-3</v>
      </c>
      <c r="H22">
        <f t="shared" si="7"/>
        <v>5.7386668765097024</v>
      </c>
      <c r="J22">
        <f t="shared" si="8"/>
        <v>70.92</v>
      </c>
      <c r="K22" s="3">
        <f t="shared" si="2"/>
        <v>3.94</v>
      </c>
      <c r="L22" s="3">
        <f t="shared" si="9"/>
        <v>1.9849433241279208</v>
      </c>
      <c r="M22" s="3">
        <v>0.2</v>
      </c>
      <c r="N22" s="3">
        <f t="shared" si="10"/>
        <v>1.3969886648255843</v>
      </c>
      <c r="O22" s="3">
        <f t="shared" si="11"/>
        <v>0.33431896630173785</v>
      </c>
      <c r="P22" s="3">
        <f t="shared" si="12"/>
        <v>1.3172167272288471</v>
      </c>
      <c r="Q22" s="3">
        <f t="shared" si="13"/>
        <v>-141.84</v>
      </c>
      <c r="R22" s="3">
        <f t="shared" si="14"/>
        <v>-186.83402059013969</v>
      </c>
      <c r="T22">
        <f t="shared" si="15"/>
        <v>0.50379272185987833</v>
      </c>
      <c r="U22">
        <f t="shared" si="16"/>
        <v>2.7939773296511685</v>
      </c>
      <c r="V22">
        <f t="shared" si="17"/>
        <v>25.756025872783134</v>
      </c>
      <c r="X22">
        <f t="shared" si="18"/>
        <v>0.85687426867923355</v>
      </c>
      <c r="Y22">
        <f t="shared" si="19"/>
        <v>-0.154464082140194</v>
      </c>
      <c r="AA22">
        <f t="shared" si="20"/>
        <v>7952599.9465354821</v>
      </c>
      <c r="AB22">
        <f t="shared" si="3"/>
        <v>0.14312573132076645</v>
      </c>
      <c r="AC22">
        <f t="shared" si="21"/>
        <v>2.0484974966104224E-2</v>
      </c>
      <c r="AD22">
        <f t="shared" si="22"/>
        <v>162908.81082022114</v>
      </c>
      <c r="AI22">
        <f t="shared" si="23"/>
        <v>-9267589.3623453397</v>
      </c>
      <c r="AJ22">
        <f t="shared" si="24"/>
        <v>2.0484974966104224E-2</v>
      </c>
      <c r="AK22">
        <f t="shared" si="25"/>
        <v>0.85687426867923355</v>
      </c>
      <c r="AL22">
        <f t="shared" si="26"/>
        <v>-162674.44039321935</v>
      </c>
      <c r="AN22">
        <f t="shared" si="4"/>
        <v>-447.11493754686671</v>
      </c>
      <c r="AO22" s="3">
        <f t="shared" si="5"/>
        <v>-200.43410399999999</v>
      </c>
      <c r="AP22" s="3">
        <f t="shared" si="27"/>
        <v>60851.43363937697</v>
      </c>
      <c r="AR22">
        <f t="shared" si="28"/>
        <v>3.152248572665445</v>
      </c>
      <c r="AS22">
        <v>1.4131</v>
      </c>
    </row>
    <row r="23" spans="1:51" x14ac:dyDescent="0.3">
      <c r="A23" s="3">
        <v>3.9420000000000002</v>
      </c>
      <c r="B23" s="3">
        <v>62.5</v>
      </c>
      <c r="C23" s="11">
        <f t="shared" si="6"/>
        <v>335.65</v>
      </c>
      <c r="D23" s="3">
        <v>42.393999999999998</v>
      </c>
      <c r="E23" s="3">
        <f t="shared" si="0"/>
        <v>167.11714800000001</v>
      </c>
      <c r="F23" s="3">
        <v>1.7999999999999999E-2</v>
      </c>
      <c r="G23">
        <f t="shared" si="1"/>
        <v>2.9792939073439596E-3</v>
      </c>
      <c r="H23">
        <f t="shared" si="7"/>
        <v>5.8160689503847607</v>
      </c>
      <c r="J23">
        <f t="shared" si="8"/>
        <v>70.956000000000003</v>
      </c>
      <c r="K23" s="3">
        <f t="shared" si="2"/>
        <v>3.9420000000000002</v>
      </c>
      <c r="L23" s="3">
        <f t="shared" si="9"/>
        <v>1.9854470529329158</v>
      </c>
      <c r="M23" s="3">
        <v>0.2</v>
      </c>
      <c r="N23" s="3">
        <f t="shared" si="10"/>
        <v>1.3970894105865832</v>
      </c>
      <c r="O23" s="3">
        <f t="shared" si="11"/>
        <v>0.33439108007832063</v>
      </c>
      <c r="P23" s="3">
        <f t="shared" si="12"/>
        <v>1.31816963766874</v>
      </c>
      <c r="Q23" s="3">
        <f t="shared" si="13"/>
        <v>-141.91200000000001</v>
      </c>
      <c r="R23" s="3">
        <f t="shared" si="14"/>
        <v>-187.06408962084623</v>
      </c>
      <c r="T23">
        <f t="shared" si="15"/>
        <v>0.50366490434624955</v>
      </c>
      <c r="U23">
        <f t="shared" si="16"/>
        <v>2.7941788211731664</v>
      </c>
      <c r="V23">
        <f t="shared" si="17"/>
        <v>25.760612837123194</v>
      </c>
      <c r="X23">
        <f t="shared" si="18"/>
        <v>0.85681201901079429</v>
      </c>
      <c r="Y23">
        <f t="shared" si="19"/>
        <v>-0.15453673215661043</v>
      </c>
      <c r="AA23">
        <f t="shared" si="20"/>
        <v>8064823.6784069641</v>
      </c>
      <c r="AB23">
        <f t="shared" si="3"/>
        <v>0.14318798098920574</v>
      </c>
      <c r="AC23">
        <f t="shared" si="21"/>
        <v>2.0502797899765144E-2</v>
      </c>
      <c r="AD23">
        <f t="shared" si="22"/>
        <v>165351.44997561851</v>
      </c>
      <c r="AI23">
        <f t="shared" si="23"/>
        <v>-9399756.2788170185</v>
      </c>
      <c r="AJ23">
        <f t="shared" si="24"/>
        <v>2.0502797899765144E-2</v>
      </c>
      <c r="AK23">
        <f t="shared" si="25"/>
        <v>0.85681201901079429</v>
      </c>
      <c r="AL23">
        <f t="shared" si="26"/>
        <v>-165125.92897969639</v>
      </c>
      <c r="AN23">
        <f t="shared" si="4"/>
        <v>-438.50023511223844</v>
      </c>
      <c r="AO23" s="3">
        <f t="shared" si="5"/>
        <v>-194.36267519999998</v>
      </c>
      <c r="AP23" s="3">
        <f t="shared" si="27"/>
        <v>59603.148159901823</v>
      </c>
      <c r="AR23">
        <f t="shared" si="28"/>
        <v>3.089944720053543</v>
      </c>
      <c r="AS23">
        <v>1.3695999999999999</v>
      </c>
    </row>
    <row r="24" spans="1:51" x14ac:dyDescent="0.3">
      <c r="A24" s="3">
        <v>3.944</v>
      </c>
      <c r="B24" s="3">
        <v>75</v>
      </c>
      <c r="C24" s="11">
        <f t="shared" si="6"/>
        <v>348.15</v>
      </c>
      <c r="D24" s="3">
        <v>42.393999999999998</v>
      </c>
      <c r="E24" s="3">
        <f t="shared" si="0"/>
        <v>167.20193599999999</v>
      </c>
      <c r="F24" s="3">
        <v>1.7999999999999999E-2</v>
      </c>
      <c r="G24">
        <f t="shared" si="1"/>
        <v>2.8723251472066642E-3</v>
      </c>
      <c r="H24">
        <f t="shared" si="7"/>
        <v>5.852633421388556</v>
      </c>
      <c r="J24">
        <f t="shared" si="8"/>
        <v>70.992000000000004</v>
      </c>
      <c r="K24" s="3">
        <f t="shared" si="2"/>
        <v>3.944</v>
      </c>
      <c r="L24" s="3">
        <f t="shared" si="9"/>
        <v>1.9859506539690255</v>
      </c>
      <c r="M24" s="3">
        <v>0.2</v>
      </c>
      <c r="N24" s="3">
        <f t="shared" si="10"/>
        <v>1.3971901307938051</v>
      </c>
      <c r="O24" s="3">
        <f t="shared" si="11"/>
        <v>0.33446317036547618</v>
      </c>
      <c r="P24" s="3">
        <f t="shared" si="12"/>
        <v>1.3191227439214381</v>
      </c>
      <c r="Q24" s="3">
        <f t="shared" si="13"/>
        <v>-141.98400000000001</v>
      </c>
      <c r="R24" s="3">
        <f t="shared" si="14"/>
        <v>-187.29432367294149</v>
      </c>
      <c r="T24">
        <f t="shared" si="15"/>
        <v>0.50353718406922554</v>
      </c>
      <c r="U24">
        <f t="shared" si="16"/>
        <v>2.7943802615876101</v>
      </c>
      <c r="V24">
        <f t="shared" si="17"/>
        <v>25.765197999949034</v>
      </c>
      <c r="X24">
        <f t="shared" si="18"/>
        <v>0.85674977838624833</v>
      </c>
      <c r="Y24">
        <f t="shared" si="19"/>
        <v>-0.15460937689538537</v>
      </c>
      <c r="AA24">
        <f t="shared" si="20"/>
        <v>8117576.7319733761</v>
      </c>
      <c r="AB24">
        <f t="shared" si="3"/>
        <v>0.14325022161375167</v>
      </c>
      <c r="AC24">
        <f t="shared" si="21"/>
        <v>2.0520625992388967E-2</v>
      </c>
      <c r="AD24">
        <f t="shared" si="22"/>
        <v>166577.75608134473</v>
      </c>
      <c r="AI24">
        <f t="shared" si="23"/>
        <v>-9462213.3239955958</v>
      </c>
      <c r="AJ24">
        <f t="shared" si="24"/>
        <v>2.0520625992388967E-2</v>
      </c>
      <c r="AK24">
        <f t="shared" si="25"/>
        <v>0.85674977838624833</v>
      </c>
      <c r="AL24">
        <f t="shared" si="26"/>
        <v>-166355.56769836717</v>
      </c>
      <c r="AN24">
        <f t="shared" si="4"/>
        <v>-435.4025140273443</v>
      </c>
      <c r="AO24" s="3">
        <f t="shared" si="5"/>
        <v>-190.75550399999997</v>
      </c>
      <c r="AP24" s="3">
        <f t="shared" si="27"/>
        <v>59852.159515319516</v>
      </c>
      <c r="AR24">
        <f t="shared" si="28"/>
        <v>3.0665604154506441</v>
      </c>
      <c r="AS24">
        <v>1.3434999999999999</v>
      </c>
    </row>
    <row r="25" spans="1:51" x14ac:dyDescent="0.3">
      <c r="A25" s="3">
        <v>3.9460000000000002</v>
      </c>
      <c r="B25" s="3">
        <v>87.5</v>
      </c>
      <c r="C25" s="11">
        <f t="shared" si="6"/>
        <v>360.65</v>
      </c>
      <c r="D25" s="3">
        <v>42.393999999999998</v>
      </c>
      <c r="E25" s="3">
        <f t="shared" si="0"/>
        <v>167.28672399999999</v>
      </c>
      <c r="F25" s="3">
        <v>1.7999999999999999E-2</v>
      </c>
      <c r="G25">
        <f t="shared" si="1"/>
        <v>2.772771384999307E-3</v>
      </c>
      <c r="H25">
        <f t="shared" si="7"/>
        <v>5.8879079589496817</v>
      </c>
      <c r="J25">
        <f t="shared" si="8"/>
        <v>71.028000000000006</v>
      </c>
      <c r="K25" s="3">
        <f t="shared" si="2"/>
        <v>3.9460000000000002</v>
      </c>
      <c r="L25" s="3">
        <f t="shared" si="9"/>
        <v>1.9864541273334253</v>
      </c>
      <c r="M25" s="3">
        <v>0.2</v>
      </c>
      <c r="N25" s="3">
        <f t="shared" si="10"/>
        <v>1.3972908254666851</v>
      </c>
      <c r="O25" s="3">
        <f t="shared" si="11"/>
        <v>0.33453523718181866</v>
      </c>
      <c r="P25" s="3">
        <f t="shared" si="12"/>
        <v>1.3200760459194565</v>
      </c>
      <c r="Q25" s="3">
        <f t="shared" si="13"/>
        <v>-142.05600000000001</v>
      </c>
      <c r="R25" s="3">
        <f t="shared" si="14"/>
        <v>-187.52472277913432</v>
      </c>
      <c r="T25">
        <f t="shared" si="15"/>
        <v>0.50340956090558164</v>
      </c>
      <c r="U25">
        <f t="shared" si="16"/>
        <v>2.7945816509333703</v>
      </c>
      <c r="V25">
        <f t="shared" si="17"/>
        <v>25.769781362751075</v>
      </c>
      <c r="X25">
        <f t="shared" si="18"/>
        <v>0.85668754680362491</v>
      </c>
      <c r="Y25">
        <f t="shared" si="19"/>
        <v>-0.15468201635728562</v>
      </c>
      <c r="AA25">
        <f t="shared" si="20"/>
        <v>8168472.5793015482</v>
      </c>
      <c r="AB25">
        <f t="shared" si="3"/>
        <v>0.14331245319637506</v>
      </c>
      <c r="AC25">
        <f t="shared" si="21"/>
        <v>2.0538459241163192E-2</v>
      </c>
      <c r="AD25">
        <f t="shared" si="22"/>
        <v>167767.84113254401</v>
      </c>
      <c r="AI25">
        <f t="shared" si="23"/>
        <v>-9522476.4145339802</v>
      </c>
      <c r="AJ25">
        <f t="shared" si="24"/>
        <v>2.0538459241163192E-2</v>
      </c>
      <c r="AK25">
        <f t="shared" si="25"/>
        <v>0.85668754680362491</v>
      </c>
      <c r="AL25">
        <f t="shared" si="26"/>
        <v>-167548.37495679763</v>
      </c>
      <c r="AN25">
        <f t="shared" si="4"/>
        <v>-432.91536190462648</v>
      </c>
      <c r="AO25" s="3">
        <f t="shared" si="5"/>
        <v>-187.45709760000003</v>
      </c>
      <c r="AP25" s="3">
        <f t="shared" si="27"/>
        <v>60249.759515439859</v>
      </c>
      <c r="AR25">
        <f t="shared" si="28"/>
        <v>3.0474979015643582</v>
      </c>
      <c r="AS25">
        <v>1.3196000000000001</v>
      </c>
    </row>
    <row r="26" spans="1:51" x14ac:dyDescent="0.3">
      <c r="A26" s="3">
        <v>3.95</v>
      </c>
      <c r="B26" s="3">
        <v>100</v>
      </c>
      <c r="C26" s="11">
        <f t="shared" si="6"/>
        <v>373.15</v>
      </c>
      <c r="D26" s="3">
        <v>42.393999999999998</v>
      </c>
      <c r="E26" s="3">
        <f t="shared" si="0"/>
        <v>167.4563</v>
      </c>
      <c r="F26" s="3">
        <v>1.7999999999999999E-2</v>
      </c>
      <c r="G26">
        <f t="shared" si="1"/>
        <v>2.6798874447273215E-3</v>
      </c>
      <c r="H26">
        <f t="shared" si="7"/>
        <v>5.9219804835773964</v>
      </c>
      <c r="J26">
        <f t="shared" si="8"/>
        <v>71.100000000000009</v>
      </c>
      <c r="K26" s="3">
        <f t="shared" si="2"/>
        <v>3.95</v>
      </c>
      <c r="L26" s="3">
        <f t="shared" si="9"/>
        <v>1.9874606914351791</v>
      </c>
      <c r="M26" s="3">
        <v>0.2</v>
      </c>
      <c r="N26" s="3">
        <f t="shared" si="10"/>
        <v>1.3974921382870358</v>
      </c>
      <c r="O26" s="3">
        <f t="shared" si="11"/>
        <v>0.33467930047639977</v>
      </c>
      <c r="P26" s="3">
        <f t="shared" si="12"/>
        <v>1.3219832368817792</v>
      </c>
      <c r="Q26" s="3">
        <f t="shared" si="13"/>
        <v>-142.20000000000002</v>
      </c>
      <c r="R26" s="3">
        <f t="shared" si="14"/>
        <v>-187.98601628458903</v>
      </c>
      <c r="T26">
        <f t="shared" si="15"/>
        <v>0.5031546054266276</v>
      </c>
      <c r="U26">
        <f t="shared" si="16"/>
        <v>2.7949842765740716</v>
      </c>
      <c r="V26">
        <f t="shared" si="17"/>
        <v>25.778942694235798</v>
      </c>
      <c r="X26">
        <f t="shared" si="18"/>
        <v>0.85656311075626557</v>
      </c>
      <c r="Y26">
        <f t="shared" si="19"/>
        <v>-0.15482727945352792</v>
      </c>
      <c r="AA26">
        <f t="shared" si="20"/>
        <v>8217039.5258936267</v>
      </c>
      <c r="AB26">
        <f t="shared" si="3"/>
        <v>0.14343688924373443</v>
      </c>
      <c r="AC26">
        <f t="shared" si="21"/>
        <v>2.057414119591934E-2</v>
      </c>
      <c r="AD26">
        <f t="shared" si="22"/>
        <v>169058.53141818559</v>
      </c>
      <c r="AI26">
        <f t="shared" si="23"/>
        <v>-9580706.7435778473</v>
      </c>
      <c r="AJ26">
        <f t="shared" si="24"/>
        <v>2.057414119591934E-2</v>
      </c>
      <c r="AK26">
        <f t="shared" si="25"/>
        <v>0.85656311075626557</v>
      </c>
      <c r="AL26">
        <f t="shared" si="26"/>
        <v>-168841.27765558954</v>
      </c>
      <c r="AN26">
        <f t="shared" si="4"/>
        <v>-431.17354885433451</v>
      </c>
      <c r="AO26" s="3">
        <f t="shared" si="5"/>
        <v>-186.96456000000001</v>
      </c>
      <c r="AP26" s="3">
        <f t="shared" si="27"/>
        <v>59638.030237256477</v>
      </c>
      <c r="AR26">
        <f t="shared" si="28"/>
        <v>3.0321627908181044</v>
      </c>
      <c r="AS26">
        <v>1.3148</v>
      </c>
    </row>
    <row r="27" spans="1:51" x14ac:dyDescent="0.3">
      <c r="A27" s="3">
        <v>6.3689999999999998</v>
      </c>
      <c r="B27" s="3">
        <v>25</v>
      </c>
      <c r="C27" s="11">
        <f t="shared" si="6"/>
        <v>298.14999999999998</v>
      </c>
      <c r="D27" s="3">
        <v>42.393999999999998</v>
      </c>
      <c r="E27" s="3">
        <f t="shared" si="0"/>
        <v>270.007386</v>
      </c>
      <c r="F27" s="3">
        <v>1.7999999999999999E-2</v>
      </c>
      <c r="G27">
        <f t="shared" si="1"/>
        <v>3.3540164346805303E-3</v>
      </c>
      <c r="H27">
        <f t="shared" si="7"/>
        <v>5.697596715569115</v>
      </c>
      <c r="J27">
        <f t="shared" si="8"/>
        <v>114.642</v>
      </c>
      <c r="K27" s="3">
        <f t="shared" si="2"/>
        <v>6.3689999999999998</v>
      </c>
      <c r="L27" s="3">
        <f t="shared" si="9"/>
        <v>2.5236877778362361</v>
      </c>
      <c r="M27" s="3">
        <v>0.2</v>
      </c>
      <c r="N27" s="3">
        <f t="shared" si="10"/>
        <v>1.5047375555672473</v>
      </c>
      <c r="O27" s="3">
        <f t="shared" si="11"/>
        <v>0.40861850131169342</v>
      </c>
      <c r="P27" s="3">
        <f t="shared" si="12"/>
        <v>2.6024912348541753</v>
      </c>
      <c r="Q27" s="3">
        <f t="shared" si="13"/>
        <v>-229.28399999999999</v>
      </c>
      <c r="R27" s="3">
        <f t="shared" si="14"/>
        <v>-596.70960029230469</v>
      </c>
      <c r="T27">
        <f t="shared" si="15"/>
        <v>0.39624552957077036</v>
      </c>
      <c r="U27">
        <f t="shared" si="16"/>
        <v>3.0094751111344946</v>
      </c>
      <c r="V27">
        <f t="shared" si="17"/>
        <v>30.320571582091187</v>
      </c>
      <c r="X27">
        <f t="shared" si="18"/>
        <v>0.78739699550062303</v>
      </c>
      <c r="Y27">
        <f t="shared" si="19"/>
        <v>-0.23902271620161999</v>
      </c>
      <c r="AA27">
        <f t="shared" si="20"/>
        <v>7253335.4882116411</v>
      </c>
      <c r="AB27">
        <f t="shared" si="3"/>
        <v>0.21260300449937697</v>
      </c>
      <c r="AC27">
        <f t="shared" si="21"/>
        <v>4.5200037522162104E-2</v>
      </c>
      <c r="AD27">
        <f t="shared" si="22"/>
        <v>327851.03622799617</v>
      </c>
      <c r="AI27">
        <f t="shared" si="23"/>
        <v>-9210698.9099728558</v>
      </c>
      <c r="AJ27">
        <f t="shared" si="24"/>
        <v>4.5200037522162104E-2</v>
      </c>
      <c r="AK27">
        <f t="shared" si="25"/>
        <v>0.78739699550062303</v>
      </c>
      <c r="AL27">
        <f t="shared" si="26"/>
        <v>-327812.21662604623</v>
      </c>
      <c r="AN27">
        <f t="shared" si="4"/>
        <v>-666.08879654057091</v>
      </c>
      <c r="AO27" s="3">
        <f t="shared" si="5"/>
        <v>-423.34997760000005</v>
      </c>
      <c r="AP27" s="3">
        <f t="shared" si="27"/>
        <v>58922.134220663247</v>
      </c>
      <c r="AR27">
        <f t="shared" si="28"/>
        <v>2.9050818920664807</v>
      </c>
      <c r="AS27">
        <v>1.8464</v>
      </c>
    </row>
    <row r="28" spans="1:51" x14ac:dyDescent="0.3">
      <c r="A28" s="3">
        <v>6.37</v>
      </c>
      <c r="B28" s="3">
        <v>37.5</v>
      </c>
      <c r="C28" s="11">
        <f t="shared" si="6"/>
        <v>310.64999999999998</v>
      </c>
      <c r="D28" s="3">
        <v>42.393999999999998</v>
      </c>
      <c r="E28" s="3">
        <f t="shared" si="0"/>
        <v>270.04978</v>
      </c>
      <c r="F28" s="3">
        <v>1.7999999999999999E-2</v>
      </c>
      <c r="G28">
        <f t="shared" si="1"/>
        <v>3.2190568163528088E-3</v>
      </c>
      <c r="H28">
        <f t="shared" si="7"/>
        <v>5.7386668765097024</v>
      </c>
      <c r="J28">
        <f t="shared" si="8"/>
        <v>114.66</v>
      </c>
      <c r="K28" s="3">
        <f t="shared" si="2"/>
        <v>6.37</v>
      </c>
      <c r="L28" s="3">
        <f t="shared" si="9"/>
        <v>2.5238858928247927</v>
      </c>
      <c r="M28" s="3">
        <v>0.2</v>
      </c>
      <c r="N28" s="3">
        <f t="shared" si="10"/>
        <v>1.5047771785649586</v>
      </c>
      <c r="O28" s="3">
        <f t="shared" si="11"/>
        <v>0.40864483313008543</v>
      </c>
      <c r="P28" s="3">
        <f t="shared" si="12"/>
        <v>2.6030675870386442</v>
      </c>
      <c r="Q28" s="3">
        <f t="shared" si="13"/>
        <v>-229.32</v>
      </c>
      <c r="R28" s="3">
        <f t="shared" si="14"/>
        <v>-596.93545905970188</v>
      </c>
      <c r="T28">
        <f t="shared" si="15"/>
        <v>0.39621442587516364</v>
      </c>
      <c r="U28">
        <f t="shared" si="16"/>
        <v>3.0095543571299173</v>
      </c>
      <c r="V28">
        <f t="shared" si="17"/>
        <v>30.322132694288573</v>
      </c>
      <c r="X28">
        <f t="shared" si="18"/>
        <v>0.78737071235113321</v>
      </c>
      <c r="Y28">
        <f t="shared" si="19"/>
        <v>-0.23905609655271712</v>
      </c>
      <c r="AA28">
        <f t="shared" si="20"/>
        <v>7308006.856770765</v>
      </c>
      <c r="AB28">
        <f t="shared" si="3"/>
        <v>0.21262928764886679</v>
      </c>
      <c r="AC28">
        <f t="shared" si="21"/>
        <v>4.5211213966064534E-2</v>
      </c>
      <c r="AD28">
        <f t="shared" si="22"/>
        <v>330403.86166692979</v>
      </c>
      <c r="AI28">
        <f t="shared" si="23"/>
        <v>-9280902.9398854524</v>
      </c>
      <c r="AJ28">
        <f t="shared" si="24"/>
        <v>4.5211213966064534E-2</v>
      </c>
      <c r="AK28">
        <f t="shared" si="25"/>
        <v>0.78737071235113321</v>
      </c>
      <c r="AL28">
        <f t="shared" si="26"/>
        <v>-330381.45057073166</v>
      </c>
      <c r="AN28">
        <f t="shared" si="4"/>
        <v>-649.90774404868716</v>
      </c>
      <c r="AO28" s="3">
        <f t="shared" si="5"/>
        <v>-415.22972400000003</v>
      </c>
      <c r="AP28" s="3">
        <f t="shared" si="27"/>
        <v>55073.773093971999</v>
      </c>
      <c r="AR28">
        <f t="shared" si="28"/>
        <v>2.8340648179342716</v>
      </c>
      <c r="AS28">
        <v>1.8107</v>
      </c>
    </row>
    <row r="29" spans="1:51" x14ac:dyDescent="0.3">
      <c r="A29" s="3">
        <v>6.3710000000000004</v>
      </c>
      <c r="B29" s="3">
        <v>50</v>
      </c>
      <c r="C29" s="11">
        <f t="shared" si="6"/>
        <v>323.14999999999998</v>
      </c>
      <c r="D29" s="3">
        <v>42.393999999999998</v>
      </c>
      <c r="E29" s="3">
        <f t="shared" si="0"/>
        <v>270.092174</v>
      </c>
      <c r="F29" s="3">
        <v>1.7999999999999999E-2</v>
      </c>
      <c r="G29">
        <f t="shared" si="1"/>
        <v>3.0945381401825778E-3</v>
      </c>
      <c r="H29">
        <f t="shared" si="7"/>
        <v>5.7781166117089047</v>
      </c>
      <c r="J29">
        <f t="shared" si="8"/>
        <v>114.67800000000001</v>
      </c>
      <c r="K29" s="3">
        <f t="shared" si="2"/>
        <v>6.3710000000000004</v>
      </c>
      <c r="L29" s="3">
        <f t="shared" si="9"/>
        <v>2.524083992263332</v>
      </c>
      <c r="M29" s="3">
        <v>0.2</v>
      </c>
      <c r="N29" s="3">
        <f t="shared" si="10"/>
        <v>1.5048167984526666</v>
      </c>
      <c r="O29" s="3">
        <f t="shared" si="11"/>
        <v>0.40867116218843202</v>
      </c>
      <c r="P29" s="3">
        <f t="shared" si="12"/>
        <v>2.6036439743025008</v>
      </c>
      <c r="Q29" s="3">
        <f t="shared" si="13"/>
        <v>-229.35600000000002</v>
      </c>
      <c r="R29" s="3">
        <f t="shared" si="14"/>
        <v>-597.16136737012448</v>
      </c>
      <c r="T29">
        <f t="shared" si="15"/>
        <v>0.39618332950295587</v>
      </c>
      <c r="U29">
        <f t="shared" si="16"/>
        <v>3.0096335969053332</v>
      </c>
      <c r="V29">
        <f t="shared" si="17"/>
        <v>30.323693603375716</v>
      </c>
      <c r="X29">
        <f t="shared" si="18"/>
        <v>0.78734443095623696</v>
      </c>
      <c r="Y29">
        <f t="shared" si="19"/>
        <v>-0.23908947578960371</v>
      </c>
      <c r="AA29">
        <f t="shared" si="20"/>
        <v>7360552.3029989293</v>
      </c>
      <c r="AB29">
        <f t="shared" si="3"/>
        <v>0.21265556904376298</v>
      </c>
      <c r="AC29">
        <f t="shared" si="21"/>
        <v>4.5222391045326646E-2</v>
      </c>
      <c r="AD29">
        <f t="shared" si="22"/>
        <v>332861.77455579722</v>
      </c>
      <c r="AI29">
        <f t="shared" si="23"/>
        <v>-9348345.0880131386</v>
      </c>
      <c r="AJ29">
        <f t="shared" si="24"/>
        <v>4.5222391045326646E-2</v>
      </c>
      <c r="AK29">
        <f t="shared" si="25"/>
        <v>0.78734443095623696</v>
      </c>
      <c r="AL29">
        <f t="shared" si="26"/>
        <v>-332853.41477648431</v>
      </c>
      <c r="AN29">
        <f t="shared" si="4"/>
        <v>-636.08392976218602</v>
      </c>
      <c r="AO29" s="3">
        <f t="shared" si="5"/>
        <v>-405.57021480000003</v>
      </c>
      <c r="AP29" s="3">
        <f t="shared" si="27"/>
        <v>53136.57278566793</v>
      </c>
      <c r="AR29">
        <f t="shared" si="28"/>
        <v>2.7733476768089171</v>
      </c>
      <c r="AS29">
        <v>1.7683</v>
      </c>
    </row>
    <row r="30" spans="1:51" x14ac:dyDescent="0.3">
      <c r="A30" s="3">
        <v>6.3719999999999999</v>
      </c>
      <c r="B30" s="3">
        <v>62.5</v>
      </c>
      <c r="C30" s="11">
        <f t="shared" si="6"/>
        <v>335.65</v>
      </c>
      <c r="D30" s="3">
        <v>42.393999999999998</v>
      </c>
      <c r="E30" s="3">
        <f t="shared" si="0"/>
        <v>270.134568</v>
      </c>
      <c r="F30" s="3">
        <v>1.7999999999999999E-2</v>
      </c>
      <c r="G30">
        <f t="shared" si="1"/>
        <v>2.9792939073439596E-3</v>
      </c>
      <c r="H30">
        <f t="shared" si="7"/>
        <v>5.8160689503847607</v>
      </c>
      <c r="J30">
        <f t="shared" si="8"/>
        <v>114.696</v>
      </c>
      <c r="K30" s="3">
        <f t="shared" si="2"/>
        <v>6.3719999999999999</v>
      </c>
      <c r="L30" s="3">
        <f t="shared" si="9"/>
        <v>2.5242820761555156</v>
      </c>
      <c r="M30" s="3">
        <v>0.2</v>
      </c>
      <c r="N30" s="3">
        <f t="shared" si="10"/>
        <v>1.504856415231103</v>
      </c>
      <c r="O30" s="3">
        <f t="shared" si="11"/>
        <v>0.40869748848741932</v>
      </c>
      <c r="P30" s="3">
        <f t="shared" si="12"/>
        <v>2.604220396641836</v>
      </c>
      <c r="Q30" s="3">
        <f t="shared" si="13"/>
        <v>-229.392</v>
      </c>
      <c r="R30" s="3">
        <f t="shared" si="14"/>
        <v>-597.38732522646399</v>
      </c>
      <c r="T30">
        <f t="shared" si="15"/>
        <v>0.39615224045127362</v>
      </c>
      <c r="U30">
        <f t="shared" si="16"/>
        <v>3.0097128304622061</v>
      </c>
      <c r="V30">
        <f t="shared" si="17"/>
        <v>30.325254309406425</v>
      </c>
      <c r="X30">
        <f t="shared" si="18"/>
        <v>0.78731815131575877</v>
      </c>
      <c r="Y30">
        <f t="shared" si="19"/>
        <v>-0.23912285391235394</v>
      </c>
      <c r="AA30">
        <f t="shared" si="20"/>
        <v>7411129.9331365731</v>
      </c>
      <c r="AB30">
        <f t="shared" si="3"/>
        <v>0.21268184868424117</v>
      </c>
      <c r="AC30">
        <f t="shared" si="21"/>
        <v>4.5233568759746455E-2</v>
      </c>
      <c r="AD30">
        <f t="shared" si="22"/>
        <v>335231.85541794833</v>
      </c>
      <c r="AI30">
        <f t="shared" si="23"/>
        <v>-9413234.4771166816</v>
      </c>
      <c r="AJ30">
        <f t="shared" si="24"/>
        <v>4.5233568759746455E-2</v>
      </c>
      <c r="AK30">
        <f t="shared" si="25"/>
        <v>0.78731815131575877</v>
      </c>
      <c r="AL30">
        <f t="shared" si="26"/>
        <v>-335235.49370264314</v>
      </c>
      <c r="AN30">
        <f t="shared" si="4"/>
        <v>-624.31341769499704</v>
      </c>
      <c r="AO30" s="3">
        <f t="shared" si="5"/>
        <v>-396.04528800000003</v>
      </c>
      <c r="AP30" s="3">
        <f t="shared" si="27"/>
        <v>52106.339034451979</v>
      </c>
      <c r="AR30">
        <f t="shared" si="28"/>
        <v>2.7216006560603554</v>
      </c>
      <c r="AS30">
        <v>1.7264999999999999</v>
      </c>
    </row>
    <row r="31" spans="1:51" x14ac:dyDescent="0.3">
      <c r="A31" s="3">
        <v>6.375</v>
      </c>
      <c r="B31" s="3">
        <v>75</v>
      </c>
      <c r="C31" s="11">
        <f t="shared" si="6"/>
        <v>348.15</v>
      </c>
      <c r="D31" s="3">
        <v>42.393999999999998</v>
      </c>
      <c r="E31" s="3">
        <f t="shared" si="0"/>
        <v>270.26175000000001</v>
      </c>
      <c r="F31" s="3">
        <v>1.7999999999999999E-2</v>
      </c>
      <c r="G31">
        <f t="shared" si="1"/>
        <v>2.8723251472066642E-3</v>
      </c>
      <c r="H31">
        <f t="shared" si="7"/>
        <v>5.852633421388556</v>
      </c>
      <c r="J31">
        <f t="shared" si="8"/>
        <v>114.75</v>
      </c>
      <c r="K31" s="3">
        <f t="shared" si="2"/>
        <v>6.375</v>
      </c>
      <c r="L31" s="3">
        <f t="shared" si="9"/>
        <v>2.5248762345905194</v>
      </c>
      <c r="M31" s="3">
        <v>0.2</v>
      </c>
      <c r="N31" s="3">
        <f t="shared" si="10"/>
        <v>1.5049752469181039</v>
      </c>
      <c r="O31" s="3">
        <f t="shared" si="11"/>
        <v>0.40877645083508612</v>
      </c>
      <c r="P31" s="3">
        <f t="shared" si="12"/>
        <v>2.6059498740736742</v>
      </c>
      <c r="Q31" s="3">
        <f t="shared" si="13"/>
        <v>-229.5</v>
      </c>
      <c r="R31" s="3">
        <f t="shared" si="14"/>
        <v>-598.06549609990827</v>
      </c>
      <c r="T31">
        <f t="shared" si="15"/>
        <v>0.39605901719066977</v>
      </c>
      <c r="U31">
        <f t="shared" si="16"/>
        <v>3.0099504938362078</v>
      </c>
      <c r="V31">
        <f t="shared" si="17"/>
        <v>30.329935209697567</v>
      </c>
      <c r="X31">
        <f t="shared" si="18"/>
        <v>0.7872393229190755</v>
      </c>
      <c r="Y31">
        <f t="shared" si="19"/>
        <v>-0.23922298159653066</v>
      </c>
      <c r="AA31">
        <f t="shared" si="20"/>
        <v>7459382.8925031582</v>
      </c>
      <c r="AB31">
        <f t="shared" si="3"/>
        <v>0.21276067708092444</v>
      </c>
      <c r="AC31">
        <f t="shared" si="21"/>
        <v>4.526710571193341E-2</v>
      </c>
      <c r="AD31">
        <f t="shared" si="22"/>
        <v>337664.67394072807</v>
      </c>
      <c r="AI31">
        <f t="shared" si="23"/>
        <v>-9475767.5897119399</v>
      </c>
      <c r="AJ31">
        <f t="shared" si="24"/>
        <v>4.526710571193341E-2</v>
      </c>
      <c r="AK31">
        <f t="shared" si="25"/>
        <v>0.7872393229190755</v>
      </c>
      <c r="AL31">
        <f t="shared" si="26"/>
        <v>-337678.88640683924</v>
      </c>
      <c r="AN31">
        <f t="shared" si="4"/>
        <v>-614.42218818003312</v>
      </c>
      <c r="AO31" s="3">
        <f t="shared" si="5"/>
        <v>-386.63865000000004</v>
      </c>
      <c r="AP31" s="3">
        <f t="shared" si="27"/>
        <v>51885.340265814586</v>
      </c>
      <c r="AR31">
        <f t="shared" si="28"/>
        <v>2.677220863529556</v>
      </c>
      <c r="AS31">
        <v>1.6847000000000001</v>
      </c>
      <c r="AX31">
        <v>0</v>
      </c>
      <c r="AY31">
        <v>0</v>
      </c>
    </row>
    <row r="32" spans="1:51" x14ac:dyDescent="0.3">
      <c r="A32" s="3">
        <v>6.3789999999999996</v>
      </c>
      <c r="B32" s="3">
        <v>87.5</v>
      </c>
      <c r="C32" s="11">
        <f t="shared" si="6"/>
        <v>360.65</v>
      </c>
      <c r="D32" s="3">
        <v>42.393999999999998</v>
      </c>
      <c r="E32" s="3">
        <f t="shared" si="0"/>
        <v>270.43132599999996</v>
      </c>
      <c r="F32" s="3">
        <v>1.7999999999999999E-2</v>
      </c>
      <c r="G32">
        <f t="shared" si="1"/>
        <v>2.772771384999307E-3</v>
      </c>
      <c r="H32">
        <f t="shared" si="7"/>
        <v>5.8879079589496817</v>
      </c>
      <c r="J32">
        <f t="shared" si="8"/>
        <v>114.82199999999999</v>
      </c>
      <c r="K32" s="3">
        <f t="shared" si="2"/>
        <v>6.3789999999999996</v>
      </c>
      <c r="L32" s="3">
        <f t="shared" si="9"/>
        <v>2.5256682284100576</v>
      </c>
      <c r="M32" s="3">
        <v>0.2</v>
      </c>
      <c r="N32" s="3">
        <f t="shared" si="10"/>
        <v>1.5051336456820117</v>
      </c>
      <c r="O32" s="3">
        <f t="shared" si="11"/>
        <v>0.40888169537586894</v>
      </c>
      <c r="P32" s="3">
        <f t="shared" si="12"/>
        <v>2.6082563348026677</v>
      </c>
      <c r="Q32" s="3">
        <f t="shared" si="13"/>
        <v>-229.64399999999998</v>
      </c>
      <c r="R32" s="3">
        <f t="shared" si="14"/>
        <v>-598.97041774942375</v>
      </c>
      <c r="T32">
        <f t="shared" si="15"/>
        <v>0.39593482182317891</v>
      </c>
      <c r="U32">
        <f t="shared" si="16"/>
        <v>3.0102672913640234</v>
      </c>
      <c r="V32">
        <f t="shared" si="17"/>
        <v>30.336173570555594</v>
      </c>
      <c r="X32">
        <f t="shared" si="18"/>
        <v>0.78713424294136147</v>
      </c>
      <c r="Y32">
        <f t="shared" si="19"/>
        <v>-0.23935646958203635</v>
      </c>
      <c r="AA32">
        <f t="shared" si="20"/>
        <v>7505678.8925435804</v>
      </c>
      <c r="AB32">
        <f t="shared" si="3"/>
        <v>0.2128657570586385</v>
      </c>
      <c r="AC32">
        <f t="shared" si="21"/>
        <v>4.5311830528147308E-2</v>
      </c>
      <c r="AD32">
        <f t="shared" si="22"/>
        <v>340096.04997762706</v>
      </c>
      <c r="AI32">
        <f t="shared" si="23"/>
        <v>-9536105.9950234294</v>
      </c>
      <c r="AJ32">
        <f t="shared" si="24"/>
        <v>4.5311830528147308E-2</v>
      </c>
      <c r="AK32">
        <f t="shared" si="25"/>
        <v>0.78713424294136147</v>
      </c>
      <c r="AL32">
        <f t="shared" si="26"/>
        <v>-340119.46171496657</v>
      </c>
      <c r="AN32">
        <f t="shared" si="4"/>
        <v>-606.13421045005089</v>
      </c>
      <c r="AO32" s="3">
        <f t="shared" si="5"/>
        <v>-377.71845119999995</v>
      </c>
      <c r="AP32" s="3">
        <f t="shared" si="27"/>
        <v>52173.759073777233</v>
      </c>
      <c r="AR32">
        <f t="shared" si="28"/>
        <v>2.639451544347124</v>
      </c>
      <c r="AS32">
        <v>1.6448</v>
      </c>
      <c r="AX32">
        <f>AX31+0.1</f>
        <v>0.1</v>
      </c>
      <c r="AY32">
        <f>AY31+0.1</f>
        <v>0.1</v>
      </c>
    </row>
    <row r="33" spans="1:51" x14ac:dyDescent="0.3">
      <c r="A33" s="3">
        <v>6.3840000000000003</v>
      </c>
      <c r="B33" s="3">
        <v>100</v>
      </c>
      <c r="C33" s="11">
        <f t="shared" si="6"/>
        <v>373.15</v>
      </c>
      <c r="D33" s="3">
        <v>42.393999999999998</v>
      </c>
      <c r="E33" s="3">
        <f t="shared" si="0"/>
        <v>270.64329600000002</v>
      </c>
      <c r="F33" s="3">
        <v>1.7999999999999999E-2</v>
      </c>
      <c r="G33">
        <f t="shared" si="1"/>
        <v>2.6798874447273215E-3</v>
      </c>
      <c r="H33">
        <f t="shared" si="7"/>
        <v>5.9219804835773964</v>
      </c>
      <c r="J33">
        <f t="shared" si="8"/>
        <v>114.91200000000001</v>
      </c>
      <c r="K33" s="3">
        <f t="shared" si="2"/>
        <v>6.3840000000000003</v>
      </c>
      <c r="L33" s="3">
        <f t="shared" si="9"/>
        <v>2.5266578715766013</v>
      </c>
      <c r="M33" s="3">
        <v>0.2</v>
      </c>
      <c r="N33" s="3">
        <f t="shared" si="10"/>
        <v>1.5053315743153202</v>
      </c>
      <c r="O33" s="3">
        <f t="shared" si="11"/>
        <v>0.40901318909469947</v>
      </c>
      <c r="P33" s="3">
        <f t="shared" si="12"/>
        <v>2.6111401991805616</v>
      </c>
      <c r="Q33" s="3">
        <f t="shared" si="13"/>
        <v>-229.82400000000001</v>
      </c>
      <c r="R33" s="3">
        <f t="shared" si="14"/>
        <v>-600.10268513647338</v>
      </c>
      <c r="T33">
        <f t="shared" si="15"/>
        <v>0.39577974178831465</v>
      </c>
      <c r="U33">
        <f t="shared" si="16"/>
        <v>3.0106631486306403</v>
      </c>
      <c r="V33">
        <f t="shared" si="17"/>
        <v>30.343966962925681</v>
      </c>
      <c r="X33">
        <f t="shared" si="18"/>
        <v>0.78700293241070229</v>
      </c>
      <c r="Y33">
        <f t="shared" si="19"/>
        <v>-0.23952330450979209</v>
      </c>
      <c r="AA33">
        <f t="shared" si="20"/>
        <v>7550127.6268539699</v>
      </c>
      <c r="AB33">
        <f t="shared" si="3"/>
        <v>0.21299706758929771</v>
      </c>
      <c r="AC33">
        <f t="shared" si="21"/>
        <v>4.5367750801639857E-2</v>
      </c>
      <c r="AD33">
        <f t="shared" si="22"/>
        <v>342532.30869568745</v>
      </c>
      <c r="AI33">
        <f t="shared" si="23"/>
        <v>-9594399.3272131197</v>
      </c>
      <c r="AJ33">
        <f t="shared" si="24"/>
        <v>4.5367750801639857E-2</v>
      </c>
      <c r="AK33">
        <f t="shared" si="25"/>
        <v>0.78700293241070229</v>
      </c>
      <c r="AL33">
        <f t="shared" si="26"/>
        <v>-342563.73849268386</v>
      </c>
      <c r="AN33">
        <f t="shared" si="4"/>
        <v>-599.25637840747368</v>
      </c>
      <c r="AO33" s="3">
        <f t="shared" si="5"/>
        <v>-368.70664320000003</v>
      </c>
      <c r="AP33" s="3">
        <f t="shared" si="27"/>
        <v>53153.180404236213</v>
      </c>
      <c r="AR33">
        <f t="shared" si="28"/>
        <v>2.6074577868607007</v>
      </c>
      <c r="AS33">
        <v>1.6043000000000001</v>
      </c>
      <c r="AX33">
        <f t="shared" ref="AX33:AY73" si="29">AX32+0.1</f>
        <v>0.2</v>
      </c>
      <c r="AY33">
        <f t="shared" si="29"/>
        <v>0.2</v>
      </c>
    </row>
    <row r="34" spans="1:51" x14ac:dyDescent="0.3">
      <c r="A34" s="3">
        <v>7.407</v>
      </c>
      <c r="B34" s="3">
        <v>25</v>
      </c>
      <c r="C34" s="11">
        <f t="shared" si="6"/>
        <v>298.14999999999998</v>
      </c>
      <c r="D34" s="3">
        <v>42.393999999999998</v>
      </c>
      <c r="E34" s="3">
        <f t="shared" si="0"/>
        <v>314.01235800000001</v>
      </c>
      <c r="F34" s="3">
        <v>1.7999999999999999E-2</v>
      </c>
      <c r="G34">
        <f t="shared" si="1"/>
        <v>3.3540164346805303E-3</v>
      </c>
      <c r="H34">
        <f t="shared" si="7"/>
        <v>5.697596715569115</v>
      </c>
      <c r="J34">
        <f t="shared" si="8"/>
        <v>133.32599999999999</v>
      </c>
      <c r="K34" s="3">
        <f t="shared" si="2"/>
        <v>7.407</v>
      </c>
      <c r="L34" s="3">
        <f t="shared" si="9"/>
        <v>2.721580423210014</v>
      </c>
      <c r="M34" s="3">
        <v>0.2</v>
      </c>
      <c r="N34" s="3">
        <f t="shared" si="10"/>
        <v>1.544316084642003</v>
      </c>
      <c r="O34" s="3">
        <f t="shared" si="11"/>
        <v>0.43458114868309283</v>
      </c>
      <c r="P34" s="3">
        <f t="shared" si="12"/>
        <v>3.2189425682956685</v>
      </c>
      <c r="Q34" s="3">
        <f t="shared" si="13"/>
        <v>-266.65199999999999</v>
      </c>
      <c r="R34" s="3">
        <f t="shared" si="14"/>
        <v>-858.33747372117659</v>
      </c>
      <c r="T34">
        <f t="shared" si="15"/>
        <v>0.36743356597948079</v>
      </c>
      <c r="U34">
        <f t="shared" si="16"/>
        <v>3.088632169284006</v>
      </c>
      <c r="V34">
        <f t="shared" si="17"/>
        <v>31.840738362942638</v>
      </c>
      <c r="X34">
        <f t="shared" si="18"/>
        <v>0.76102785024187725</v>
      </c>
      <c r="Y34">
        <f t="shared" si="19"/>
        <v>-0.27308532488881732</v>
      </c>
      <c r="AA34">
        <f t="shared" si="20"/>
        <v>7010391.1121171964</v>
      </c>
      <c r="AB34">
        <f t="shared" si="3"/>
        <v>0.23897214975812275</v>
      </c>
      <c r="AC34">
        <f t="shared" si="21"/>
        <v>5.7107688360018651E-2</v>
      </c>
      <c r="AD34">
        <f t="shared" si="22"/>
        <v>400347.23091263341</v>
      </c>
      <c r="AI34">
        <f t="shared" si="23"/>
        <v>-9215713.7560856324</v>
      </c>
      <c r="AJ34">
        <f t="shared" si="24"/>
        <v>5.7107688360018651E-2</v>
      </c>
      <c r="AK34">
        <f t="shared" si="25"/>
        <v>0.76102785024187725</v>
      </c>
      <c r="AL34">
        <f t="shared" si="26"/>
        <v>-400519.90835056914</v>
      </c>
      <c r="AN34">
        <f t="shared" si="4"/>
        <v>-717.77385947329458</v>
      </c>
      <c r="AO34" s="3">
        <f t="shared" si="5"/>
        <v>-540.21028679999995</v>
      </c>
      <c r="AP34" s="3">
        <f t="shared" si="27"/>
        <v>31528.822340504383</v>
      </c>
      <c r="AR34">
        <f t="shared" si="28"/>
        <v>2.6918000220260661</v>
      </c>
      <c r="AS34">
        <v>2.0259</v>
      </c>
      <c r="AX34">
        <f t="shared" si="29"/>
        <v>0.30000000000000004</v>
      </c>
      <c r="AY34">
        <f t="shared" si="29"/>
        <v>0.30000000000000004</v>
      </c>
    </row>
    <row r="35" spans="1:51" x14ac:dyDescent="0.3">
      <c r="A35" s="3">
        <v>7.4080000000000004</v>
      </c>
      <c r="B35" s="3">
        <v>37.5</v>
      </c>
      <c r="C35" s="11">
        <f t="shared" si="6"/>
        <v>310.64999999999998</v>
      </c>
      <c r="D35" s="3">
        <v>42.393999999999998</v>
      </c>
      <c r="E35" s="3">
        <f t="shared" si="0"/>
        <v>314.05475200000001</v>
      </c>
      <c r="F35" s="3">
        <v>1.7999999999999999E-2</v>
      </c>
      <c r="G35">
        <f t="shared" si="1"/>
        <v>3.2190568163528088E-3</v>
      </c>
      <c r="H35">
        <f t="shared" si="7"/>
        <v>5.7386668765097024</v>
      </c>
      <c r="J35">
        <f t="shared" si="8"/>
        <v>133.34399999999999</v>
      </c>
      <c r="K35" s="3">
        <f t="shared" si="2"/>
        <v>7.4080000000000004</v>
      </c>
      <c r="L35" s="3">
        <f t="shared" si="9"/>
        <v>2.7217641337926399</v>
      </c>
      <c r="M35" s="3">
        <v>0.2</v>
      </c>
      <c r="N35" s="3">
        <f t="shared" si="10"/>
        <v>1.544352826758528</v>
      </c>
      <c r="O35" s="3">
        <f t="shared" si="11"/>
        <v>0.43460494023704743</v>
      </c>
      <c r="P35" s="3">
        <f t="shared" si="12"/>
        <v>3.2195533972760475</v>
      </c>
      <c r="Q35" s="3">
        <f t="shared" si="13"/>
        <v>-266.68799999999999</v>
      </c>
      <c r="R35" s="3">
        <f t="shared" si="14"/>
        <v>-858.61625641275452</v>
      </c>
      <c r="T35">
        <f t="shared" si="15"/>
        <v>0.36740876536077754</v>
      </c>
      <c r="U35">
        <f t="shared" si="16"/>
        <v>3.0887056535170561</v>
      </c>
      <c r="V35">
        <f t="shared" si="17"/>
        <v>31.842114016240206</v>
      </c>
      <c r="X35">
        <f t="shared" si="18"/>
        <v>0.76100329798130051</v>
      </c>
      <c r="Y35">
        <f t="shared" si="19"/>
        <v>-0.27311758738306063</v>
      </c>
      <c r="AA35">
        <f t="shared" si="20"/>
        <v>7063226.8557089567</v>
      </c>
      <c r="AB35">
        <f t="shared" si="3"/>
        <v>0.23899670201869946</v>
      </c>
      <c r="AC35">
        <f t="shared" si="21"/>
        <v>5.7119423575815023E-2</v>
      </c>
      <c r="AD35">
        <f t="shared" si="22"/>
        <v>403447.446583312</v>
      </c>
      <c r="AI35">
        <f t="shared" si="23"/>
        <v>-9285953.6831033658</v>
      </c>
      <c r="AJ35">
        <f t="shared" si="24"/>
        <v>5.7119423575815023E-2</v>
      </c>
      <c r="AK35">
        <f t="shared" si="25"/>
        <v>0.76100329798130051</v>
      </c>
      <c r="AL35">
        <f t="shared" si="26"/>
        <v>-403642.48211369867</v>
      </c>
      <c r="AN35">
        <f t="shared" si="4"/>
        <v>-695.69595762970857</v>
      </c>
      <c r="AO35" s="3">
        <f t="shared" si="5"/>
        <v>-527.29551360000005</v>
      </c>
      <c r="AP35" s="3">
        <f t="shared" si="27"/>
        <v>28358.709549402993</v>
      </c>
      <c r="AR35">
        <f t="shared" si="28"/>
        <v>2.6086511490194857</v>
      </c>
      <c r="AS35">
        <v>1.9772000000000001</v>
      </c>
      <c r="AX35">
        <f t="shared" si="29"/>
        <v>0.4</v>
      </c>
      <c r="AY35">
        <f t="shared" si="29"/>
        <v>0.4</v>
      </c>
    </row>
    <row r="36" spans="1:51" x14ac:dyDescent="0.3">
      <c r="A36" s="3">
        <v>7.4089999999999998</v>
      </c>
      <c r="B36" s="3">
        <v>50</v>
      </c>
      <c r="C36" s="11">
        <f t="shared" si="6"/>
        <v>323.14999999999998</v>
      </c>
      <c r="D36" s="3">
        <v>42.393999999999998</v>
      </c>
      <c r="E36" s="3">
        <f t="shared" si="0"/>
        <v>314.09714599999995</v>
      </c>
      <c r="F36" s="3">
        <v>1.7999999999999999E-2</v>
      </c>
      <c r="G36">
        <f t="shared" si="1"/>
        <v>3.0945381401825778E-3</v>
      </c>
      <c r="H36">
        <f t="shared" si="7"/>
        <v>5.7781166117089047</v>
      </c>
      <c r="J36">
        <f t="shared" si="8"/>
        <v>133.36199999999999</v>
      </c>
      <c r="K36" s="3">
        <f t="shared" si="2"/>
        <v>7.4089999999999998</v>
      </c>
      <c r="L36" s="3">
        <f t="shared" si="9"/>
        <v>2.7219478319762116</v>
      </c>
      <c r="M36" s="3">
        <v>0.2</v>
      </c>
      <c r="N36" s="3">
        <f t="shared" si="10"/>
        <v>1.5443895663952425</v>
      </c>
      <c r="O36" s="3">
        <f t="shared" si="11"/>
        <v>0.43462872961928772</v>
      </c>
      <c r="P36" s="3">
        <f t="shared" si="12"/>
        <v>3.2201642577493028</v>
      </c>
      <c r="Q36" s="3">
        <f t="shared" si="13"/>
        <v>-266.72399999999999</v>
      </c>
      <c r="R36" s="3">
        <f t="shared" si="14"/>
        <v>-858.89509148392506</v>
      </c>
      <c r="T36">
        <f t="shared" si="15"/>
        <v>0.36738396976328952</v>
      </c>
      <c r="U36">
        <f t="shared" si="16"/>
        <v>3.088779132790485</v>
      </c>
      <c r="V36">
        <f t="shared" si="17"/>
        <v>31.843489512326553</v>
      </c>
      <c r="X36">
        <f t="shared" si="18"/>
        <v>0.76097874730488158</v>
      </c>
      <c r="Y36">
        <f t="shared" si="19"/>
        <v>-0.27314984883646887</v>
      </c>
      <c r="AA36">
        <f t="shared" si="20"/>
        <v>7114009.7798927985</v>
      </c>
      <c r="AB36">
        <f t="shared" si="3"/>
        <v>0.23902125269511842</v>
      </c>
      <c r="AC36">
        <f t="shared" si="21"/>
        <v>5.7131159239943656E-2</v>
      </c>
      <c r="AD36">
        <f t="shared" si="22"/>
        <v>406431.62556957197</v>
      </c>
      <c r="AI36">
        <f t="shared" si="23"/>
        <v>-9353428.5027092639</v>
      </c>
      <c r="AJ36">
        <f t="shared" si="24"/>
        <v>5.7131159239943656E-2</v>
      </c>
      <c r="AK36">
        <f t="shared" si="25"/>
        <v>0.76097874730488158</v>
      </c>
      <c r="AL36">
        <f t="shared" si="26"/>
        <v>-406645.89741656033</v>
      </c>
      <c r="AN36">
        <f t="shared" si="4"/>
        <v>-676.73988385673147</v>
      </c>
      <c r="AO36" s="3">
        <f t="shared" si="5"/>
        <v>-513.39035520000004</v>
      </c>
      <c r="AP36" s="3">
        <f t="shared" si="27"/>
        <v>26683.068512376321</v>
      </c>
      <c r="AR36">
        <f t="shared" si="28"/>
        <v>2.5372290602147971</v>
      </c>
      <c r="AS36">
        <v>1.9248000000000001</v>
      </c>
      <c r="AX36">
        <f t="shared" si="29"/>
        <v>0.5</v>
      </c>
      <c r="AY36">
        <f t="shared" si="29"/>
        <v>0.5</v>
      </c>
    </row>
    <row r="37" spans="1:51" x14ac:dyDescent="0.3">
      <c r="A37" s="3">
        <v>7.4109999999999996</v>
      </c>
      <c r="B37" s="3">
        <v>62.5</v>
      </c>
      <c r="C37" s="11">
        <f t="shared" si="6"/>
        <v>335.65</v>
      </c>
      <c r="D37" s="3">
        <v>42.393999999999998</v>
      </c>
      <c r="E37" s="3">
        <f t="shared" si="0"/>
        <v>314.18193399999996</v>
      </c>
      <c r="F37" s="3">
        <v>1.7999999999999999E-2</v>
      </c>
      <c r="G37">
        <f t="shared" si="1"/>
        <v>2.9792939073439596E-3</v>
      </c>
      <c r="H37">
        <f t="shared" si="7"/>
        <v>5.8160689503847607</v>
      </c>
      <c r="J37">
        <f t="shared" si="8"/>
        <v>133.398</v>
      </c>
      <c r="K37" s="3">
        <f t="shared" si="2"/>
        <v>7.4109999999999996</v>
      </c>
      <c r="L37" s="3">
        <f t="shared" si="9"/>
        <v>2.7223151911562335</v>
      </c>
      <c r="M37" s="3">
        <v>0.2</v>
      </c>
      <c r="N37" s="3">
        <f t="shared" si="10"/>
        <v>1.5444630382312468</v>
      </c>
      <c r="O37" s="3">
        <f t="shared" si="11"/>
        <v>0.43467630187049067</v>
      </c>
      <c r="P37" s="3">
        <f t="shared" si="12"/>
        <v>3.2213860731622059</v>
      </c>
      <c r="Q37" s="3">
        <f t="shared" si="13"/>
        <v>-266.79599999999999</v>
      </c>
      <c r="R37" s="3">
        <f t="shared" si="14"/>
        <v>-859.45291877538386</v>
      </c>
      <c r="T37">
        <f t="shared" si="15"/>
        <v>0.36733439362518328</v>
      </c>
      <c r="U37">
        <f t="shared" si="16"/>
        <v>3.0889260764624935</v>
      </c>
      <c r="V37">
        <f t="shared" si="17"/>
        <v>31.846240033010393</v>
      </c>
      <c r="X37">
        <f t="shared" si="18"/>
        <v>0.76092965070390328</v>
      </c>
      <c r="Y37">
        <f t="shared" si="19"/>
        <v>-0.27321436862104925</v>
      </c>
      <c r="AA37">
        <f t="shared" si="20"/>
        <v>7162661.2612370001</v>
      </c>
      <c r="AB37">
        <f t="shared" si="3"/>
        <v>0.23907034929609675</v>
      </c>
      <c r="AC37">
        <f t="shared" si="21"/>
        <v>5.7154631912557707E-2</v>
      </c>
      <c r="AD37">
        <f t="shared" si="22"/>
        <v>409379.26790033706</v>
      </c>
      <c r="AI37">
        <f t="shared" si="23"/>
        <v>-9418352.4746591132</v>
      </c>
      <c r="AJ37">
        <f t="shared" si="24"/>
        <v>5.7154631912557707E-2</v>
      </c>
      <c r="AK37">
        <f t="shared" si="25"/>
        <v>0.76092965070390328</v>
      </c>
      <c r="AL37">
        <f t="shared" si="26"/>
        <v>-409610.30964215694</v>
      </c>
      <c r="AN37">
        <f t="shared" si="4"/>
        <v>-660.53063135716366</v>
      </c>
      <c r="AO37" s="3">
        <f t="shared" si="5"/>
        <v>-500.82945119999999</v>
      </c>
      <c r="AP37" s="3">
        <f t="shared" si="27"/>
        <v>25504.466943590844</v>
      </c>
      <c r="AR37">
        <f t="shared" si="28"/>
        <v>2.4757891098710765</v>
      </c>
      <c r="AS37">
        <v>1.8772</v>
      </c>
      <c r="AX37">
        <f t="shared" si="29"/>
        <v>0.6</v>
      </c>
      <c r="AY37">
        <f t="shared" si="29"/>
        <v>0.6</v>
      </c>
    </row>
    <row r="38" spans="1:51" x14ac:dyDescent="0.3">
      <c r="A38" s="3">
        <v>7.4139999999999997</v>
      </c>
      <c r="B38" s="3">
        <v>75</v>
      </c>
      <c r="C38" s="11">
        <f t="shared" si="6"/>
        <v>348.15</v>
      </c>
      <c r="D38" s="3">
        <v>42.393999999999998</v>
      </c>
      <c r="E38" s="3">
        <f t="shared" si="0"/>
        <v>314.30911599999996</v>
      </c>
      <c r="F38" s="3">
        <v>1.7999999999999999E-2</v>
      </c>
      <c r="G38">
        <f t="shared" si="1"/>
        <v>2.8723251472066642E-3</v>
      </c>
      <c r="H38">
        <f t="shared" si="7"/>
        <v>5.852633421388556</v>
      </c>
      <c r="J38">
        <f t="shared" si="8"/>
        <v>133.452</v>
      </c>
      <c r="K38" s="3">
        <f t="shared" si="2"/>
        <v>7.4139999999999997</v>
      </c>
      <c r="L38" s="3">
        <f t="shared" si="9"/>
        <v>2.722866136996088</v>
      </c>
      <c r="M38" s="3">
        <v>0.2</v>
      </c>
      <c r="N38" s="3">
        <f t="shared" si="10"/>
        <v>1.5445732273992177</v>
      </c>
      <c r="O38" s="3">
        <f t="shared" si="11"/>
        <v>0.43474764397109572</v>
      </c>
      <c r="P38" s="3">
        <f t="shared" si="12"/>
        <v>3.2232190324017034</v>
      </c>
      <c r="Q38" s="3">
        <f t="shared" si="13"/>
        <v>-266.904</v>
      </c>
      <c r="R38" s="3">
        <f t="shared" si="14"/>
        <v>-860.29005262414421</v>
      </c>
      <c r="T38">
        <f t="shared" si="15"/>
        <v>0.36726006703481096</v>
      </c>
      <c r="U38">
        <f t="shared" si="16"/>
        <v>3.0891464547984353</v>
      </c>
      <c r="V38">
        <f t="shared" si="17"/>
        <v>31.850364635856639</v>
      </c>
      <c r="X38">
        <f t="shared" si="18"/>
        <v>0.76085601767978606</v>
      </c>
      <c r="Y38">
        <f t="shared" si="19"/>
        <v>-0.27331114049333649</v>
      </c>
      <c r="AA38">
        <f t="shared" si="20"/>
        <v>7209312.957492088</v>
      </c>
      <c r="AB38">
        <f t="shared" si="3"/>
        <v>0.23914398232021392</v>
      </c>
      <c r="AC38">
        <f t="shared" si="21"/>
        <v>5.7189844279970786E-2</v>
      </c>
      <c r="AD38">
        <f t="shared" si="22"/>
        <v>412299.48540454818</v>
      </c>
      <c r="AI38">
        <f t="shared" si="23"/>
        <v>-9480912.2305761874</v>
      </c>
      <c r="AJ38">
        <f t="shared" si="24"/>
        <v>5.7189844279970786E-2</v>
      </c>
      <c r="AK38">
        <f t="shared" si="25"/>
        <v>0.76085601767978606</v>
      </c>
      <c r="AL38">
        <f t="shared" si="26"/>
        <v>-412545.18248256797</v>
      </c>
      <c r="AN38">
        <f t="shared" si="4"/>
        <v>-646.71665038069477</v>
      </c>
      <c r="AO38" s="3">
        <f t="shared" si="5"/>
        <v>-487.7670599999999</v>
      </c>
      <c r="AP38" s="3">
        <f t="shared" si="27"/>
        <v>25264.972282190687</v>
      </c>
      <c r="AR38">
        <f t="shared" si="28"/>
        <v>2.4230309413897686</v>
      </c>
      <c r="AS38">
        <v>1.8274999999999999</v>
      </c>
      <c r="AX38">
        <f t="shared" si="29"/>
        <v>0.7</v>
      </c>
      <c r="AY38">
        <f t="shared" si="29"/>
        <v>0.7</v>
      </c>
    </row>
    <row r="39" spans="1:51" x14ac:dyDescent="0.3">
      <c r="A39" s="3">
        <v>7.4180000000000001</v>
      </c>
      <c r="B39" s="3">
        <v>87.5</v>
      </c>
      <c r="C39" s="11">
        <f t="shared" si="6"/>
        <v>360.65</v>
      </c>
      <c r="D39" s="3">
        <v>42.393999999999998</v>
      </c>
      <c r="E39" s="3">
        <f t="shared" ref="E39:E60" si="30">D39*A39</f>
        <v>314.47869199999997</v>
      </c>
      <c r="F39" s="3">
        <v>1.7999999999999999E-2</v>
      </c>
      <c r="G39">
        <f t="shared" ref="G39:G60" si="31">1/C39</f>
        <v>2.772771384999307E-3</v>
      </c>
      <c r="H39">
        <f t="shared" si="7"/>
        <v>5.8879079589496817</v>
      </c>
      <c r="J39">
        <f t="shared" si="8"/>
        <v>133.524</v>
      </c>
      <c r="K39" s="3">
        <f t="shared" ref="K39:K60" si="32">A39</f>
        <v>7.4180000000000001</v>
      </c>
      <c r="L39" s="3">
        <f t="shared" si="9"/>
        <v>2.7236005580848306</v>
      </c>
      <c r="M39" s="3">
        <v>0.2</v>
      </c>
      <c r="N39" s="3">
        <f t="shared" si="10"/>
        <v>1.5447201116169662</v>
      </c>
      <c r="O39" s="3">
        <f t="shared" si="11"/>
        <v>0.43484273640922982</v>
      </c>
      <c r="P39" s="3">
        <f t="shared" si="12"/>
        <v>3.2256634186836668</v>
      </c>
      <c r="Q39" s="3">
        <f t="shared" si="13"/>
        <v>-267.048</v>
      </c>
      <c r="R39" s="3">
        <f t="shared" si="14"/>
        <v>-861.40696463263589</v>
      </c>
      <c r="T39">
        <f t="shared" si="15"/>
        <v>0.36716103506131442</v>
      </c>
      <c r="U39">
        <f t="shared" si="16"/>
        <v>3.0894402232339324</v>
      </c>
      <c r="V39">
        <f t="shared" si="17"/>
        <v>31.855861908567856</v>
      </c>
      <c r="X39">
        <f t="shared" si="18"/>
        <v>0.76075786247891497</v>
      </c>
      <c r="Y39">
        <f t="shared" si="19"/>
        <v>-0.27344015509064945</v>
      </c>
      <c r="AA39">
        <f t="shared" si="20"/>
        <v>7254082.7671099436</v>
      </c>
      <c r="AB39">
        <f t="shared" si="3"/>
        <v>0.23924213752108503</v>
      </c>
      <c r="AC39">
        <f t="shared" si="21"/>
        <v>5.7236800365657758E-2</v>
      </c>
      <c r="AD39">
        <f t="shared" si="22"/>
        <v>415200.48717703007</v>
      </c>
      <c r="AI39">
        <f t="shared" si="23"/>
        <v>-9541274.6783291884</v>
      </c>
      <c r="AJ39">
        <f t="shared" si="24"/>
        <v>5.7236800365657758E-2</v>
      </c>
      <c r="AK39">
        <f t="shared" si="25"/>
        <v>0.76075786247891497</v>
      </c>
      <c r="AL39">
        <f t="shared" si="26"/>
        <v>-415459.02365789976</v>
      </c>
      <c r="AN39">
        <f t="shared" si="4"/>
        <v>-634.99978582659969</v>
      </c>
      <c r="AO39" s="3">
        <f t="shared" ref="AO39:AO60" si="33">-AS39*A39*18*2</f>
        <v>-476.25340320000004</v>
      </c>
      <c r="AP39" s="3">
        <f t="shared" si="27"/>
        <v>25200.413997030781</v>
      </c>
      <c r="AR39">
        <f t="shared" si="28"/>
        <v>2.377848872961414</v>
      </c>
      <c r="AS39">
        <v>1.7834000000000001</v>
      </c>
      <c r="AX39">
        <f t="shared" si="29"/>
        <v>0.79999999999999993</v>
      </c>
      <c r="AY39">
        <f t="shared" si="29"/>
        <v>0.79999999999999993</v>
      </c>
    </row>
    <row r="40" spans="1:51" x14ac:dyDescent="0.3">
      <c r="A40" s="3">
        <v>7.4240000000000004</v>
      </c>
      <c r="B40" s="3">
        <v>100</v>
      </c>
      <c r="C40" s="11">
        <f t="shared" si="6"/>
        <v>373.15</v>
      </c>
      <c r="D40" s="3">
        <v>42.393999999999998</v>
      </c>
      <c r="E40" s="3">
        <f t="shared" si="30"/>
        <v>314.73305599999998</v>
      </c>
      <c r="F40" s="3">
        <v>1.7999999999999999E-2</v>
      </c>
      <c r="G40">
        <f t="shared" si="31"/>
        <v>2.6798874447273215E-3</v>
      </c>
      <c r="H40">
        <f t="shared" si="7"/>
        <v>5.9219804835773964</v>
      </c>
      <c r="J40">
        <f t="shared" si="8"/>
        <v>133.63200000000001</v>
      </c>
      <c r="K40" s="3">
        <f t="shared" si="32"/>
        <v>7.4240000000000004</v>
      </c>
      <c r="L40" s="3">
        <f t="shared" si="9"/>
        <v>2.7247018185482244</v>
      </c>
      <c r="M40" s="3">
        <v>0.2</v>
      </c>
      <c r="N40" s="3">
        <f t="shared" si="10"/>
        <v>1.544940363709645</v>
      </c>
      <c r="O40" s="3">
        <f t="shared" si="11"/>
        <v>0.43498531006404451</v>
      </c>
      <c r="P40" s="3">
        <f t="shared" si="12"/>
        <v>3.2293309419154665</v>
      </c>
      <c r="Q40" s="3">
        <f t="shared" si="13"/>
        <v>-267.26400000000001</v>
      </c>
      <c r="R40" s="3">
        <f t="shared" si="14"/>
        <v>-863.08390486009523</v>
      </c>
      <c r="T40">
        <f t="shared" si="15"/>
        <v>0.36701263719668964</v>
      </c>
      <c r="U40">
        <f t="shared" si="16"/>
        <v>3.0898807274192901</v>
      </c>
      <c r="V40">
        <f t="shared" si="17"/>
        <v>31.864103112861823</v>
      </c>
      <c r="X40">
        <f t="shared" si="18"/>
        <v>0.76061067715330954</v>
      </c>
      <c r="Y40">
        <f t="shared" si="19"/>
        <v>-0.27363364578304961</v>
      </c>
      <c r="AA40">
        <f t="shared" si="20"/>
        <v>7296841.2344127512</v>
      </c>
      <c r="AB40">
        <f t="shared" si="3"/>
        <v>0.23938932284669046</v>
      </c>
      <c r="AC40">
        <f t="shared" si="21"/>
        <v>5.7307247892996994E-2</v>
      </c>
      <c r="AD40">
        <f t="shared" si="22"/>
        <v>418161.88945633371</v>
      </c>
      <c r="AI40">
        <f t="shared" si="23"/>
        <v>-9599594.5146181881</v>
      </c>
      <c r="AJ40">
        <f t="shared" si="24"/>
        <v>5.7307247892996994E-2</v>
      </c>
      <c r="AK40">
        <f t="shared" si="25"/>
        <v>0.76061067715330954</v>
      </c>
      <c r="AL40">
        <f t="shared" si="26"/>
        <v>-418431.9699051354</v>
      </c>
      <c r="AN40">
        <f t="shared" si="4"/>
        <v>-625.14119281707099</v>
      </c>
      <c r="AO40" s="3">
        <f t="shared" si="33"/>
        <v>-464.37120000000004</v>
      </c>
      <c r="AP40" s="3">
        <f t="shared" si="27"/>
        <v>25846.990590401041</v>
      </c>
      <c r="AR40">
        <f t="shared" si="28"/>
        <v>2.3390400234115742</v>
      </c>
      <c r="AS40">
        <v>1.7375</v>
      </c>
      <c r="AX40">
        <f t="shared" si="29"/>
        <v>0.89999999999999991</v>
      </c>
      <c r="AY40">
        <f t="shared" si="29"/>
        <v>0.89999999999999991</v>
      </c>
    </row>
    <row r="41" spans="1:51" x14ac:dyDescent="0.3">
      <c r="A41" s="3">
        <v>8.4920000000000009</v>
      </c>
      <c r="B41" s="3">
        <v>25</v>
      </c>
      <c r="C41" s="11">
        <f t="shared" si="6"/>
        <v>298.14999999999998</v>
      </c>
      <c r="D41" s="3">
        <v>42.393999999999998</v>
      </c>
      <c r="E41" s="3">
        <f t="shared" si="30"/>
        <v>360.00984800000003</v>
      </c>
      <c r="F41" s="3">
        <v>1.7999999999999999E-2</v>
      </c>
      <c r="G41">
        <f t="shared" si="31"/>
        <v>3.3540164346805303E-3</v>
      </c>
      <c r="H41">
        <f t="shared" si="7"/>
        <v>5.697596715569115</v>
      </c>
      <c r="J41">
        <f t="shared" si="8"/>
        <v>152.85600000000002</v>
      </c>
      <c r="K41" s="3">
        <f t="shared" si="32"/>
        <v>8.4920000000000009</v>
      </c>
      <c r="L41" s="3">
        <f t="shared" si="9"/>
        <v>2.914103635768639</v>
      </c>
      <c r="M41" s="3">
        <v>0.2</v>
      </c>
      <c r="N41" s="3">
        <f t="shared" si="10"/>
        <v>1.5828207271537278</v>
      </c>
      <c r="O41" s="3">
        <f t="shared" si="11"/>
        <v>0.45920852568835341</v>
      </c>
      <c r="P41" s="3">
        <f t="shared" si="12"/>
        <v>3.8995988001454975</v>
      </c>
      <c r="Q41" s="3">
        <f t="shared" si="13"/>
        <v>-305.71200000000005</v>
      </c>
      <c r="R41" s="3">
        <f t="shared" si="14"/>
        <v>-1192.1541483900805</v>
      </c>
      <c r="T41">
        <f t="shared" si="15"/>
        <v>0.3431586947443051</v>
      </c>
      <c r="U41">
        <f t="shared" si="16"/>
        <v>3.1656414543074556</v>
      </c>
      <c r="V41">
        <f t="shared" si="17"/>
        <v>33.247887071734397</v>
      </c>
      <c r="X41">
        <f t="shared" si="18"/>
        <v>0.73528879329114982</v>
      </c>
      <c r="Y41">
        <f t="shared" si="19"/>
        <v>-0.30749194089821397</v>
      </c>
      <c r="AA41">
        <f t="shared" si="20"/>
        <v>6773124.3343492923</v>
      </c>
      <c r="AB41">
        <f t="shared" si="3"/>
        <v>0.26471120670885023</v>
      </c>
      <c r="AC41">
        <f t="shared" si="21"/>
        <v>7.0072022957255634E-2</v>
      </c>
      <c r="AD41">
        <f t="shared" si="22"/>
        <v>474606.52384887042</v>
      </c>
      <c r="AI41">
        <f t="shared" si="23"/>
        <v>-9220608.7729103845</v>
      </c>
      <c r="AJ41">
        <f t="shared" si="24"/>
        <v>7.0072022957255634E-2</v>
      </c>
      <c r="AK41">
        <f t="shared" si="25"/>
        <v>0.73528879329114982</v>
      </c>
      <c r="AL41">
        <f t="shared" si="26"/>
        <v>-475075.02285031194</v>
      </c>
      <c r="AN41">
        <f t="shared" si="4"/>
        <v>-757.21052596118534</v>
      </c>
      <c r="AO41" s="3">
        <f t="shared" si="33"/>
        <v>-677.4272208000001</v>
      </c>
      <c r="AP41" s="3">
        <f t="shared" si="27"/>
        <v>6365.3757824428076</v>
      </c>
      <c r="AR41">
        <f t="shared" si="28"/>
        <v>2.4768753793151239</v>
      </c>
      <c r="AS41">
        <v>2.2159</v>
      </c>
      <c r="AU41">
        <f t="shared" ref="AU41:AU60" si="34">AR41</f>
        <v>2.4768753793151239</v>
      </c>
      <c r="AV41">
        <f t="shared" ref="AV41:AV60" si="35">AS41</f>
        <v>2.2159</v>
      </c>
      <c r="AX41">
        <f t="shared" si="29"/>
        <v>0.99999999999999989</v>
      </c>
      <c r="AY41">
        <f t="shared" si="29"/>
        <v>0.99999999999999989</v>
      </c>
    </row>
    <row r="42" spans="1:51" x14ac:dyDescent="0.3">
      <c r="A42" s="3">
        <v>8.4930000000000003</v>
      </c>
      <c r="B42" s="3">
        <v>37.5</v>
      </c>
      <c r="C42" s="11">
        <f t="shared" si="6"/>
        <v>310.64999999999998</v>
      </c>
      <c r="D42" s="3">
        <v>42.393999999999998</v>
      </c>
      <c r="E42" s="3">
        <f t="shared" si="30"/>
        <v>360.05224199999998</v>
      </c>
      <c r="F42" s="3">
        <v>1.7999999999999999E-2</v>
      </c>
      <c r="G42">
        <f t="shared" si="31"/>
        <v>3.2190568163528088E-3</v>
      </c>
      <c r="H42">
        <f t="shared" si="7"/>
        <v>5.7386668765097024</v>
      </c>
      <c r="J42">
        <f t="shared" si="8"/>
        <v>152.874</v>
      </c>
      <c r="K42" s="3">
        <f t="shared" si="32"/>
        <v>8.4930000000000003</v>
      </c>
      <c r="L42" s="3">
        <f t="shared" si="9"/>
        <v>2.914275210065103</v>
      </c>
      <c r="M42" s="3">
        <v>0.2</v>
      </c>
      <c r="N42" s="3">
        <f t="shared" si="10"/>
        <v>1.5828550420130205</v>
      </c>
      <c r="O42" s="3">
        <f t="shared" si="11"/>
        <v>0.4592302050148519</v>
      </c>
      <c r="P42" s="3">
        <f t="shared" si="12"/>
        <v>3.9002421311911375</v>
      </c>
      <c r="Q42" s="3">
        <f t="shared" si="13"/>
        <v>-305.74799999999999</v>
      </c>
      <c r="R42" s="3">
        <f t="shared" si="14"/>
        <v>-1192.4912311274279</v>
      </c>
      <c r="T42">
        <f t="shared" si="15"/>
        <v>0.34313849170671173</v>
      </c>
      <c r="U42">
        <f t="shared" si="16"/>
        <v>3.165710084026041</v>
      </c>
      <c r="V42">
        <f t="shared" si="17"/>
        <v>33.249111024149165</v>
      </c>
      <c r="X42">
        <f t="shared" si="18"/>
        <v>0.73526587370604846</v>
      </c>
      <c r="Y42">
        <f t="shared" si="19"/>
        <v>-0.30752311224548529</v>
      </c>
      <c r="AA42">
        <f t="shared" si="20"/>
        <v>6824166.8823527405</v>
      </c>
      <c r="AB42">
        <f t="shared" si="3"/>
        <v>0.26473412629395154</v>
      </c>
      <c r="AC42">
        <f t="shared" si="21"/>
        <v>7.008415762462189E-2</v>
      </c>
      <c r="AD42">
        <f t="shared" si="22"/>
        <v>478265.98743953399</v>
      </c>
      <c r="AI42">
        <f t="shared" si="23"/>
        <v>-9290883.7501657438</v>
      </c>
      <c r="AJ42">
        <f t="shared" si="24"/>
        <v>7.008415762462189E-2</v>
      </c>
      <c r="AK42">
        <f t="shared" si="25"/>
        <v>0.73526587370604846</v>
      </c>
      <c r="AL42">
        <f t="shared" si="26"/>
        <v>-478763.7865006763</v>
      </c>
      <c r="AN42">
        <f t="shared" si="4"/>
        <v>-728.24880412151106</v>
      </c>
      <c r="AO42" s="3">
        <f t="shared" si="33"/>
        <v>-659.65131000000008</v>
      </c>
      <c r="AP42" s="3">
        <f t="shared" si="27"/>
        <v>4705.6161997507334</v>
      </c>
      <c r="AR42">
        <f t="shared" si="28"/>
        <v>2.3818595841068824</v>
      </c>
      <c r="AS42">
        <v>2.1575000000000002</v>
      </c>
      <c r="AU42">
        <f t="shared" si="34"/>
        <v>2.3818595841068824</v>
      </c>
      <c r="AV42">
        <f t="shared" si="35"/>
        <v>2.1575000000000002</v>
      </c>
      <c r="AX42">
        <f t="shared" si="29"/>
        <v>1.0999999999999999</v>
      </c>
      <c r="AY42">
        <f t="shared" si="29"/>
        <v>1.0999999999999999</v>
      </c>
    </row>
    <row r="43" spans="1:51" x14ac:dyDescent="0.3">
      <c r="A43" s="3">
        <v>8.4939999999999998</v>
      </c>
      <c r="B43" s="3">
        <v>50</v>
      </c>
      <c r="C43" s="11">
        <f t="shared" si="6"/>
        <v>323.14999999999998</v>
      </c>
      <c r="D43" s="3">
        <v>42.393999999999998</v>
      </c>
      <c r="E43" s="3">
        <f t="shared" si="30"/>
        <v>360.09463599999998</v>
      </c>
      <c r="F43" s="3">
        <v>1.7999999999999999E-2</v>
      </c>
      <c r="G43">
        <f t="shared" si="31"/>
        <v>3.0945381401825778E-3</v>
      </c>
      <c r="H43">
        <f t="shared" si="7"/>
        <v>5.7781166117089047</v>
      </c>
      <c r="J43">
        <f t="shared" si="8"/>
        <v>152.892</v>
      </c>
      <c r="K43" s="3">
        <f t="shared" si="32"/>
        <v>8.4939999999999998</v>
      </c>
      <c r="L43" s="3">
        <f t="shared" si="9"/>
        <v>2.9144467742609401</v>
      </c>
      <c r="M43" s="3">
        <v>0.2</v>
      </c>
      <c r="N43" s="3">
        <f t="shared" si="10"/>
        <v>1.5828893548521881</v>
      </c>
      <c r="O43" s="3">
        <f t="shared" si="11"/>
        <v>0.45925188259514099</v>
      </c>
      <c r="P43" s="3">
        <f t="shared" si="12"/>
        <v>3.9008854907631276</v>
      </c>
      <c r="Q43" s="3">
        <f t="shared" si="13"/>
        <v>-305.78399999999999</v>
      </c>
      <c r="R43" s="3">
        <f t="shared" si="14"/>
        <v>-1192.8283689075122</v>
      </c>
      <c r="T43">
        <f t="shared" si="15"/>
        <v>0.34311829223698381</v>
      </c>
      <c r="U43">
        <f t="shared" si="16"/>
        <v>3.1657787097043761</v>
      </c>
      <c r="V43">
        <f t="shared" si="17"/>
        <v>33.250334852198321</v>
      </c>
      <c r="X43">
        <f t="shared" si="18"/>
        <v>0.73524295554974906</v>
      </c>
      <c r="Y43">
        <f t="shared" si="19"/>
        <v>-0.30755428262113388</v>
      </c>
      <c r="AA43">
        <f t="shared" si="20"/>
        <v>6873228.0416515358</v>
      </c>
      <c r="AB43">
        <f t="shared" si="3"/>
        <v>0.264757044450251</v>
      </c>
      <c r="AC43">
        <f t="shared" si="21"/>
        <v>7.0096292586032186E-2</v>
      </c>
      <c r="AD43">
        <f t="shared" si="22"/>
        <v>481787.80381812708</v>
      </c>
      <c r="AI43">
        <f t="shared" si="23"/>
        <v>-9358390.471598614</v>
      </c>
      <c r="AJ43">
        <f t="shared" si="24"/>
        <v>7.0096292586032186E-2</v>
      </c>
      <c r="AK43">
        <f t="shared" si="25"/>
        <v>0.73524295554974906</v>
      </c>
      <c r="AL43">
        <f t="shared" si="26"/>
        <v>-482310.9063651305</v>
      </c>
      <c r="AN43">
        <f t="shared" si="4"/>
        <v>-703.28371103893733</v>
      </c>
      <c r="AO43" s="3">
        <f t="shared" si="33"/>
        <v>-640.86210719999997</v>
      </c>
      <c r="AP43" s="3">
        <f t="shared" si="27"/>
        <v>3896.4566258252389</v>
      </c>
      <c r="AR43">
        <f t="shared" si="28"/>
        <v>2.2999362655957714</v>
      </c>
      <c r="AS43">
        <v>2.0958000000000001</v>
      </c>
      <c r="AU43">
        <f t="shared" si="34"/>
        <v>2.2999362655957714</v>
      </c>
      <c r="AV43">
        <f t="shared" si="35"/>
        <v>2.0958000000000001</v>
      </c>
      <c r="AX43">
        <f t="shared" si="29"/>
        <v>1.2</v>
      </c>
      <c r="AY43">
        <f t="shared" si="29"/>
        <v>1.2</v>
      </c>
    </row>
    <row r="44" spans="1:51" x14ac:dyDescent="0.3">
      <c r="A44" s="3">
        <v>8.4949999999999992</v>
      </c>
      <c r="B44" s="3">
        <v>62.5</v>
      </c>
      <c r="C44" s="11">
        <f t="shared" si="6"/>
        <v>335.65</v>
      </c>
      <c r="D44" s="3">
        <v>42.393999999999998</v>
      </c>
      <c r="E44" s="3">
        <f t="shared" si="30"/>
        <v>360.13702999999992</v>
      </c>
      <c r="F44" s="3">
        <v>1.7999999999999999E-2</v>
      </c>
      <c r="G44">
        <f t="shared" si="31"/>
        <v>2.9792939073439596E-3</v>
      </c>
      <c r="H44">
        <f t="shared" si="7"/>
        <v>5.8160689503847607</v>
      </c>
      <c r="J44">
        <f t="shared" si="8"/>
        <v>152.91</v>
      </c>
      <c r="K44" s="3">
        <f t="shared" si="32"/>
        <v>8.4949999999999992</v>
      </c>
      <c r="L44" s="3">
        <f t="shared" si="9"/>
        <v>2.9146183283579341</v>
      </c>
      <c r="M44" s="3">
        <v>0.2</v>
      </c>
      <c r="N44" s="3">
        <f t="shared" si="10"/>
        <v>1.5829236656715868</v>
      </c>
      <c r="O44" s="3">
        <f t="shared" si="11"/>
        <v>0.4592735584295492</v>
      </c>
      <c r="P44" s="3">
        <f t="shared" si="12"/>
        <v>3.9015288788590201</v>
      </c>
      <c r="Q44" s="3">
        <f t="shared" si="13"/>
        <v>-305.82</v>
      </c>
      <c r="R44" s="3">
        <f t="shared" si="14"/>
        <v>-1193.1655617326655</v>
      </c>
      <c r="T44">
        <f t="shared" si="15"/>
        <v>0.34309809633407118</v>
      </c>
      <c r="U44">
        <f t="shared" si="16"/>
        <v>3.1658473313431736</v>
      </c>
      <c r="V44">
        <f t="shared" si="17"/>
        <v>33.251558555907081</v>
      </c>
      <c r="X44">
        <f t="shared" si="18"/>
        <v>0.73522003882211784</v>
      </c>
      <c r="Y44">
        <f t="shared" si="19"/>
        <v>-0.30758545202522064</v>
      </c>
      <c r="AA44">
        <f t="shared" si="20"/>
        <v>6920454.9762635287</v>
      </c>
      <c r="AB44">
        <f t="shared" si="3"/>
        <v>0.26477996117788216</v>
      </c>
      <c r="AC44">
        <f t="shared" si="21"/>
        <v>7.0108427841360788E-2</v>
      </c>
      <c r="AD44">
        <f t="shared" si="22"/>
        <v>485182.21833275777</v>
      </c>
      <c r="AI44">
        <f t="shared" si="23"/>
        <v>-9423338.8030740283</v>
      </c>
      <c r="AJ44">
        <f t="shared" si="24"/>
        <v>7.0108427841360788E-2</v>
      </c>
      <c r="AK44">
        <f t="shared" si="25"/>
        <v>0.73522003882211784</v>
      </c>
      <c r="AL44">
        <f t="shared" si="26"/>
        <v>-485727.13919862232</v>
      </c>
      <c r="AN44">
        <f t="shared" si="4"/>
        <v>-681.80383987602545</v>
      </c>
      <c r="AO44" s="3">
        <f t="shared" si="33"/>
        <v>-623.62814400000002</v>
      </c>
      <c r="AP44" s="3">
        <f t="shared" si="27"/>
        <v>3384.4115906598022</v>
      </c>
      <c r="AR44">
        <f t="shared" si="28"/>
        <v>2.2294285523380597</v>
      </c>
      <c r="AS44">
        <v>2.0392000000000001</v>
      </c>
      <c r="AU44">
        <f t="shared" si="34"/>
        <v>2.2294285523380597</v>
      </c>
      <c r="AV44">
        <f t="shared" si="35"/>
        <v>2.0392000000000001</v>
      </c>
      <c r="AX44">
        <f t="shared" si="29"/>
        <v>1.3</v>
      </c>
      <c r="AY44">
        <f t="shared" si="29"/>
        <v>1.3</v>
      </c>
    </row>
    <row r="45" spans="1:51" x14ac:dyDescent="0.3">
      <c r="A45" s="3">
        <v>8.4979999999999993</v>
      </c>
      <c r="B45" s="3">
        <v>75</v>
      </c>
      <c r="C45" s="11">
        <f t="shared" si="6"/>
        <v>348.15</v>
      </c>
      <c r="D45" s="3">
        <v>42.393999999999998</v>
      </c>
      <c r="E45" s="3">
        <f t="shared" si="30"/>
        <v>360.26421199999993</v>
      </c>
      <c r="F45" s="3">
        <v>1.7999999999999999E-2</v>
      </c>
      <c r="G45">
        <f t="shared" si="31"/>
        <v>2.8723251472066642E-3</v>
      </c>
      <c r="H45">
        <f t="shared" si="7"/>
        <v>5.852633421388556</v>
      </c>
      <c r="J45">
        <f t="shared" si="8"/>
        <v>152.964</v>
      </c>
      <c r="K45" s="3">
        <f t="shared" si="32"/>
        <v>8.4979999999999993</v>
      </c>
      <c r="L45" s="3">
        <f t="shared" si="9"/>
        <v>2.9151329300736868</v>
      </c>
      <c r="M45" s="3">
        <v>0.2</v>
      </c>
      <c r="N45" s="3">
        <f t="shared" si="10"/>
        <v>1.5830265860147374</v>
      </c>
      <c r="O45" s="3">
        <f t="shared" si="11"/>
        <v>0.45933857546077517</v>
      </c>
      <c r="P45" s="3">
        <f t="shared" si="12"/>
        <v>3.9034592142656672</v>
      </c>
      <c r="Q45" s="3">
        <f t="shared" si="13"/>
        <v>-305.928</v>
      </c>
      <c r="R45" s="3">
        <f t="shared" si="14"/>
        <v>-1194.177470501867</v>
      </c>
      <c r="T45">
        <f t="shared" si="15"/>
        <v>0.34303753001573162</v>
      </c>
      <c r="U45">
        <f t="shared" si="16"/>
        <v>3.1660531720294749</v>
      </c>
      <c r="V45">
        <f t="shared" si="17"/>
        <v>33.255228921243237</v>
      </c>
      <c r="X45">
        <f t="shared" si="18"/>
        <v>0.73515129720989836</v>
      </c>
      <c r="Y45">
        <f t="shared" si="19"/>
        <v>-0.30767895440871385</v>
      </c>
      <c r="AA45">
        <f t="shared" si="20"/>
        <v>6965544.3386697564</v>
      </c>
      <c r="AB45">
        <f t="shared" si="3"/>
        <v>0.2648487027901017</v>
      </c>
      <c r="AC45">
        <f t="shared" si="21"/>
        <v>7.0144835369599617E-2</v>
      </c>
      <c r="AD45">
        <f t="shared" si="22"/>
        <v>488596.9608956367</v>
      </c>
      <c r="AI45">
        <f t="shared" si="23"/>
        <v>-9485924.5500764921</v>
      </c>
      <c r="AJ45">
        <f t="shared" si="24"/>
        <v>7.0144835369599617E-2</v>
      </c>
      <c r="AK45">
        <f t="shared" si="25"/>
        <v>0.73515129720989836</v>
      </c>
      <c r="AL45">
        <f t="shared" si="26"/>
        <v>-489161.30412284855</v>
      </c>
      <c r="AN45">
        <f t="shared" si="4"/>
        <v>-663.39715116564184</v>
      </c>
      <c r="AO45" s="3">
        <f t="shared" si="33"/>
        <v>-604.81965600000001</v>
      </c>
      <c r="AP45" s="3">
        <f t="shared" si="27"/>
        <v>3431.3229398807925</v>
      </c>
      <c r="AR45">
        <f t="shared" si="28"/>
        <v>2.1684747756519243</v>
      </c>
      <c r="AS45">
        <v>1.9770000000000001</v>
      </c>
      <c r="AU45">
        <f t="shared" si="34"/>
        <v>2.1684747756519243</v>
      </c>
      <c r="AV45">
        <f t="shared" si="35"/>
        <v>1.9770000000000001</v>
      </c>
      <c r="AX45">
        <f t="shared" si="29"/>
        <v>1.4000000000000001</v>
      </c>
      <c r="AY45">
        <f t="shared" si="29"/>
        <v>1.4000000000000001</v>
      </c>
    </row>
    <row r="46" spans="1:51" x14ac:dyDescent="0.3">
      <c r="A46" s="3">
        <v>8.5020000000000007</v>
      </c>
      <c r="B46" s="3">
        <v>87.5</v>
      </c>
      <c r="C46" s="11">
        <f t="shared" si="6"/>
        <v>360.65</v>
      </c>
      <c r="D46" s="3">
        <v>42.393999999999998</v>
      </c>
      <c r="E46" s="3">
        <f t="shared" si="30"/>
        <v>360.43378799999999</v>
      </c>
      <c r="F46" s="3">
        <v>1.7999999999999999E-2</v>
      </c>
      <c r="G46">
        <f t="shared" si="31"/>
        <v>2.772771384999307E-3</v>
      </c>
      <c r="H46">
        <f t="shared" si="7"/>
        <v>5.8879079589496817</v>
      </c>
      <c r="J46">
        <f t="shared" si="8"/>
        <v>153.036</v>
      </c>
      <c r="K46" s="3">
        <f t="shared" si="32"/>
        <v>8.5020000000000007</v>
      </c>
      <c r="L46" s="3">
        <f t="shared" si="9"/>
        <v>2.9158189244190047</v>
      </c>
      <c r="M46" s="3">
        <v>0.2</v>
      </c>
      <c r="N46" s="3">
        <f t="shared" si="10"/>
        <v>1.5831637848838009</v>
      </c>
      <c r="O46" s="3">
        <f t="shared" si="11"/>
        <v>0.45942524041333799</v>
      </c>
      <c r="P46" s="3">
        <f t="shared" si="12"/>
        <v>3.9060333939941998</v>
      </c>
      <c r="Q46" s="3">
        <f t="shared" si="13"/>
        <v>-306.072</v>
      </c>
      <c r="R46" s="3">
        <f t="shared" si="14"/>
        <v>-1195.5274529665928</v>
      </c>
      <c r="T46">
        <f t="shared" si="15"/>
        <v>0.34295682479640133</v>
      </c>
      <c r="U46">
        <f t="shared" si="16"/>
        <v>3.1663275697676019</v>
      </c>
      <c r="V46">
        <f t="shared" si="17"/>
        <v>33.260121002455264</v>
      </c>
      <c r="X46">
        <f t="shared" si="18"/>
        <v>0.73505966172019244</v>
      </c>
      <c r="Y46">
        <f t="shared" si="19"/>
        <v>-0.30780361065517697</v>
      </c>
      <c r="AA46">
        <f t="shared" si="20"/>
        <v>7008824.46958612</v>
      </c>
      <c r="AB46">
        <f t="shared" si="3"/>
        <v>0.26494033827980756</v>
      </c>
      <c r="AC46">
        <f t="shared" si="21"/>
        <v>7.0193382847818869E-2</v>
      </c>
      <c r="AD46">
        <f t="shared" si="22"/>
        <v>491973.09930681955</v>
      </c>
      <c r="AI46">
        <f t="shared" si="23"/>
        <v>-9546310.4663683679</v>
      </c>
      <c r="AJ46">
        <f t="shared" si="24"/>
        <v>7.0193382847818869E-2</v>
      </c>
      <c r="AK46">
        <f t="shared" si="25"/>
        <v>0.73505966172019244</v>
      </c>
      <c r="AL46">
        <f t="shared" si="26"/>
        <v>-492554.53022454266</v>
      </c>
      <c r="AN46">
        <f t="shared" si="4"/>
        <v>-647.66445985657629</v>
      </c>
      <c r="AO46" s="3">
        <f t="shared" si="33"/>
        <v>-587.8418832000001</v>
      </c>
      <c r="AP46" s="3">
        <f t="shared" si="27"/>
        <v>3578.7406778319341</v>
      </c>
      <c r="AR46">
        <f t="shared" si="28"/>
        <v>2.1160526276711895</v>
      </c>
      <c r="AS46">
        <v>1.9206000000000001</v>
      </c>
      <c r="AU46">
        <f t="shared" si="34"/>
        <v>2.1160526276711895</v>
      </c>
      <c r="AV46">
        <f t="shared" si="35"/>
        <v>1.9206000000000001</v>
      </c>
      <c r="AX46">
        <f t="shared" si="29"/>
        <v>1.5000000000000002</v>
      </c>
      <c r="AY46">
        <f t="shared" si="29"/>
        <v>1.5000000000000002</v>
      </c>
    </row>
    <row r="47" spans="1:51" x14ac:dyDescent="0.3">
      <c r="A47" s="3">
        <v>8.5079999999999991</v>
      </c>
      <c r="B47" s="3">
        <v>100</v>
      </c>
      <c r="C47" s="11">
        <f t="shared" si="6"/>
        <v>373.15</v>
      </c>
      <c r="D47" s="3">
        <v>42.393999999999998</v>
      </c>
      <c r="E47" s="3">
        <f t="shared" si="30"/>
        <v>360.68815199999995</v>
      </c>
      <c r="F47" s="3">
        <v>1.7999999999999999E-2</v>
      </c>
      <c r="G47">
        <f t="shared" si="31"/>
        <v>2.6798874447273215E-3</v>
      </c>
      <c r="H47">
        <f t="shared" si="7"/>
        <v>5.9219804835773964</v>
      </c>
      <c r="J47">
        <f t="shared" si="8"/>
        <v>153.14399999999998</v>
      </c>
      <c r="K47" s="3">
        <f t="shared" si="32"/>
        <v>8.5079999999999991</v>
      </c>
      <c r="L47" s="3">
        <f t="shared" si="9"/>
        <v>2.9168476134347503</v>
      </c>
      <c r="M47" s="3">
        <v>0.2</v>
      </c>
      <c r="N47" s="3">
        <f t="shared" si="10"/>
        <v>1.58336952268695</v>
      </c>
      <c r="O47" s="3">
        <f t="shared" si="11"/>
        <v>0.45955518555109898</v>
      </c>
      <c r="P47" s="3">
        <f t="shared" si="12"/>
        <v>3.9098955186687498</v>
      </c>
      <c r="Q47" s="3">
        <f t="shared" si="13"/>
        <v>-306.28799999999995</v>
      </c>
      <c r="R47" s="3">
        <f t="shared" si="14"/>
        <v>-1197.5540786220138</v>
      </c>
      <c r="T47">
        <f t="shared" si="15"/>
        <v>0.34283587369943003</v>
      </c>
      <c r="U47">
        <f t="shared" si="16"/>
        <v>3.1667390453738999</v>
      </c>
      <c r="V47">
        <f t="shared" si="17"/>
        <v>33.26745540061124</v>
      </c>
      <c r="X47">
        <f t="shared" si="18"/>
        <v>0.73492225131096756</v>
      </c>
      <c r="Y47">
        <f t="shared" si="19"/>
        <v>-0.30799056589375096</v>
      </c>
      <c r="AA47">
        <f t="shared" si="20"/>
        <v>7050177.8140209233</v>
      </c>
      <c r="AB47">
        <f t="shared" si="3"/>
        <v>0.26507774868903244</v>
      </c>
      <c r="AC47">
        <f t="shared" si="21"/>
        <v>7.0266212850045848E-2</v>
      </c>
      <c r="AD47">
        <f t="shared" si="22"/>
        <v>495389.29491066514</v>
      </c>
      <c r="AI47">
        <f t="shared" si="23"/>
        <v>-9604651.1566175427</v>
      </c>
      <c r="AJ47">
        <f t="shared" si="24"/>
        <v>7.0266212850045848E-2</v>
      </c>
      <c r="AK47">
        <f t="shared" si="25"/>
        <v>0.73492225131096756</v>
      </c>
      <c r="AL47">
        <f t="shared" si="26"/>
        <v>-495986.13872646354</v>
      </c>
      <c r="AN47">
        <f t="shared" si="4"/>
        <v>-634.28570879012113</v>
      </c>
      <c r="AO47" s="3">
        <f t="shared" si="33"/>
        <v>-572.17661279999993</v>
      </c>
      <c r="AP47" s="3">
        <f t="shared" si="27"/>
        <v>3857.5398047100898</v>
      </c>
      <c r="AR47">
        <f t="shared" si="28"/>
        <v>2.0708800501166262</v>
      </c>
      <c r="AS47">
        <v>1.8681000000000001</v>
      </c>
      <c r="AU47">
        <f t="shared" si="34"/>
        <v>2.0708800501166262</v>
      </c>
      <c r="AV47">
        <f t="shared" si="35"/>
        <v>1.8681000000000001</v>
      </c>
      <c r="AX47">
        <f t="shared" si="29"/>
        <v>1.6000000000000003</v>
      </c>
      <c r="AY47">
        <f t="shared" si="29"/>
        <v>1.6000000000000003</v>
      </c>
    </row>
    <row r="48" spans="1:51" x14ac:dyDescent="0.3">
      <c r="A48" s="3">
        <v>11.536</v>
      </c>
      <c r="B48" s="3">
        <v>25</v>
      </c>
      <c r="C48" s="11">
        <f t="shared" si="6"/>
        <v>298.14999999999998</v>
      </c>
      <c r="D48" s="3">
        <v>42.393999999999998</v>
      </c>
      <c r="E48" s="3">
        <f t="shared" si="30"/>
        <v>489.05718399999995</v>
      </c>
      <c r="F48" s="3">
        <v>1.7999999999999999E-2</v>
      </c>
      <c r="G48">
        <f t="shared" si="31"/>
        <v>3.3540164346805303E-3</v>
      </c>
      <c r="H48">
        <f t="shared" si="7"/>
        <v>5.697596715569115</v>
      </c>
      <c r="J48">
        <f t="shared" si="8"/>
        <v>207.648</v>
      </c>
      <c r="K48" s="3">
        <f t="shared" si="32"/>
        <v>11.536</v>
      </c>
      <c r="L48" s="3">
        <f t="shared" si="9"/>
        <v>3.3964687544566048</v>
      </c>
      <c r="M48" s="3">
        <v>0.2</v>
      </c>
      <c r="N48" s="3">
        <f t="shared" si="10"/>
        <v>1.679293750891321</v>
      </c>
      <c r="O48" s="3">
        <f t="shared" si="11"/>
        <v>0.51837331865383007</v>
      </c>
      <c r="P48" s="3">
        <f t="shared" si="12"/>
        <v>5.9799546039905831</v>
      </c>
      <c r="Q48" s="3">
        <f t="shared" si="13"/>
        <v>-415.29599999999999</v>
      </c>
      <c r="R48" s="3">
        <f t="shared" si="14"/>
        <v>-2483.4512272188731</v>
      </c>
      <c r="T48">
        <f t="shared" si="15"/>
        <v>0.29442343571919249</v>
      </c>
      <c r="U48">
        <f t="shared" si="16"/>
        <v>3.3585875017826421</v>
      </c>
      <c r="V48">
        <f t="shared" si="17"/>
        <v>36.493704133389926</v>
      </c>
      <c r="X48">
        <f t="shared" si="18"/>
        <v>0.67156588124690852</v>
      </c>
      <c r="Y48">
        <f t="shared" si="19"/>
        <v>-0.39814315726263244</v>
      </c>
      <c r="AA48">
        <f t="shared" si="20"/>
        <v>6185174.1720801983</v>
      </c>
      <c r="AB48">
        <f t="shared" si="3"/>
        <v>0.32843411875309148</v>
      </c>
      <c r="AC48">
        <f t="shared" si="21"/>
        <v>0.1078689703611198</v>
      </c>
      <c r="AD48">
        <f t="shared" si="22"/>
        <v>667188.36944648263</v>
      </c>
      <c r="AI48">
        <f t="shared" si="23"/>
        <v>-9232727.5046563037</v>
      </c>
      <c r="AJ48">
        <f t="shared" si="24"/>
        <v>0.1078689703611198</v>
      </c>
      <c r="AK48">
        <f t="shared" si="25"/>
        <v>0.67156588124690852</v>
      </c>
      <c r="AL48">
        <f t="shared" si="26"/>
        <v>-668829.12238249299</v>
      </c>
      <c r="AN48">
        <f t="shared" si="4"/>
        <v>-879.59013849915937</v>
      </c>
      <c r="AO48" s="3">
        <f t="shared" si="33"/>
        <v>-1105.9332479999998</v>
      </c>
      <c r="AP48" s="3">
        <f t="shared" si="27"/>
        <v>51231.20321850945</v>
      </c>
      <c r="AR48">
        <f t="shared" si="28"/>
        <v>2.1179836514176862</v>
      </c>
      <c r="AS48">
        <v>2.6629999999999998</v>
      </c>
      <c r="AX48">
        <f t="shared" si="29"/>
        <v>1.7000000000000004</v>
      </c>
      <c r="AY48">
        <f t="shared" si="29"/>
        <v>1.7000000000000004</v>
      </c>
    </row>
    <row r="49" spans="1:51" x14ac:dyDescent="0.3">
      <c r="A49" s="3">
        <v>11.537000000000001</v>
      </c>
      <c r="B49" s="3">
        <v>37.5</v>
      </c>
      <c r="C49" s="11">
        <f t="shared" si="6"/>
        <v>310.64999999999998</v>
      </c>
      <c r="D49" s="3">
        <v>42.393999999999998</v>
      </c>
      <c r="E49" s="3">
        <f t="shared" si="30"/>
        <v>489.09957800000001</v>
      </c>
      <c r="F49" s="3">
        <v>1.7999999999999999E-2</v>
      </c>
      <c r="G49">
        <f t="shared" si="31"/>
        <v>3.2190568163528088E-3</v>
      </c>
      <c r="H49">
        <f t="shared" si="7"/>
        <v>5.7386668765097024</v>
      </c>
      <c r="J49">
        <f t="shared" si="8"/>
        <v>207.66600000000003</v>
      </c>
      <c r="K49" s="3">
        <f t="shared" si="32"/>
        <v>11.537000000000001</v>
      </c>
      <c r="L49" s="3">
        <f t="shared" si="9"/>
        <v>3.3966159629843351</v>
      </c>
      <c r="M49" s="3">
        <v>0.2</v>
      </c>
      <c r="N49" s="3">
        <f t="shared" si="10"/>
        <v>1.679323192596867</v>
      </c>
      <c r="O49" s="3">
        <f t="shared" si="11"/>
        <v>0.51839085069516855</v>
      </c>
      <c r="P49" s="3">
        <f t="shared" si="12"/>
        <v>5.9806752444701603</v>
      </c>
      <c r="Q49" s="3">
        <f t="shared" si="13"/>
        <v>-415.33200000000005</v>
      </c>
      <c r="R49" s="3">
        <f t="shared" si="14"/>
        <v>-2483.9658106362808</v>
      </c>
      <c r="T49">
        <f t="shared" si="15"/>
        <v>0.29441067547753613</v>
      </c>
      <c r="U49">
        <f t="shared" si="16"/>
        <v>3.358646385193734</v>
      </c>
      <c r="V49">
        <f t="shared" si="17"/>
        <v>36.494638400536275</v>
      </c>
      <c r="X49">
        <f t="shared" si="18"/>
        <v>0.67154676206616992</v>
      </c>
      <c r="Y49">
        <f t="shared" si="19"/>
        <v>-0.39817162722132887</v>
      </c>
      <c r="AA49">
        <f t="shared" si="20"/>
        <v>6231771.1599488175</v>
      </c>
      <c r="AB49">
        <f t="shared" si="3"/>
        <v>0.32845323793383008</v>
      </c>
      <c r="AC49">
        <f t="shared" si="21"/>
        <v>0.1078815295092172</v>
      </c>
      <c r="AD49">
        <f t="shared" si="22"/>
        <v>672293.00428670703</v>
      </c>
      <c r="AI49">
        <f t="shared" si="23"/>
        <v>-9303089.3030672353</v>
      </c>
      <c r="AJ49">
        <f t="shared" si="24"/>
        <v>0.1078815295092172</v>
      </c>
      <c r="AK49">
        <f t="shared" si="25"/>
        <v>0.67154676206616992</v>
      </c>
      <c r="AL49">
        <f t="shared" si="26"/>
        <v>-673985.48626526492</v>
      </c>
      <c r="AN49">
        <f t="shared" si="4"/>
        <v>-828.37664210610092</v>
      </c>
      <c r="AO49" s="3">
        <f t="shared" si="33"/>
        <v>-1069.8952320000001</v>
      </c>
      <c r="AP49" s="3">
        <f t="shared" si="27"/>
        <v>58331.229264337453</v>
      </c>
      <c r="AR49">
        <f t="shared" si="28"/>
        <v>1.9944927000715109</v>
      </c>
      <c r="AS49">
        <v>2.5760000000000001</v>
      </c>
      <c r="AX49">
        <f t="shared" si="29"/>
        <v>1.8000000000000005</v>
      </c>
      <c r="AY49">
        <f t="shared" si="29"/>
        <v>1.8000000000000005</v>
      </c>
    </row>
    <row r="50" spans="1:51" x14ac:dyDescent="0.3">
      <c r="A50" s="3">
        <v>11.542</v>
      </c>
      <c r="B50" s="3">
        <v>62.5</v>
      </c>
      <c r="C50" s="11">
        <f t="shared" si="6"/>
        <v>335.65</v>
      </c>
      <c r="D50" s="3">
        <v>42.393999999999998</v>
      </c>
      <c r="E50" s="3">
        <f t="shared" si="30"/>
        <v>489.31154799999996</v>
      </c>
      <c r="F50" s="3">
        <v>1.7999999999999999E-2</v>
      </c>
      <c r="G50">
        <f t="shared" si="31"/>
        <v>2.9792939073439596E-3</v>
      </c>
      <c r="H50">
        <f t="shared" si="7"/>
        <v>5.8160689503847607</v>
      </c>
      <c r="J50">
        <f t="shared" si="8"/>
        <v>207.756</v>
      </c>
      <c r="K50" s="3">
        <f t="shared" si="32"/>
        <v>11.542</v>
      </c>
      <c r="L50" s="3">
        <f t="shared" si="9"/>
        <v>3.3973519099439788</v>
      </c>
      <c r="M50" s="3">
        <v>0.2</v>
      </c>
      <c r="N50" s="3">
        <f t="shared" si="10"/>
        <v>1.6794703819887959</v>
      </c>
      <c r="O50" s="3">
        <f t="shared" si="11"/>
        <v>0.51847849489762077</v>
      </c>
      <c r="P50" s="3">
        <f t="shared" si="12"/>
        <v>5.9842787881083392</v>
      </c>
      <c r="Q50" s="3">
        <f t="shared" si="13"/>
        <v>-415.512</v>
      </c>
      <c r="R50" s="3">
        <f t="shared" si="14"/>
        <v>-2486.5396478044722</v>
      </c>
      <c r="T50">
        <f t="shared" si="15"/>
        <v>0.29434689914607337</v>
      </c>
      <c r="U50">
        <f t="shared" si="16"/>
        <v>3.3589407639775919</v>
      </c>
      <c r="V50">
        <f t="shared" si="17"/>
        <v>36.499308642749014</v>
      </c>
      <c r="X50">
        <f t="shared" si="18"/>
        <v>0.67145118248958879</v>
      </c>
      <c r="Y50">
        <f t="shared" si="19"/>
        <v>-0.39831396485800208</v>
      </c>
      <c r="AA50">
        <f t="shared" si="20"/>
        <v>6319145.0963348011</v>
      </c>
      <c r="AB50">
        <f t="shared" si="3"/>
        <v>0.32854881751041121</v>
      </c>
      <c r="AC50">
        <f t="shared" si="21"/>
        <v>0.10794432548748949</v>
      </c>
      <c r="AD50">
        <f t="shared" si="22"/>
        <v>682115.85508143692</v>
      </c>
      <c r="AI50">
        <f t="shared" si="23"/>
        <v>-9435706.6467341948</v>
      </c>
      <c r="AJ50">
        <f t="shared" si="24"/>
        <v>0.10794432548748949</v>
      </c>
      <c r="AK50">
        <f t="shared" si="25"/>
        <v>0.67145118248958879</v>
      </c>
      <c r="AL50">
        <f t="shared" si="26"/>
        <v>-683893.83728833066</v>
      </c>
      <c r="AN50">
        <f t="shared" si="4"/>
        <v>-745.45506351836957</v>
      </c>
      <c r="AO50" s="3">
        <f t="shared" si="33"/>
        <v>-994.32021599999985</v>
      </c>
      <c r="AP50" s="3">
        <f t="shared" si="27"/>
        <v>61933.864119705089</v>
      </c>
      <c r="AR50">
        <f t="shared" si="28"/>
        <v>1.7940638622190686</v>
      </c>
      <c r="AS50">
        <v>2.3929999999999998</v>
      </c>
      <c r="AX50">
        <f t="shared" si="29"/>
        <v>1.9000000000000006</v>
      </c>
      <c r="AY50">
        <f t="shared" si="29"/>
        <v>1.9000000000000006</v>
      </c>
    </row>
    <row r="51" spans="1:51" x14ac:dyDescent="0.3">
      <c r="A51" s="3">
        <v>11.545999999999999</v>
      </c>
      <c r="B51" s="3">
        <v>75</v>
      </c>
      <c r="C51" s="11">
        <f t="shared" si="6"/>
        <v>348.15</v>
      </c>
      <c r="D51" s="3">
        <v>42.393999999999998</v>
      </c>
      <c r="E51" s="3">
        <f t="shared" si="30"/>
        <v>489.48112399999997</v>
      </c>
      <c r="F51" s="3">
        <v>1.7999999999999999E-2</v>
      </c>
      <c r="G51">
        <f t="shared" si="31"/>
        <v>2.8723251472066642E-3</v>
      </c>
      <c r="H51">
        <f t="shared" si="7"/>
        <v>5.852633421388556</v>
      </c>
      <c r="J51">
        <f t="shared" si="8"/>
        <v>207.82799999999997</v>
      </c>
      <c r="K51" s="3">
        <f t="shared" si="32"/>
        <v>11.545999999999999</v>
      </c>
      <c r="L51" s="3">
        <f t="shared" si="9"/>
        <v>3.3979405527466193</v>
      </c>
      <c r="M51" s="3">
        <v>0.2</v>
      </c>
      <c r="N51" s="3">
        <f t="shared" si="10"/>
        <v>1.6795881105493238</v>
      </c>
      <c r="O51" s="3">
        <f t="shared" si="11"/>
        <v>0.51854859106345863</v>
      </c>
      <c r="P51" s="3">
        <f t="shared" si="12"/>
        <v>5.9871620324186932</v>
      </c>
      <c r="Q51" s="3">
        <f t="shared" si="13"/>
        <v>-415.65599999999995</v>
      </c>
      <c r="R51" s="3">
        <f t="shared" si="14"/>
        <v>-2488.5998217470242</v>
      </c>
      <c r="T51">
        <f t="shared" si="15"/>
        <v>0.29429590791153809</v>
      </c>
      <c r="U51">
        <f t="shared" si="16"/>
        <v>3.3591762210986476</v>
      </c>
      <c r="V51">
        <f t="shared" si="17"/>
        <v>36.503043524964532</v>
      </c>
      <c r="X51">
        <f t="shared" si="18"/>
        <v>0.67137473841528184</v>
      </c>
      <c r="Y51">
        <f t="shared" si="19"/>
        <v>-0.39842782038193775</v>
      </c>
      <c r="AA51">
        <f t="shared" si="20"/>
        <v>6360168.1455492731</v>
      </c>
      <c r="AB51">
        <f t="shared" si="3"/>
        <v>0.32862526158471816</v>
      </c>
      <c r="AC51">
        <f t="shared" si="21"/>
        <v>0.10799456255162444</v>
      </c>
      <c r="AD51">
        <f t="shared" si="22"/>
        <v>686863.57663337025</v>
      </c>
      <c r="AI51">
        <f t="shared" si="23"/>
        <v>-9498360.7284696065</v>
      </c>
      <c r="AJ51">
        <f t="shared" si="24"/>
        <v>0.10799456255162444</v>
      </c>
      <c r="AK51">
        <f t="shared" si="25"/>
        <v>0.67137473841528184</v>
      </c>
      <c r="AL51">
        <f t="shared" si="26"/>
        <v>-688676.94615282957</v>
      </c>
      <c r="AN51">
        <f t="shared" si="4"/>
        <v>-712.1317736330675</v>
      </c>
      <c r="AO51" s="3">
        <f t="shared" si="33"/>
        <v>-958.91839199999993</v>
      </c>
      <c r="AP51" s="3">
        <f t="shared" si="27"/>
        <v>60903.635004985954</v>
      </c>
      <c r="AR51">
        <f t="shared" si="28"/>
        <v>1.7132719692078728</v>
      </c>
      <c r="AS51">
        <v>2.3069999999999999</v>
      </c>
      <c r="AX51">
        <f t="shared" si="29"/>
        <v>2.0000000000000004</v>
      </c>
      <c r="AY51">
        <f t="shared" si="29"/>
        <v>2.0000000000000004</v>
      </c>
    </row>
    <row r="52" spans="1:51" x14ac:dyDescent="0.3">
      <c r="A52" s="3">
        <v>11.532999999999999</v>
      </c>
      <c r="B52" s="3">
        <v>87.5</v>
      </c>
      <c r="C52" s="11">
        <f t="shared" si="6"/>
        <v>360.65</v>
      </c>
      <c r="D52" s="3">
        <v>42.393999999999998</v>
      </c>
      <c r="E52" s="3">
        <f t="shared" si="30"/>
        <v>488.93000199999994</v>
      </c>
      <c r="F52" s="3">
        <v>1.7999999999999999E-2</v>
      </c>
      <c r="G52">
        <f t="shared" si="31"/>
        <v>2.772771384999307E-3</v>
      </c>
      <c r="H52">
        <f t="shared" si="7"/>
        <v>5.8879079589496817</v>
      </c>
      <c r="J52">
        <f t="shared" si="8"/>
        <v>207.59399999999999</v>
      </c>
      <c r="K52" s="3">
        <f t="shared" si="32"/>
        <v>11.532999999999999</v>
      </c>
      <c r="L52" s="3">
        <f t="shared" si="9"/>
        <v>3.3960270905868817</v>
      </c>
      <c r="M52" s="3">
        <v>0.2</v>
      </c>
      <c r="N52" s="3">
        <f t="shared" si="10"/>
        <v>1.6792054181173763</v>
      </c>
      <c r="O52" s="3">
        <f t="shared" si="11"/>
        <v>0.51832071612542674</v>
      </c>
      <c r="P52" s="3">
        <f t="shared" si="12"/>
        <v>5.977792819074546</v>
      </c>
      <c r="Q52" s="3">
        <f t="shared" si="13"/>
        <v>-415.18799999999999</v>
      </c>
      <c r="R52" s="3">
        <f t="shared" si="14"/>
        <v>-2481.9078449659223</v>
      </c>
      <c r="T52">
        <f t="shared" si="15"/>
        <v>0.2944617264013597</v>
      </c>
      <c r="U52">
        <f t="shared" si="16"/>
        <v>3.3584108362347527</v>
      </c>
      <c r="V52">
        <f t="shared" si="17"/>
        <v>36.490900894342744</v>
      </c>
      <c r="X52">
        <f t="shared" si="18"/>
        <v>0.67162324532164286</v>
      </c>
      <c r="Y52">
        <f t="shared" si="19"/>
        <v>-0.39805774252298848</v>
      </c>
      <c r="AA52">
        <f t="shared" si="20"/>
        <v>6402846.4571776977</v>
      </c>
      <c r="AB52">
        <f t="shared" si="3"/>
        <v>0.3283767546783572</v>
      </c>
      <c r="AC52">
        <f t="shared" si="21"/>
        <v>0.10783129301308998</v>
      </c>
      <c r="AD52">
        <f t="shared" si="22"/>
        <v>690427.21244175336</v>
      </c>
      <c r="AI52">
        <f t="shared" si="23"/>
        <v>-9558741.3890600987</v>
      </c>
      <c r="AJ52">
        <f t="shared" si="24"/>
        <v>0.10783129301308998</v>
      </c>
      <c r="AK52">
        <f t="shared" si="25"/>
        <v>0.67162324532164286</v>
      </c>
      <c r="AL52">
        <f t="shared" si="26"/>
        <v>-692263.19717888953</v>
      </c>
      <c r="AN52">
        <f t="shared" si="4"/>
        <v>-682.81206646666396</v>
      </c>
      <c r="AO52" s="3">
        <f t="shared" si="33"/>
        <v>-919.64141999999993</v>
      </c>
      <c r="AP52" s="3">
        <f t="shared" si="27"/>
        <v>56088.142695017828</v>
      </c>
      <c r="AR52">
        <f t="shared" si="28"/>
        <v>1.6445852637038256</v>
      </c>
      <c r="AS52">
        <v>2.2149999999999999</v>
      </c>
      <c r="AX52">
        <f t="shared" si="29"/>
        <v>2.1000000000000005</v>
      </c>
      <c r="AY52">
        <f t="shared" si="29"/>
        <v>2.1000000000000005</v>
      </c>
    </row>
    <row r="53" spans="1:51" x14ac:dyDescent="0.3">
      <c r="A53" s="3">
        <v>11.561999999999999</v>
      </c>
      <c r="B53" s="3">
        <v>100</v>
      </c>
      <c r="C53" s="11">
        <f t="shared" si="6"/>
        <v>373.15</v>
      </c>
      <c r="D53" s="3">
        <v>42.393999999999998</v>
      </c>
      <c r="E53" s="3">
        <f t="shared" si="30"/>
        <v>490.15942799999993</v>
      </c>
      <c r="F53" s="3">
        <v>1.7999999999999999E-2</v>
      </c>
      <c r="G53">
        <f t="shared" si="31"/>
        <v>2.6798874447273215E-3</v>
      </c>
      <c r="H53">
        <f t="shared" si="7"/>
        <v>5.9219804835773964</v>
      </c>
      <c r="J53">
        <f t="shared" si="8"/>
        <v>208.11599999999999</v>
      </c>
      <c r="K53" s="3">
        <f t="shared" si="32"/>
        <v>11.561999999999999</v>
      </c>
      <c r="L53" s="3">
        <f t="shared" si="9"/>
        <v>3.4002941049268074</v>
      </c>
      <c r="M53" s="3">
        <v>0.2</v>
      </c>
      <c r="N53" s="3">
        <f t="shared" si="10"/>
        <v>1.6800588209853615</v>
      </c>
      <c r="O53" s="3">
        <f t="shared" si="11"/>
        <v>0.51882880529353126</v>
      </c>
      <c r="P53" s="3">
        <f t="shared" si="12"/>
        <v>5.9986986468038079</v>
      </c>
      <c r="Q53" s="3">
        <f t="shared" si="13"/>
        <v>-416.23199999999997</v>
      </c>
      <c r="R53" s="3">
        <f t="shared" si="14"/>
        <v>-2496.8503351564423</v>
      </c>
      <c r="T53">
        <f t="shared" si="15"/>
        <v>0.29409220765670369</v>
      </c>
      <c r="U53">
        <f t="shared" si="16"/>
        <v>3.360117641970723</v>
      </c>
      <c r="V53">
        <f t="shared" si="17"/>
        <v>36.517971410386387</v>
      </c>
      <c r="X53">
        <f t="shared" si="18"/>
        <v>0.67106913610051666</v>
      </c>
      <c r="Y53">
        <f t="shared" si="19"/>
        <v>-0.39888311289113776</v>
      </c>
      <c r="AA53">
        <f t="shared" si="20"/>
        <v>6436489.626641375</v>
      </c>
      <c r="AB53">
        <f t="shared" si="3"/>
        <v>0.32893086389948334</v>
      </c>
      <c r="AC53">
        <f t="shared" si="21"/>
        <v>0.10819551322566043</v>
      </c>
      <c r="AD53">
        <f t="shared" si="22"/>
        <v>696399.29852610303</v>
      </c>
      <c r="AI53">
        <f t="shared" si="23"/>
        <v>-9617220.3325625528</v>
      </c>
      <c r="AJ53">
        <f t="shared" si="24"/>
        <v>0.10819551322566043</v>
      </c>
      <c r="AK53">
        <f t="shared" si="25"/>
        <v>0.67106913610051666</v>
      </c>
      <c r="AL53">
        <f t="shared" si="26"/>
        <v>-698274.33906344557</v>
      </c>
      <c r="AN53">
        <f t="shared" si="4"/>
        <v>-658.72665233712178</v>
      </c>
      <c r="AO53" s="3">
        <f t="shared" si="33"/>
        <v>-885.74169600000005</v>
      </c>
      <c r="AP53" s="3">
        <f t="shared" si="27"/>
        <v>51535.830049258526</v>
      </c>
      <c r="AR53">
        <f t="shared" si="28"/>
        <v>1.5825949286386483</v>
      </c>
      <c r="AS53">
        <v>2.1280000000000001</v>
      </c>
      <c r="AX53">
        <f t="shared" si="29"/>
        <v>2.2000000000000006</v>
      </c>
      <c r="AY53">
        <f t="shared" si="29"/>
        <v>2.2000000000000006</v>
      </c>
    </row>
    <row r="54" spans="1:51" x14ac:dyDescent="0.3">
      <c r="A54" s="3">
        <v>18.542000000000002</v>
      </c>
      <c r="B54" s="3">
        <v>25</v>
      </c>
      <c r="C54" s="11">
        <f t="shared" si="6"/>
        <v>298.14999999999998</v>
      </c>
      <c r="D54" s="3">
        <v>42.393999999999998</v>
      </c>
      <c r="E54" s="3">
        <f t="shared" si="30"/>
        <v>786.06954800000005</v>
      </c>
      <c r="F54" s="3">
        <v>1.7999999999999999E-2</v>
      </c>
      <c r="G54">
        <f t="shared" si="31"/>
        <v>3.3540164346805303E-3</v>
      </c>
      <c r="H54">
        <f t="shared" si="7"/>
        <v>5.697596715569115</v>
      </c>
      <c r="J54">
        <f t="shared" si="8"/>
        <v>333.75600000000003</v>
      </c>
      <c r="K54" s="3">
        <f t="shared" si="32"/>
        <v>18.542000000000002</v>
      </c>
      <c r="L54" s="3">
        <f t="shared" si="9"/>
        <v>4.3060422663973004</v>
      </c>
      <c r="M54" s="3">
        <v>0.2</v>
      </c>
      <c r="N54" s="3">
        <f t="shared" si="10"/>
        <v>1.8612084532794602</v>
      </c>
      <c r="O54" s="3">
        <f t="shared" si="11"/>
        <v>0.62122598282172381</v>
      </c>
      <c r="P54" s="3">
        <f t="shared" si="12"/>
        <v>11.518772173480404</v>
      </c>
      <c r="Q54" s="3">
        <f t="shared" si="13"/>
        <v>-667.51200000000006</v>
      </c>
      <c r="R54" s="3">
        <f t="shared" si="14"/>
        <v>-7688.9186510642521</v>
      </c>
      <c r="T54">
        <f t="shared" si="15"/>
        <v>0.23223181244727109</v>
      </c>
      <c r="U54">
        <f t="shared" si="16"/>
        <v>3.7224169065589203</v>
      </c>
      <c r="V54">
        <f t="shared" si="17"/>
        <v>41.706707577326746</v>
      </c>
      <c r="X54">
        <f t="shared" si="18"/>
        <v>0.55988861190751349</v>
      </c>
      <c r="Y54">
        <f t="shared" si="19"/>
        <v>-0.58001742234563591</v>
      </c>
      <c r="AA54">
        <f t="shared" si="20"/>
        <v>5152902.440126529</v>
      </c>
      <c r="AB54">
        <f t="shared" si="3"/>
        <v>0.44011138809248657</v>
      </c>
      <c r="AC54">
        <f t="shared" si="21"/>
        <v>0.19369803392869533</v>
      </c>
      <c r="AD54">
        <f t="shared" si="22"/>
        <v>998107.07167888538</v>
      </c>
      <c r="AI54">
        <f t="shared" si="23"/>
        <v>-9253966.1270893347</v>
      </c>
      <c r="AJ54">
        <f t="shared" si="24"/>
        <v>0.19369803392869533</v>
      </c>
      <c r="AK54">
        <f t="shared" si="25"/>
        <v>0.55988861190751349</v>
      </c>
      <c r="AL54">
        <f t="shared" si="26"/>
        <v>-1003586.364745494</v>
      </c>
      <c r="AN54">
        <f t="shared" si="4"/>
        <v>-2251.9123094553361</v>
      </c>
      <c r="AO54" s="3">
        <f t="shared" si="33"/>
        <v>-2038.5816480000001</v>
      </c>
      <c r="AP54" s="3">
        <f t="shared" si="27"/>
        <v>45509.971116971174</v>
      </c>
      <c r="AR54">
        <f t="shared" si="28"/>
        <v>3.3735907511105956</v>
      </c>
      <c r="AS54">
        <v>3.0539999999999998</v>
      </c>
      <c r="AU54">
        <f t="shared" si="34"/>
        <v>3.3735907511105956</v>
      </c>
      <c r="AV54">
        <f t="shared" si="35"/>
        <v>3.0539999999999998</v>
      </c>
      <c r="AX54">
        <f t="shared" si="29"/>
        <v>2.3000000000000007</v>
      </c>
      <c r="AY54">
        <f t="shared" si="29"/>
        <v>2.3000000000000007</v>
      </c>
    </row>
    <row r="55" spans="1:51" x14ac:dyDescent="0.3">
      <c r="A55" s="3">
        <v>18.544</v>
      </c>
      <c r="B55" s="3">
        <v>37.5</v>
      </c>
      <c r="C55" s="11">
        <f t="shared" si="6"/>
        <v>310.64999999999998</v>
      </c>
      <c r="D55" s="3">
        <v>42.393999999999998</v>
      </c>
      <c r="E55" s="3">
        <f t="shared" si="30"/>
        <v>786.15433599999994</v>
      </c>
      <c r="F55" s="3">
        <v>1.7999999999999999E-2</v>
      </c>
      <c r="G55">
        <f t="shared" si="31"/>
        <v>3.2190568163528088E-3</v>
      </c>
      <c r="H55">
        <f t="shared" si="7"/>
        <v>5.7386668765097024</v>
      </c>
      <c r="J55">
        <f t="shared" si="8"/>
        <v>333.79200000000003</v>
      </c>
      <c r="K55" s="3">
        <f t="shared" si="32"/>
        <v>18.544</v>
      </c>
      <c r="L55" s="3">
        <f t="shared" si="9"/>
        <v>4.3062744919477671</v>
      </c>
      <c r="M55" s="3">
        <v>0.2</v>
      </c>
      <c r="N55" s="3">
        <f t="shared" si="10"/>
        <v>1.8612548983895536</v>
      </c>
      <c r="O55" s="3">
        <f t="shared" si="11"/>
        <v>0.62125093678672394</v>
      </c>
      <c r="P55" s="3">
        <f t="shared" si="12"/>
        <v>11.520477371773008</v>
      </c>
      <c r="Q55" s="3">
        <f t="shared" si="13"/>
        <v>-667.58400000000006</v>
      </c>
      <c r="R55" s="3">
        <f t="shared" si="14"/>
        <v>-7690.8863657577131</v>
      </c>
      <c r="T55">
        <f t="shared" si="15"/>
        <v>0.23221928882375795</v>
      </c>
      <c r="U55">
        <f t="shared" si="16"/>
        <v>3.7225097967791072</v>
      </c>
      <c r="V55">
        <f t="shared" si="17"/>
        <v>41.707909307123941</v>
      </c>
      <c r="X55">
        <f t="shared" si="18"/>
        <v>0.55986203422905112</v>
      </c>
      <c r="Y55">
        <f t="shared" si="19"/>
        <v>-0.58006489305451037</v>
      </c>
      <c r="AA55">
        <f t="shared" si="20"/>
        <v>5191563.5003210232</v>
      </c>
      <c r="AB55">
        <f t="shared" si="3"/>
        <v>0.44013796577094888</v>
      </c>
      <c r="AC55">
        <f t="shared" si="21"/>
        <v>0.19372142891298896</v>
      </c>
      <c r="AD55">
        <f t="shared" si="22"/>
        <v>1005717.0995747072</v>
      </c>
      <c r="AI55">
        <f t="shared" si="23"/>
        <v>-9324482.787986001</v>
      </c>
      <c r="AJ55">
        <f t="shared" si="24"/>
        <v>0.19372142891298896</v>
      </c>
      <c r="AK55">
        <f t="shared" si="25"/>
        <v>0.55986203422905112</v>
      </c>
      <c r="AL55">
        <f t="shared" si="26"/>
        <v>-1011307.9777912424</v>
      </c>
      <c r="AN55">
        <f t="shared" si="4"/>
        <v>-2142.2961234226823</v>
      </c>
      <c r="AO55" s="3">
        <f t="shared" si="33"/>
        <v>-1943.3370240000002</v>
      </c>
      <c r="AP55" s="3">
        <f t="shared" si="27"/>
        <v>39584.723243084714</v>
      </c>
      <c r="AR55">
        <f t="shared" si="28"/>
        <v>3.2090285618329411</v>
      </c>
      <c r="AS55">
        <v>2.911</v>
      </c>
      <c r="AU55">
        <f t="shared" si="34"/>
        <v>3.2090285618329411</v>
      </c>
      <c r="AV55">
        <f t="shared" si="35"/>
        <v>2.911</v>
      </c>
      <c r="AX55">
        <f t="shared" si="29"/>
        <v>2.4000000000000008</v>
      </c>
      <c r="AY55">
        <f t="shared" si="29"/>
        <v>2.4000000000000008</v>
      </c>
    </row>
    <row r="56" spans="1:51" x14ac:dyDescent="0.3">
      <c r="A56" s="3">
        <v>18.547999999999998</v>
      </c>
      <c r="B56" s="3">
        <v>50</v>
      </c>
      <c r="C56" s="11">
        <f t="shared" si="6"/>
        <v>323.14999999999998</v>
      </c>
      <c r="D56" s="3">
        <v>42.393999999999998</v>
      </c>
      <c r="E56" s="3">
        <f t="shared" si="30"/>
        <v>786.32391199999995</v>
      </c>
      <c r="F56" s="3">
        <v>1.7999999999999999E-2</v>
      </c>
      <c r="G56">
        <f t="shared" si="31"/>
        <v>3.0945381401825778E-3</v>
      </c>
      <c r="H56">
        <f t="shared" si="7"/>
        <v>5.7781166117089047</v>
      </c>
      <c r="J56">
        <f t="shared" si="8"/>
        <v>333.86399999999998</v>
      </c>
      <c r="K56" s="3">
        <f t="shared" si="32"/>
        <v>18.547999999999998</v>
      </c>
      <c r="L56" s="3">
        <f t="shared" si="9"/>
        <v>4.3067389054828942</v>
      </c>
      <c r="M56" s="3">
        <v>0.2</v>
      </c>
      <c r="N56" s="3">
        <f t="shared" si="10"/>
        <v>1.8613477810965788</v>
      </c>
      <c r="O56" s="3">
        <f t="shared" si="11"/>
        <v>0.62130083881229137</v>
      </c>
      <c r="P56" s="3">
        <f t="shared" si="12"/>
        <v>11.523887958290379</v>
      </c>
      <c r="Q56" s="3">
        <f t="shared" si="13"/>
        <v>-667.72799999999995</v>
      </c>
      <c r="R56" s="3">
        <f t="shared" si="14"/>
        <v>-7694.8226586133178</v>
      </c>
      <c r="T56">
        <f t="shared" si="15"/>
        <v>0.23219424765381144</v>
      </c>
      <c r="U56">
        <f t="shared" si="16"/>
        <v>3.7226955621931577</v>
      </c>
      <c r="V56">
        <f t="shared" si="17"/>
        <v>41.71031239351754</v>
      </c>
      <c r="X56">
        <f t="shared" si="18"/>
        <v>0.55980888644119542</v>
      </c>
      <c r="Y56">
        <f t="shared" si="19"/>
        <v>-0.58015982771238972</v>
      </c>
      <c r="AA56">
        <f t="shared" si="20"/>
        <v>5228480.5425364394</v>
      </c>
      <c r="AB56">
        <f t="shared" si="3"/>
        <v>0.44019111355880458</v>
      </c>
      <c r="AC56">
        <f t="shared" si="21"/>
        <v>0.1937682164561404</v>
      </c>
      <c r="AD56">
        <f t="shared" si="22"/>
        <v>1013113.3495029191</v>
      </c>
      <c r="AI56">
        <f t="shared" si="23"/>
        <v>-9392214.8979590386</v>
      </c>
      <c r="AJ56">
        <f t="shared" si="24"/>
        <v>0.1937682164561404</v>
      </c>
      <c r="AK56">
        <f t="shared" si="25"/>
        <v>0.55980888644119542</v>
      </c>
      <c r="AL56">
        <f t="shared" si="26"/>
        <v>-1018803.3184377557</v>
      </c>
      <c r="AN56">
        <f t="shared" si="4"/>
        <v>-2047.1441959979711</v>
      </c>
      <c r="AO56" s="3">
        <f t="shared" si="33"/>
        <v>-1858.9547519999996</v>
      </c>
      <c r="AP56" s="3">
        <f t="shared" si="27"/>
        <v>35415.266832265639</v>
      </c>
      <c r="AR56">
        <f t="shared" si="28"/>
        <v>3.0658354839065778</v>
      </c>
      <c r="AS56">
        <v>2.7839999999999998</v>
      </c>
      <c r="AU56">
        <f t="shared" si="34"/>
        <v>3.0658354839065778</v>
      </c>
      <c r="AV56">
        <f t="shared" si="35"/>
        <v>2.7839999999999998</v>
      </c>
      <c r="AX56">
        <f t="shared" si="29"/>
        <v>2.5000000000000009</v>
      </c>
      <c r="AY56">
        <f t="shared" si="29"/>
        <v>2.5000000000000009</v>
      </c>
    </row>
    <row r="57" spans="1:51" x14ac:dyDescent="0.3">
      <c r="A57" s="3">
        <v>18.550999999999998</v>
      </c>
      <c r="B57" s="3">
        <v>62.5</v>
      </c>
      <c r="C57" s="11">
        <f t="shared" si="6"/>
        <v>335.65</v>
      </c>
      <c r="D57" s="3">
        <v>42.393999999999998</v>
      </c>
      <c r="E57" s="3">
        <f t="shared" si="30"/>
        <v>786.4510939999999</v>
      </c>
      <c r="F57" s="3">
        <v>1.7999999999999999E-2</v>
      </c>
      <c r="G57">
        <f t="shared" si="31"/>
        <v>2.9792939073439596E-3</v>
      </c>
      <c r="H57">
        <f t="shared" si="7"/>
        <v>5.8160689503847607</v>
      </c>
      <c r="J57">
        <f t="shared" si="8"/>
        <v>333.91799999999995</v>
      </c>
      <c r="K57" s="3">
        <f t="shared" si="32"/>
        <v>18.550999999999998</v>
      </c>
      <c r="L57" s="3">
        <f t="shared" si="9"/>
        <v>4.3070871827721344</v>
      </c>
      <c r="M57" s="3">
        <v>0.2</v>
      </c>
      <c r="N57" s="3">
        <f t="shared" si="10"/>
        <v>1.8614174365544269</v>
      </c>
      <c r="O57" s="3">
        <f t="shared" si="11"/>
        <v>0.62133826016646432</v>
      </c>
      <c r="P57" s="3">
        <f t="shared" si="12"/>
        <v>11.526446064348079</v>
      </c>
      <c r="Q57" s="3">
        <f t="shared" si="13"/>
        <v>-667.8359999999999</v>
      </c>
      <c r="R57" s="3">
        <f t="shared" si="14"/>
        <v>-7697.7756338299623</v>
      </c>
      <c r="T57">
        <f t="shared" si="15"/>
        <v>0.23217547209164649</v>
      </c>
      <c r="U57">
        <f t="shared" si="16"/>
        <v>3.7228348731088539</v>
      </c>
      <c r="V57">
        <f t="shared" si="17"/>
        <v>41.712114381858569</v>
      </c>
      <c r="X57">
        <f t="shared" si="18"/>
        <v>0.55976903222182472</v>
      </c>
      <c r="Y57">
        <f t="shared" si="19"/>
        <v>-0.5802310227917552</v>
      </c>
      <c r="AA57">
        <f t="shared" si="20"/>
        <v>5264135.5413184976</v>
      </c>
      <c r="AB57">
        <f t="shared" si="3"/>
        <v>0.44023096777817522</v>
      </c>
      <c r="AC57">
        <f t="shared" si="21"/>
        <v>0.19380330499090875</v>
      </c>
      <c r="AD57">
        <f t="shared" si="22"/>
        <v>1020206.8658276313</v>
      </c>
      <c r="AI57">
        <f t="shared" si="23"/>
        <v>-9457367.1790627055</v>
      </c>
      <c r="AJ57">
        <f t="shared" si="24"/>
        <v>0.19380330499090875</v>
      </c>
      <c r="AK57">
        <f t="shared" si="25"/>
        <v>0.55976903222182472</v>
      </c>
      <c r="AL57">
        <f t="shared" si="26"/>
        <v>-1025983.3151720749</v>
      </c>
      <c r="AN57">
        <f t="shared" si="4"/>
        <v>-1963.618634790997</v>
      </c>
      <c r="AO57" s="3">
        <f t="shared" si="33"/>
        <v>-1775.7759239999998</v>
      </c>
      <c r="AP57" s="3">
        <f t="shared" si="27"/>
        <v>35284.883997310222</v>
      </c>
      <c r="AR57">
        <f t="shared" si="28"/>
        <v>2.9402707173482669</v>
      </c>
      <c r="AS57">
        <v>2.6589999999999998</v>
      </c>
      <c r="AU57">
        <f t="shared" si="34"/>
        <v>2.9402707173482669</v>
      </c>
      <c r="AV57">
        <f t="shared" si="35"/>
        <v>2.6589999999999998</v>
      </c>
      <c r="AX57">
        <f t="shared" si="29"/>
        <v>2.600000000000001</v>
      </c>
      <c r="AY57">
        <f t="shared" si="29"/>
        <v>2.600000000000001</v>
      </c>
    </row>
    <row r="58" spans="1:51" x14ac:dyDescent="0.3">
      <c r="A58" s="3">
        <v>18.559000000000001</v>
      </c>
      <c r="B58" s="3">
        <v>75</v>
      </c>
      <c r="C58" s="11">
        <f t="shared" si="6"/>
        <v>348.15</v>
      </c>
      <c r="D58" s="3">
        <v>42.393999999999998</v>
      </c>
      <c r="E58" s="3">
        <f t="shared" si="30"/>
        <v>786.79024600000002</v>
      </c>
      <c r="F58" s="3">
        <v>1.7999999999999999E-2</v>
      </c>
      <c r="G58">
        <f t="shared" si="31"/>
        <v>2.8723251472066642E-3</v>
      </c>
      <c r="H58">
        <f t="shared" si="7"/>
        <v>5.852633421388556</v>
      </c>
      <c r="J58">
        <f t="shared" si="8"/>
        <v>334.06200000000001</v>
      </c>
      <c r="K58" s="3">
        <f t="shared" si="32"/>
        <v>18.559000000000001</v>
      </c>
      <c r="L58" s="3">
        <f t="shared" si="9"/>
        <v>4.3080157845578979</v>
      </c>
      <c r="M58" s="3">
        <v>0.2</v>
      </c>
      <c r="N58" s="3">
        <f t="shared" si="10"/>
        <v>1.8616031569115796</v>
      </c>
      <c r="O58" s="3">
        <f t="shared" si="11"/>
        <v>0.62143802881003973</v>
      </c>
      <c r="P58" s="3">
        <f t="shared" si="12"/>
        <v>11.533268376685529</v>
      </c>
      <c r="Q58" s="3">
        <f t="shared" si="13"/>
        <v>-668.12400000000002</v>
      </c>
      <c r="R58" s="3">
        <f t="shared" si="14"/>
        <v>-7705.6534009046427</v>
      </c>
      <c r="T58">
        <f t="shared" si="15"/>
        <v>0.2321254261844872</v>
      </c>
      <c r="U58">
        <f t="shared" si="16"/>
        <v>3.7232063138231593</v>
      </c>
      <c r="V58">
        <f t="shared" si="17"/>
        <v>41.716918316776912</v>
      </c>
      <c r="X58">
        <f t="shared" si="18"/>
        <v>0.55966278204095365</v>
      </c>
      <c r="Y58">
        <f t="shared" si="19"/>
        <v>-0.5804208515599506</v>
      </c>
      <c r="AA58">
        <f t="shared" si="20"/>
        <v>5297870.9535216233</v>
      </c>
      <c r="AB58">
        <f t="shared" si="3"/>
        <v>0.44033721795904635</v>
      </c>
      <c r="AC58">
        <f t="shared" si="21"/>
        <v>0.1938968655199127</v>
      </c>
      <c r="AD58">
        <f t="shared" si="22"/>
        <v>1027240.5718168338</v>
      </c>
      <c r="AI58">
        <f t="shared" si="23"/>
        <v>-9520144.1210572943</v>
      </c>
      <c r="AJ58">
        <f t="shared" si="24"/>
        <v>0.1938968655199127</v>
      </c>
      <c r="AK58">
        <f t="shared" si="25"/>
        <v>0.55966278204095365</v>
      </c>
      <c r="AL58">
        <f t="shared" si="26"/>
        <v>-1033096.1390142005</v>
      </c>
      <c r="AN58">
        <f t="shared" si="4"/>
        <v>-1892.3835427062586</v>
      </c>
      <c r="AO58" s="3">
        <f t="shared" si="33"/>
        <v>-1698.371208</v>
      </c>
      <c r="AP58" s="3">
        <f t="shared" si="27"/>
        <v>37640.786018173305</v>
      </c>
      <c r="AR58">
        <f t="shared" si="28"/>
        <v>2.8323837232403841</v>
      </c>
      <c r="AS58">
        <v>2.5419999999999998</v>
      </c>
      <c r="AU58">
        <f t="shared" si="34"/>
        <v>2.8323837232403841</v>
      </c>
      <c r="AV58">
        <f t="shared" si="35"/>
        <v>2.5419999999999998</v>
      </c>
      <c r="AX58">
        <f t="shared" si="29"/>
        <v>2.7000000000000011</v>
      </c>
      <c r="AY58">
        <f t="shared" si="29"/>
        <v>2.7000000000000011</v>
      </c>
    </row>
    <row r="59" spans="1:51" x14ac:dyDescent="0.3">
      <c r="A59" s="3">
        <v>18.57</v>
      </c>
      <c r="B59" s="3">
        <v>87.5</v>
      </c>
      <c r="C59" s="11">
        <f t="shared" si="6"/>
        <v>360.65</v>
      </c>
      <c r="D59" s="3">
        <v>42.393999999999998</v>
      </c>
      <c r="E59" s="3">
        <f t="shared" si="30"/>
        <v>787.25657999999999</v>
      </c>
      <c r="F59" s="3">
        <v>1.7999999999999999E-2</v>
      </c>
      <c r="G59">
        <f t="shared" si="31"/>
        <v>2.772771384999307E-3</v>
      </c>
      <c r="H59">
        <f t="shared" si="7"/>
        <v>5.8879079589496817</v>
      </c>
      <c r="J59">
        <f t="shared" si="8"/>
        <v>334.26</v>
      </c>
      <c r="K59" s="3">
        <f t="shared" si="32"/>
        <v>18.57</v>
      </c>
      <c r="L59" s="3">
        <f t="shared" si="9"/>
        <v>4.3092922852830489</v>
      </c>
      <c r="M59" s="3">
        <v>0.2</v>
      </c>
      <c r="N59" s="3">
        <f t="shared" si="10"/>
        <v>1.8618584570566097</v>
      </c>
      <c r="O59" s="3">
        <f t="shared" si="11"/>
        <v>0.62157515934710361</v>
      </c>
      <c r="P59" s="3">
        <f t="shared" si="12"/>
        <v>11.542650709075714</v>
      </c>
      <c r="Q59" s="3">
        <f t="shared" si="13"/>
        <v>-668.52</v>
      </c>
      <c r="R59" s="3">
        <f t="shared" si="14"/>
        <v>-7716.492852031296</v>
      </c>
      <c r="T59">
        <f t="shared" si="15"/>
        <v>0.23205666587415447</v>
      </c>
      <c r="U59">
        <f t="shared" si="16"/>
        <v>3.7237169141132194</v>
      </c>
      <c r="V59">
        <f t="shared" si="17"/>
        <v>41.723520482239316</v>
      </c>
      <c r="X59">
        <f t="shared" si="18"/>
        <v>0.55951675388432476</v>
      </c>
      <c r="Y59">
        <f t="shared" si="19"/>
        <v>-0.58068180729184193</v>
      </c>
      <c r="AA59">
        <f t="shared" si="20"/>
        <v>5330018.1057130685</v>
      </c>
      <c r="AB59">
        <f t="shared" si="3"/>
        <v>0.44048324611567524</v>
      </c>
      <c r="AC59">
        <f t="shared" si="21"/>
        <v>0.19402549010860254</v>
      </c>
      <c r="AD59">
        <f t="shared" si="22"/>
        <v>1034159.3752487034</v>
      </c>
      <c r="AI59">
        <f t="shared" si="23"/>
        <v>-9580709.6402226947</v>
      </c>
      <c r="AJ59">
        <f t="shared" si="24"/>
        <v>0.19402549010860254</v>
      </c>
      <c r="AK59">
        <f t="shared" si="25"/>
        <v>0.55951675388432476</v>
      </c>
      <c r="AL59">
        <f t="shared" si="26"/>
        <v>-1040086.7476635176</v>
      </c>
      <c r="AN59">
        <f t="shared" si="4"/>
        <v>-1831.4246395066148</v>
      </c>
      <c r="AO59" s="3">
        <f t="shared" si="33"/>
        <v>-1624.5036</v>
      </c>
      <c r="AP59" s="3">
        <f t="shared" si="27"/>
        <v>42816.316590498027</v>
      </c>
      <c r="AR59">
        <f t="shared" si="28"/>
        <v>2.7395210906279766</v>
      </c>
      <c r="AS59">
        <v>2.4300000000000002</v>
      </c>
      <c r="AU59">
        <f t="shared" si="34"/>
        <v>2.7395210906279766</v>
      </c>
      <c r="AV59">
        <f t="shared" si="35"/>
        <v>2.4300000000000002</v>
      </c>
      <c r="AX59">
        <f t="shared" si="29"/>
        <v>2.8000000000000012</v>
      </c>
      <c r="AY59">
        <f t="shared" si="29"/>
        <v>2.8000000000000012</v>
      </c>
    </row>
    <row r="60" spans="1:51" x14ac:dyDescent="0.3">
      <c r="A60" s="3">
        <v>18.585000000000001</v>
      </c>
      <c r="B60" s="3">
        <v>100</v>
      </c>
      <c r="C60" s="11">
        <f t="shared" si="6"/>
        <v>373.15</v>
      </c>
      <c r="D60" s="3">
        <v>42.393999999999998</v>
      </c>
      <c r="E60" s="3">
        <f t="shared" si="30"/>
        <v>787.89248999999995</v>
      </c>
      <c r="F60" s="3">
        <v>1.7999999999999999E-2</v>
      </c>
      <c r="G60">
        <f t="shared" si="31"/>
        <v>2.6798874447273215E-3</v>
      </c>
      <c r="H60">
        <f t="shared" si="7"/>
        <v>5.9219804835773964</v>
      </c>
      <c r="J60">
        <f t="shared" si="8"/>
        <v>334.53000000000003</v>
      </c>
      <c r="K60" s="3">
        <f t="shared" si="32"/>
        <v>18.585000000000001</v>
      </c>
      <c r="L60" s="3">
        <f t="shared" si="9"/>
        <v>4.3110323589599746</v>
      </c>
      <c r="M60" s="3">
        <v>0.2</v>
      </c>
      <c r="N60" s="3">
        <f t="shared" si="10"/>
        <v>1.8622064717919948</v>
      </c>
      <c r="O60" s="3">
        <f t="shared" si="11"/>
        <v>0.62176205981368915</v>
      </c>
      <c r="P60" s="3">
        <f t="shared" si="12"/>
        <v>11.555447881637413</v>
      </c>
      <c r="Q60" s="3">
        <f t="shared" si="13"/>
        <v>-669.06000000000006</v>
      </c>
      <c r="R60" s="3">
        <f t="shared" si="14"/>
        <v>-7731.2879596883286</v>
      </c>
      <c r="T60">
        <f t="shared" si="15"/>
        <v>0.23196300021307364</v>
      </c>
      <c r="U60">
        <f t="shared" si="16"/>
        <v>3.7244129435839897</v>
      </c>
      <c r="V60">
        <f t="shared" si="17"/>
        <v>41.732517386539648</v>
      </c>
      <c r="X60">
        <f t="shared" si="18"/>
        <v>0.55931774734396922</v>
      </c>
      <c r="Y60">
        <f t="shared" si="19"/>
        <v>-0.58103754630817672</v>
      </c>
      <c r="AA60">
        <f t="shared" si="20"/>
        <v>5360522.7606919501</v>
      </c>
      <c r="AB60">
        <f t="shared" si="3"/>
        <v>0.44068225265603078</v>
      </c>
      <c r="AC60">
        <f t="shared" si="21"/>
        <v>0.19420084780599375</v>
      </c>
      <c r="AD60">
        <f t="shared" si="22"/>
        <v>1041018.0648097029</v>
      </c>
      <c r="AI60">
        <f t="shared" si="23"/>
        <v>-9639218.0512760542</v>
      </c>
      <c r="AJ60">
        <f t="shared" si="24"/>
        <v>0.19420084780599375</v>
      </c>
      <c r="AK60">
        <f t="shared" si="25"/>
        <v>0.55931774734396922</v>
      </c>
      <c r="AL60">
        <f t="shared" si="26"/>
        <v>-1047011.6789542803</v>
      </c>
      <c r="AN60">
        <f t="shared" si="4"/>
        <v>-1779.9873700438766</v>
      </c>
      <c r="AO60" s="3">
        <f t="shared" si="33"/>
        <v>-1554.8954399999998</v>
      </c>
      <c r="AP60" s="3">
        <f t="shared" si="27"/>
        <v>50666.376970877529</v>
      </c>
      <c r="AR60">
        <f t="shared" si="28"/>
        <v>2.6604301109674413</v>
      </c>
      <c r="AS60">
        <v>2.3239999999999998</v>
      </c>
      <c r="AU60">
        <f t="shared" si="34"/>
        <v>2.6604301109674413</v>
      </c>
      <c r="AV60">
        <f t="shared" si="35"/>
        <v>2.3239999999999998</v>
      </c>
      <c r="AX60">
        <f t="shared" si="29"/>
        <v>2.9000000000000012</v>
      </c>
      <c r="AY60">
        <f t="shared" si="29"/>
        <v>2.9000000000000012</v>
      </c>
    </row>
    <row r="61" spans="1:51" x14ac:dyDescent="0.3">
      <c r="AX61">
        <f t="shared" si="29"/>
        <v>3.0000000000000013</v>
      </c>
      <c r="AY61">
        <f t="shared" si="29"/>
        <v>3.0000000000000013</v>
      </c>
    </row>
    <row r="62" spans="1:51" x14ac:dyDescent="0.3">
      <c r="AX62">
        <f t="shared" si="29"/>
        <v>3.1000000000000014</v>
      </c>
      <c r="AY62">
        <f t="shared" si="29"/>
        <v>3.1000000000000014</v>
      </c>
    </row>
    <row r="63" spans="1:51" x14ac:dyDescent="0.3">
      <c r="AX63">
        <f t="shared" si="29"/>
        <v>3.2000000000000015</v>
      </c>
      <c r="AY63">
        <f t="shared" si="29"/>
        <v>3.2000000000000015</v>
      </c>
    </row>
    <row r="64" spans="1:51" x14ac:dyDescent="0.3">
      <c r="AX64">
        <f t="shared" si="29"/>
        <v>3.3000000000000016</v>
      </c>
      <c r="AY64">
        <f t="shared" si="29"/>
        <v>3.3000000000000016</v>
      </c>
    </row>
    <row r="65" spans="50:51" x14ac:dyDescent="0.3">
      <c r="AX65">
        <f t="shared" si="29"/>
        <v>3.4000000000000017</v>
      </c>
      <c r="AY65">
        <f t="shared" si="29"/>
        <v>3.4000000000000017</v>
      </c>
    </row>
    <row r="66" spans="50:51" x14ac:dyDescent="0.3">
      <c r="AX66">
        <f t="shared" si="29"/>
        <v>3.5000000000000018</v>
      </c>
      <c r="AY66">
        <f t="shared" si="29"/>
        <v>3.5000000000000018</v>
      </c>
    </row>
    <row r="67" spans="50:51" x14ac:dyDescent="0.3">
      <c r="AX67">
        <f t="shared" si="29"/>
        <v>3.6000000000000019</v>
      </c>
      <c r="AY67">
        <f t="shared" si="29"/>
        <v>3.6000000000000019</v>
      </c>
    </row>
    <row r="68" spans="50:51" x14ac:dyDescent="0.3">
      <c r="AX68">
        <f t="shared" si="29"/>
        <v>3.700000000000002</v>
      </c>
      <c r="AY68">
        <f t="shared" si="29"/>
        <v>3.700000000000002</v>
      </c>
    </row>
    <row r="69" spans="50:51" x14ac:dyDescent="0.3">
      <c r="AX69">
        <f t="shared" si="29"/>
        <v>3.800000000000002</v>
      </c>
      <c r="AY69">
        <f t="shared" si="29"/>
        <v>3.800000000000002</v>
      </c>
    </row>
    <row r="70" spans="50:51" x14ac:dyDescent="0.3">
      <c r="AX70">
        <f t="shared" si="29"/>
        <v>3.9000000000000021</v>
      </c>
      <c r="AY70">
        <f t="shared" si="29"/>
        <v>3.9000000000000021</v>
      </c>
    </row>
    <row r="71" spans="50:51" x14ac:dyDescent="0.3">
      <c r="AX71">
        <f t="shared" si="29"/>
        <v>4.0000000000000018</v>
      </c>
      <c r="AY71">
        <f t="shared" si="29"/>
        <v>4.0000000000000018</v>
      </c>
    </row>
    <row r="72" spans="50:51" x14ac:dyDescent="0.3">
      <c r="AX72">
        <f t="shared" si="29"/>
        <v>4.1000000000000014</v>
      </c>
      <c r="AY72">
        <f t="shared" si="29"/>
        <v>4.1000000000000014</v>
      </c>
    </row>
    <row r="73" spans="50:51" x14ac:dyDescent="0.3">
      <c r="AX73">
        <f t="shared" si="29"/>
        <v>4.2000000000000011</v>
      </c>
      <c r="AY73">
        <f t="shared" si="29"/>
        <v>4.2000000000000011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679C4-5DB7-4A9B-9A75-6C5862E42C04}">
  <dimension ref="A1:B53"/>
  <sheetViews>
    <sheetView workbookViewId="0">
      <selection activeCell="G25" sqref="G25"/>
    </sheetView>
  </sheetViews>
  <sheetFormatPr defaultRowHeight="14.4" x14ac:dyDescent="0.3"/>
  <sheetData>
    <row r="1" spans="1:2" x14ac:dyDescent="0.3">
      <c r="A1">
        <v>4.0775874274387613E-2</v>
      </c>
      <c r="B1">
        <v>269.64318511963302</v>
      </c>
    </row>
    <row r="2" spans="1:2" x14ac:dyDescent="0.3">
      <c r="A2">
        <v>7.8356686165147529E-2</v>
      </c>
      <c r="B2">
        <v>262.00130236596402</v>
      </c>
    </row>
    <row r="3" spans="1:2" x14ac:dyDescent="0.3">
      <c r="A3">
        <v>0.10636557891682254</v>
      </c>
      <c r="B3">
        <v>256.53937987343602</v>
      </c>
    </row>
    <row r="4" spans="1:2" x14ac:dyDescent="0.3">
      <c r="A4">
        <v>0.12627995151014915</v>
      </c>
      <c r="B4">
        <v>252.17144479136999</v>
      </c>
    </row>
    <row r="5" spans="1:2" x14ac:dyDescent="0.3">
      <c r="A5">
        <v>0.13907032302335606</v>
      </c>
      <c r="B5">
        <v>247.81152426908801</v>
      </c>
    </row>
    <row r="6" spans="1:2" x14ac:dyDescent="0.3">
      <c r="A6">
        <v>0.16652314051620201</v>
      </c>
      <c r="B6">
        <v>234.74378454191699</v>
      </c>
    </row>
    <row r="7" spans="1:2" x14ac:dyDescent="0.3">
      <c r="A7">
        <v>0.17817026128727032</v>
      </c>
      <c r="B7">
        <v>230.38386401963501</v>
      </c>
    </row>
    <row r="8" spans="1:2" x14ac:dyDescent="0.3">
      <c r="A8">
        <v>0.18387259980244294</v>
      </c>
      <c r="B8">
        <v>226.03195805713699</v>
      </c>
    </row>
    <row r="9" spans="1:2" x14ac:dyDescent="0.3">
      <c r="A9">
        <v>0.19504312905448751</v>
      </c>
      <c r="B9">
        <v>217.32814613214001</v>
      </c>
    </row>
    <row r="10" spans="1:2" x14ac:dyDescent="0.3">
      <c r="A10">
        <v>0.20591199981246619</v>
      </c>
      <c r="B10">
        <v>212.968225609857</v>
      </c>
    </row>
    <row r="11" spans="1:2" x14ac:dyDescent="0.3">
      <c r="A11">
        <v>0.21123710620066591</v>
      </c>
      <c r="B11">
        <v>206.44437394600101</v>
      </c>
    </row>
    <row r="12" spans="1:2" x14ac:dyDescent="0.3">
      <c r="A12">
        <v>0.22932544647935366</v>
      </c>
      <c r="B12">
        <v>196.64256733065</v>
      </c>
    </row>
    <row r="13" spans="1:2" x14ac:dyDescent="0.3">
      <c r="A13">
        <v>0.24900791451437684</v>
      </c>
      <c r="B13">
        <v>202.040373344909</v>
      </c>
    </row>
    <row r="14" spans="1:2" x14ac:dyDescent="0.3">
      <c r="A14">
        <v>0.26998254423205381</v>
      </c>
      <c r="B14">
        <v>209.60611778063401</v>
      </c>
    </row>
    <row r="15" spans="1:2" x14ac:dyDescent="0.3">
      <c r="A15">
        <v>0.2654233980266707</v>
      </c>
      <c r="B15">
        <v>215.04399659381201</v>
      </c>
    </row>
    <row r="16" spans="1:2" x14ac:dyDescent="0.3">
      <c r="A16">
        <v>0.27224096074934984</v>
      </c>
      <c r="B16">
        <v>221.547811858209</v>
      </c>
    </row>
    <row r="17" spans="1:2" x14ac:dyDescent="0.3">
      <c r="A17">
        <v>0.27671613109853682</v>
      </c>
      <c r="B17">
        <v>224.797715850461</v>
      </c>
    </row>
    <row r="18" spans="1:2" x14ac:dyDescent="0.3">
      <c r="A18">
        <v>0.28550336419818068</v>
      </c>
      <c r="B18">
        <v>231.297523834966</v>
      </c>
    </row>
    <row r="19" spans="1:2" x14ac:dyDescent="0.3">
      <c r="A19">
        <v>0.2961916436392345</v>
      </c>
      <c r="B19">
        <v>235.621378838222</v>
      </c>
    </row>
    <row r="20" spans="1:2" x14ac:dyDescent="0.3">
      <c r="A20">
        <v>0.30860291866516903</v>
      </c>
      <c r="B20">
        <v>242.113172262944</v>
      </c>
    </row>
    <row r="21" spans="1:2" x14ac:dyDescent="0.3">
      <c r="A21">
        <v>0.31663674325714491</v>
      </c>
      <c r="B21">
        <v>246.441034546092</v>
      </c>
    </row>
    <row r="22" spans="1:2" x14ac:dyDescent="0.3">
      <c r="A22">
        <v>0.33215700964059619</v>
      </c>
      <c r="B22">
        <v>248.58092200831501</v>
      </c>
    </row>
    <row r="23" spans="1:2" x14ac:dyDescent="0.3">
      <c r="A23">
        <v>0.34334231492430106</v>
      </c>
      <c r="B23">
        <v>258.33063398507198</v>
      </c>
    </row>
    <row r="24" spans="1:2" x14ac:dyDescent="0.3">
      <c r="A24">
        <v>0.35059333243870128</v>
      </c>
      <c r="B24">
        <v>262.65849626822001</v>
      </c>
    </row>
    <row r="25" spans="1:2" x14ac:dyDescent="0.3">
      <c r="A25">
        <v>0.35768596294961891</v>
      </c>
      <c r="B25">
        <v>265.90038570068901</v>
      </c>
    </row>
    <row r="26" spans="1:2" x14ac:dyDescent="0.3">
      <c r="A26">
        <v>0.36117449601146467</v>
      </c>
      <c r="B26">
        <v>270.23626254362</v>
      </c>
    </row>
    <row r="27" spans="1:2" x14ac:dyDescent="0.3">
      <c r="A27">
        <v>0.36633681887053621</v>
      </c>
      <c r="B27">
        <v>272.39618640530199</v>
      </c>
    </row>
    <row r="28" spans="1:2" x14ac:dyDescent="0.3">
      <c r="A28">
        <v>0.3697322641263695</v>
      </c>
      <c r="B28">
        <v>275.64609039755499</v>
      </c>
    </row>
    <row r="29" spans="1:2" x14ac:dyDescent="0.3">
      <c r="A29">
        <v>0.37475774746673002</v>
      </c>
      <c r="B29">
        <v>277.80601425923697</v>
      </c>
    </row>
    <row r="30" spans="1:2" x14ac:dyDescent="0.3">
      <c r="A30">
        <v>0.38457206184255815</v>
      </c>
      <c r="B30">
        <v>279.95391628124401</v>
      </c>
    </row>
    <row r="31" spans="1:2" x14ac:dyDescent="0.3">
      <c r="A31">
        <v>0.39408303074749085</v>
      </c>
      <c r="B31">
        <v>288.61765540732301</v>
      </c>
    </row>
    <row r="32" spans="1:2" x14ac:dyDescent="0.3">
      <c r="A32">
        <v>0.40178713334628252</v>
      </c>
      <c r="B32">
        <v>292.94151041057899</v>
      </c>
    </row>
    <row r="33" spans="1:2" x14ac:dyDescent="0.3">
      <c r="A33">
        <v>0.41077733906176578</v>
      </c>
      <c r="B33">
        <v>292.91746673122799</v>
      </c>
    </row>
    <row r="34" spans="1:2" x14ac:dyDescent="0.3">
      <c r="A34">
        <v>0.41662217782905875</v>
      </c>
      <c r="B34">
        <v>300.50324756641203</v>
      </c>
    </row>
    <row r="35" spans="1:2" x14ac:dyDescent="0.3">
      <c r="A35">
        <v>0.42093027231234614</v>
      </c>
      <c r="B35">
        <v>304.83511712945102</v>
      </c>
    </row>
    <row r="36" spans="1:2" x14ac:dyDescent="0.3">
      <c r="A36">
        <v>0.42797075263006773</v>
      </c>
      <c r="B36">
        <v>310.24494498338601</v>
      </c>
    </row>
    <row r="37" spans="1:2" x14ac:dyDescent="0.3">
      <c r="A37">
        <v>0.43754462284357415</v>
      </c>
      <c r="B37">
        <v>316.73273112821602</v>
      </c>
    </row>
    <row r="38" spans="1:2" x14ac:dyDescent="0.3">
      <c r="A38">
        <v>0.44549933705455752</v>
      </c>
      <c r="B38">
        <v>323.224524552937</v>
      </c>
    </row>
    <row r="39" spans="1:2" x14ac:dyDescent="0.3">
      <c r="A39">
        <v>0.44939290996862896</v>
      </c>
      <c r="B39">
        <v>330.81431266801297</v>
      </c>
    </row>
    <row r="40" spans="1:2" x14ac:dyDescent="0.3">
      <c r="A40">
        <v>0.45701828906663239</v>
      </c>
      <c r="B40">
        <v>337.30610609273498</v>
      </c>
    </row>
    <row r="41" spans="1:2" x14ac:dyDescent="0.3">
      <c r="A41">
        <v>0.46565186528906</v>
      </c>
      <c r="B41">
        <v>342.70791938688598</v>
      </c>
    </row>
    <row r="42" spans="1:2" x14ac:dyDescent="0.3">
      <c r="A42">
        <v>0.47518862224425584</v>
      </c>
      <c r="B42">
        <v>345.93377969978701</v>
      </c>
    </row>
    <row r="43" spans="1:2" x14ac:dyDescent="0.3">
      <c r="A43">
        <v>0.4843909344130039</v>
      </c>
      <c r="B43">
        <v>351.33158571404698</v>
      </c>
    </row>
    <row r="44" spans="1:2" x14ac:dyDescent="0.3">
      <c r="A44">
        <v>0.49327609160670688</v>
      </c>
      <c r="B44">
        <v>354.55744602694801</v>
      </c>
    </row>
    <row r="45" spans="1:2" x14ac:dyDescent="0.3">
      <c r="A45">
        <v>0.50707914380920449</v>
      </c>
      <c r="B45">
        <v>362.10716134310599</v>
      </c>
    </row>
    <row r="46" spans="1:2" x14ac:dyDescent="0.3">
      <c r="A46">
        <v>0.5101583399609565</v>
      </c>
      <c r="B46">
        <v>365.35305805546699</v>
      </c>
    </row>
    <row r="47" spans="1:2" x14ac:dyDescent="0.3">
      <c r="A47">
        <v>0.51719567293302693</v>
      </c>
      <c r="B47">
        <v>365.325007096224</v>
      </c>
    </row>
    <row r="48" spans="1:2" x14ac:dyDescent="0.3">
      <c r="A48">
        <v>0.53068066889261378</v>
      </c>
      <c r="B48">
        <v>366.354878028418</v>
      </c>
    </row>
    <row r="49" spans="1:2" x14ac:dyDescent="0.3">
      <c r="A49">
        <v>0.52015015227707284</v>
      </c>
      <c r="B49">
        <v>371.82882236062102</v>
      </c>
    </row>
    <row r="50" spans="1:2" x14ac:dyDescent="0.3">
      <c r="A50">
        <v>0.52112695966864042</v>
      </c>
      <c r="B50">
        <v>379.42662503548098</v>
      </c>
    </row>
    <row r="51" spans="1:2" x14ac:dyDescent="0.3">
      <c r="A51">
        <v>0.52403366539742313</v>
      </c>
      <c r="B51">
        <v>388.102386001235</v>
      </c>
    </row>
    <row r="52" spans="1:2" x14ac:dyDescent="0.3">
      <c r="A52">
        <v>0.52785482319818222</v>
      </c>
      <c r="B52">
        <v>392.43024828438303</v>
      </c>
    </row>
    <row r="53" spans="1:2" x14ac:dyDescent="0.3">
      <c r="A53">
        <v>0.52880054526992226</v>
      </c>
      <c r="B53">
        <v>396.77013240720601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A8488-41ED-4A9D-8056-1830263C77F2}">
  <dimension ref="A1:W206"/>
  <sheetViews>
    <sheetView zoomScale="60" zoomScaleNormal="70" workbookViewId="0">
      <selection activeCell="S6" sqref="S6:T37"/>
    </sheetView>
  </sheetViews>
  <sheetFormatPr defaultRowHeight="14.4" x14ac:dyDescent="0.3"/>
  <sheetData>
    <row r="1" spans="1:23" x14ac:dyDescent="0.3">
      <c r="A1" t="s">
        <v>25</v>
      </c>
      <c r="B1" t="s">
        <v>26</v>
      </c>
    </row>
    <row r="2" spans="1:23" x14ac:dyDescent="0.3">
      <c r="A2">
        <v>4.0775874274387613E-2</v>
      </c>
      <c r="B2">
        <v>269.64318511963302</v>
      </c>
      <c r="D2" t="s">
        <v>27</v>
      </c>
    </row>
    <row r="3" spans="1:23" x14ac:dyDescent="0.3">
      <c r="A3">
        <v>7.8356686165147529E-2</v>
      </c>
      <c r="B3">
        <v>262.00130236596402</v>
      </c>
    </row>
    <row r="4" spans="1:23" x14ac:dyDescent="0.3">
      <c r="A4">
        <v>0.10636557891682254</v>
      </c>
      <c r="B4">
        <v>256.53937987343602</v>
      </c>
      <c r="D4" t="s">
        <v>28</v>
      </c>
      <c r="G4" t="s">
        <v>29</v>
      </c>
      <c r="J4" t="s">
        <v>30</v>
      </c>
      <c r="M4" t="s">
        <v>31</v>
      </c>
      <c r="P4" t="s">
        <v>32</v>
      </c>
      <c r="S4" t="s">
        <v>34</v>
      </c>
      <c r="V4" t="s">
        <v>33</v>
      </c>
    </row>
    <row r="5" spans="1:23" x14ac:dyDescent="0.3">
      <c r="A5">
        <v>0.12627995151014915</v>
      </c>
      <c r="B5">
        <v>252.17144479136999</v>
      </c>
    </row>
    <row r="6" spans="1:23" x14ac:dyDescent="0.3">
      <c r="A6">
        <v>0.13907032302335606</v>
      </c>
      <c r="B6">
        <v>247.81152426908801</v>
      </c>
      <c r="D6">
        <v>0.17788799999999999</v>
      </c>
      <c r="E6">
        <v>223</v>
      </c>
      <c r="G6">
        <v>0.240897</v>
      </c>
      <c r="H6">
        <v>195</v>
      </c>
      <c r="J6">
        <v>0.41861900000000002</v>
      </c>
      <c r="K6">
        <v>290</v>
      </c>
      <c r="M6">
        <v>0.32475199999999999</v>
      </c>
      <c r="N6">
        <v>252</v>
      </c>
      <c r="P6">
        <v>0.45745599999999997</v>
      </c>
      <c r="Q6">
        <v>334</v>
      </c>
      <c r="S6">
        <v>0.52993400000000002</v>
      </c>
      <c r="T6">
        <v>366</v>
      </c>
      <c r="V6">
        <v>0.237647</v>
      </c>
      <c r="W6">
        <v>190</v>
      </c>
    </row>
    <row r="7" spans="1:23" x14ac:dyDescent="0.3">
      <c r="A7">
        <v>0.16652314051620201</v>
      </c>
      <c r="B7">
        <v>234.74378454191699</v>
      </c>
      <c r="D7">
        <v>0.17640800000000001</v>
      </c>
      <c r="E7">
        <v>224</v>
      </c>
      <c r="G7">
        <v>0.24249100000000001</v>
      </c>
      <c r="H7">
        <v>196</v>
      </c>
      <c r="J7">
        <v>0.41973100000000002</v>
      </c>
      <c r="K7">
        <v>291</v>
      </c>
      <c r="M7">
        <v>0.326262</v>
      </c>
      <c r="N7">
        <v>253</v>
      </c>
      <c r="P7">
        <v>0.459339</v>
      </c>
      <c r="Q7">
        <v>335</v>
      </c>
      <c r="S7">
        <v>0.53019899999999998</v>
      </c>
      <c r="T7">
        <v>367</v>
      </c>
      <c r="V7">
        <v>0.23588999999999999</v>
      </c>
      <c r="W7">
        <v>191</v>
      </c>
    </row>
    <row r="8" spans="1:23" x14ac:dyDescent="0.3">
      <c r="A8">
        <v>0.17817026128727032</v>
      </c>
      <c r="B8">
        <v>230.38386401963501</v>
      </c>
      <c r="D8">
        <v>0.174848</v>
      </c>
      <c r="E8">
        <v>225</v>
      </c>
      <c r="G8">
        <v>0.244093</v>
      </c>
      <c r="H8">
        <v>197</v>
      </c>
      <c r="J8">
        <v>0.42072799999999999</v>
      </c>
      <c r="K8">
        <v>292</v>
      </c>
      <c r="M8">
        <v>0.32777600000000001</v>
      </c>
      <c r="N8">
        <v>254</v>
      </c>
      <c r="P8">
        <v>0.46123500000000001</v>
      </c>
      <c r="Q8">
        <v>336</v>
      </c>
      <c r="S8">
        <v>0.530474</v>
      </c>
      <c r="T8">
        <v>368</v>
      </c>
      <c r="V8">
        <v>0.23413900000000001</v>
      </c>
      <c r="W8">
        <v>192</v>
      </c>
    </row>
    <row r="9" spans="1:23" x14ac:dyDescent="0.3">
      <c r="A9">
        <v>0.18387259980244294</v>
      </c>
      <c r="B9">
        <v>226.03195805713699</v>
      </c>
      <c r="D9">
        <v>0.173208</v>
      </c>
      <c r="E9">
        <v>226</v>
      </c>
      <c r="G9">
        <v>0.245703</v>
      </c>
      <c r="H9">
        <v>198</v>
      </c>
      <c r="J9">
        <v>0.423983</v>
      </c>
      <c r="K9">
        <v>294</v>
      </c>
      <c r="M9">
        <v>0.32929399999999998</v>
      </c>
      <c r="N9">
        <v>255</v>
      </c>
      <c r="P9">
        <v>0.46314499999999997</v>
      </c>
      <c r="Q9">
        <v>337</v>
      </c>
      <c r="S9">
        <v>0.53075899999999998</v>
      </c>
      <c r="T9">
        <v>369</v>
      </c>
      <c r="V9">
        <v>0.23239399999999999</v>
      </c>
      <c r="W9">
        <v>193</v>
      </c>
    </row>
    <row r="10" spans="1:23" x14ac:dyDescent="0.3">
      <c r="A10">
        <v>0.19504312905448751</v>
      </c>
      <c r="B10">
        <v>217.32814613214001</v>
      </c>
      <c r="D10">
        <v>0.171488</v>
      </c>
      <c r="E10">
        <v>227</v>
      </c>
      <c r="G10">
        <v>0.24732100000000001</v>
      </c>
      <c r="H10">
        <v>199</v>
      </c>
      <c r="J10">
        <v>0.42486800000000002</v>
      </c>
      <c r="K10">
        <v>295</v>
      </c>
      <c r="M10">
        <v>0.330816</v>
      </c>
      <c r="N10">
        <v>256</v>
      </c>
      <c r="P10">
        <v>0.46506999999999998</v>
      </c>
      <c r="Q10">
        <v>338</v>
      </c>
      <c r="S10">
        <v>0.53105400000000003</v>
      </c>
      <c r="T10">
        <v>370</v>
      </c>
      <c r="V10">
        <v>0.230655</v>
      </c>
      <c r="W10">
        <v>194</v>
      </c>
    </row>
    <row r="11" spans="1:23" x14ac:dyDescent="0.3">
      <c r="A11">
        <v>0.20591199981246619</v>
      </c>
      <c r="B11">
        <v>212.968225609857</v>
      </c>
      <c r="D11">
        <v>0.16968800000000001</v>
      </c>
      <c r="E11">
        <v>228</v>
      </c>
      <c r="G11">
        <v>0.248947</v>
      </c>
      <c r="H11">
        <v>200</v>
      </c>
      <c r="J11">
        <v>0.425952</v>
      </c>
      <c r="K11">
        <v>296</v>
      </c>
      <c r="M11">
        <v>0.33234200000000003</v>
      </c>
      <c r="N11">
        <v>257</v>
      </c>
      <c r="P11">
        <v>0.46700799999999998</v>
      </c>
      <c r="Q11">
        <v>339</v>
      </c>
      <c r="S11">
        <v>0.53135900000000003</v>
      </c>
      <c r="T11">
        <v>371</v>
      </c>
      <c r="V11">
        <v>0.22892199999999999</v>
      </c>
      <c r="W11">
        <v>195</v>
      </c>
    </row>
    <row r="12" spans="1:23" x14ac:dyDescent="0.3">
      <c r="A12">
        <v>0.21123710620066591</v>
      </c>
      <c r="B12">
        <v>206.44437394600101</v>
      </c>
      <c r="D12">
        <v>0.16780800000000001</v>
      </c>
      <c r="E12">
        <v>229</v>
      </c>
      <c r="G12">
        <v>0.250581</v>
      </c>
      <c r="H12">
        <v>201</v>
      </c>
      <c r="J12">
        <v>0.42707699999999998</v>
      </c>
      <c r="K12">
        <v>297</v>
      </c>
      <c r="M12">
        <v>0.333872</v>
      </c>
      <c r="N12">
        <v>258</v>
      </c>
      <c r="P12">
        <v>0.46896100000000002</v>
      </c>
      <c r="Q12">
        <v>340</v>
      </c>
      <c r="S12">
        <v>0.53167399999999998</v>
      </c>
      <c r="T12">
        <v>372</v>
      </c>
      <c r="V12">
        <v>0.22719500000000001</v>
      </c>
      <c r="W12">
        <v>196</v>
      </c>
    </row>
    <row r="13" spans="1:23" x14ac:dyDescent="0.3">
      <c r="A13">
        <v>0.22932544647935366</v>
      </c>
      <c r="B13">
        <v>196.64256733065</v>
      </c>
      <c r="D13">
        <v>0.165848</v>
      </c>
      <c r="E13">
        <v>230</v>
      </c>
      <c r="G13">
        <v>0.25222299999999997</v>
      </c>
      <c r="H13">
        <v>202</v>
      </c>
      <c r="J13">
        <v>0.42821799999999999</v>
      </c>
      <c r="K13">
        <v>298</v>
      </c>
      <c r="M13">
        <v>0.33540599999999998</v>
      </c>
      <c r="N13">
        <v>259</v>
      </c>
      <c r="P13">
        <v>0.47092699999999998</v>
      </c>
      <c r="Q13">
        <v>341</v>
      </c>
      <c r="S13">
        <v>0.531999</v>
      </c>
      <c r="T13">
        <v>373</v>
      </c>
      <c r="V13">
        <v>0.22547400000000001</v>
      </c>
      <c r="W13">
        <v>197</v>
      </c>
    </row>
    <row r="14" spans="1:23" x14ac:dyDescent="0.3">
      <c r="A14">
        <v>0.24900791451437684</v>
      </c>
      <c r="B14">
        <v>202.040373344909</v>
      </c>
      <c r="D14">
        <v>0.16380800000000001</v>
      </c>
      <c r="E14">
        <v>231</v>
      </c>
      <c r="G14">
        <v>0.25387300000000002</v>
      </c>
      <c r="H14">
        <v>203</v>
      </c>
      <c r="J14">
        <v>0.429365</v>
      </c>
      <c r="K14">
        <v>299</v>
      </c>
      <c r="M14">
        <v>0.33694400000000002</v>
      </c>
      <c r="N14">
        <v>260</v>
      </c>
      <c r="P14">
        <v>0.472908</v>
      </c>
      <c r="Q14">
        <v>342</v>
      </c>
      <c r="S14">
        <v>0.53233399999999997</v>
      </c>
      <c r="T14">
        <v>374</v>
      </c>
      <c r="V14">
        <v>0.22375900000000001</v>
      </c>
      <c r="W14">
        <v>198</v>
      </c>
    </row>
    <row r="15" spans="1:23" x14ac:dyDescent="0.3">
      <c r="A15">
        <v>0.26998254423205381</v>
      </c>
      <c r="B15">
        <v>209.60611778063401</v>
      </c>
      <c r="D15">
        <v>0.161688</v>
      </c>
      <c r="E15">
        <v>232</v>
      </c>
      <c r="G15">
        <v>0.25553100000000001</v>
      </c>
      <c r="H15">
        <v>204</v>
      </c>
      <c r="J15">
        <v>0.43051499999999998</v>
      </c>
      <c r="K15">
        <v>300</v>
      </c>
      <c r="M15">
        <v>0.33848499999999998</v>
      </c>
      <c r="N15">
        <v>261</v>
      </c>
      <c r="P15">
        <v>0.47490199999999999</v>
      </c>
      <c r="Q15">
        <v>343</v>
      </c>
      <c r="S15">
        <v>0.53267900000000001</v>
      </c>
      <c r="T15">
        <v>375</v>
      </c>
      <c r="V15">
        <v>0.22205</v>
      </c>
      <c r="W15">
        <v>199</v>
      </c>
    </row>
    <row r="16" spans="1:23" x14ac:dyDescent="0.3">
      <c r="A16">
        <v>0.2654233980266707</v>
      </c>
      <c r="B16">
        <v>215.04399659381201</v>
      </c>
      <c r="D16">
        <v>0.15948799999999999</v>
      </c>
      <c r="E16">
        <v>233</v>
      </c>
      <c r="G16">
        <v>0.25719599999999998</v>
      </c>
      <c r="H16">
        <v>205</v>
      </c>
      <c r="J16">
        <v>0.43166599999999999</v>
      </c>
      <c r="K16">
        <v>301</v>
      </c>
      <c r="M16">
        <v>0.34003100000000003</v>
      </c>
      <c r="N16">
        <v>262</v>
      </c>
      <c r="P16">
        <v>0.47691099999999997</v>
      </c>
      <c r="Q16">
        <v>344</v>
      </c>
      <c r="S16">
        <v>0.53303400000000001</v>
      </c>
      <c r="T16">
        <v>376</v>
      </c>
      <c r="V16">
        <v>0.22034699999999999</v>
      </c>
      <c r="W16">
        <v>200</v>
      </c>
    </row>
    <row r="17" spans="1:23" x14ac:dyDescent="0.3">
      <c r="A17">
        <v>0.27224096074934984</v>
      </c>
      <c r="B17">
        <v>221.547811858209</v>
      </c>
      <c r="D17">
        <v>0.15720799999999999</v>
      </c>
      <c r="E17">
        <v>234</v>
      </c>
      <c r="G17">
        <v>0.25886999999999999</v>
      </c>
      <c r="H17">
        <v>206</v>
      </c>
      <c r="J17">
        <v>0.43281700000000001</v>
      </c>
      <c r="K17">
        <v>302</v>
      </c>
      <c r="M17">
        <v>0.34158100000000002</v>
      </c>
      <c r="N17">
        <v>263</v>
      </c>
      <c r="P17">
        <v>0.47893400000000003</v>
      </c>
      <c r="Q17">
        <v>345</v>
      </c>
      <c r="S17">
        <v>0.53339899999999996</v>
      </c>
      <c r="T17">
        <v>377</v>
      </c>
      <c r="V17">
        <v>0.21865000000000001</v>
      </c>
      <c r="W17">
        <v>201</v>
      </c>
    </row>
    <row r="18" spans="1:23" x14ac:dyDescent="0.3">
      <c r="A18">
        <v>0.27671613109853682</v>
      </c>
      <c r="B18">
        <v>224.797715850461</v>
      </c>
      <c r="D18">
        <v>0.15484800000000001</v>
      </c>
      <c r="E18">
        <v>235</v>
      </c>
      <c r="G18">
        <v>0.26055200000000001</v>
      </c>
      <c r="H18">
        <v>207</v>
      </c>
      <c r="J18">
        <v>0.43396699999999999</v>
      </c>
      <c r="K18">
        <v>303</v>
      </c>
      <c r="M18">
        <v>0.34313500000000002</v>
      </c>
      <c r="N18">
        <v>264</v>
      </c>
      <c r="P18">
        <v>0.48097000000000001</v>
      </c>
      <c r="Q18">
        <v>346</v>
      </c>
      <c r="S18">
        <v>0.53377399999999997</v>
      </c>
      <c r="T18">
        <v>378</v>
      </c>
      <c r="V18">
        <v>0.21695900000000001</v>
      </c>
      <c r="W18">
        <v>202</v>
      </c>
    </row>
    <row r="19" spans="1:23" x14ac:dyDescent="0.3">
      <c r="A19">
        <v>0.28550336419818068</v>
      </c>
      <c r="B19">
        <v>231.297523834966</v>
      </c>
      <c r="D19">
        <v>0.15240799999999999</v>
      </c>
      <c r="E19">
        <v>236</v>
      </c>
      <c r="G19">
        <v>0.26224199999999998</v>
      </c>
      <c r="H19">
        <v>208</v>
      </c>
      <c r="J19">
        <v>0.435116</v>
      </c>
      <c r="K19">
        <v>304</v>
      </c>
      <c r="M19">
        <v>0.34469300000000003</v>
      </c>
      <c r="N19">
        <v>265</v>
      </c>
      <c r="P19">
        <v>0.48302099999999998</v>
      </c>
      <c r="Q19">
        <v>347</v>
      </c>
      <c r="S19">
        <v>0.53415900000000005</v>
      </c>
      <c r="T19">
        <v>379</v>
      </c>
      <c r="V19">
        <v>0.21527399999999999</v>
      </c>
      <c r="W19">
        <v>203</v>
      </c>
    </row>
    <row r="20" spans="1:23" x14ac:dyDescent="0.3">
      <c r="A20">
        <v>0.2961916436392345</v>
      </c>
      <c r="B20">
        <v>235.621378838222</v>
      </c>
      <c r="D20">
        <v>0.14988799999999999</v>
      </c>
      <c r="E20">
        <v>237</v>
      </c>
      <c r="G20">
        <v>0.26394000000000001</v>
      </c>
      <c r="H20">
        <v>209</v>
      </c>
      <c r="J20">
        <v>0.43626500000000001</v>
      </c>
      <c r="K20">
        <v>305</v>
      </c>
      <c r="M20">
        <v>0.34625499999999998</v>
      </c>
      <c r="N20">
        <v>266</v>
      </c>
      <c r="P20">
        <v>0.48508600000000002</v>
      </c>
      <c r="Q20">
        <v>348</v>
      </c>
      <c r="S20">
        <v>0.53455399999999997</v>
      </c>
      <c r="T20">
        <v>380</v>
      </c>
      <c r="V20">
        <v>0.21359500000000001</v>
      </c>
      <c r="W20">
        <v>204</v>
      </c>
    </row>
    <row r="21" spans="1:23" x14ac:dyDescent="0.3">
      <c r="A21">
        <v>0.30860291866516903</v>
      </c>
      <c r="B21">
        <v>242.113172262944</v>
      </c>
      <c r="D21">
        <v>0.147288</v>
      </c>
      <c r="E21">
        <v>238</v>
      </c>
      <c r="G21">
        <v>0.26564599999999999</v>
      </c>
      <c r="H21">
        <v>210</v>
      </c>
      <c r="J21">
        <v>0.43741200000000002</v>
      </c>
      <c r="K21">
        <v>306</v>
      </c>
      <c r="M21">
        <v>0.34782099999999999</v>
      </c>
      <c r="N21">
        <v>267</v>
      </c>
      <c r="P21">
        <v>0.48716500000000001</v>
      </c>
      <c r="Q21">
        <v>349</v>
      </c>
      <c r="S21">
        <v>0.53495899999999996</v>
      </c>
      <c r="T21">
        <v>381</v>
      </c>
      <c r="V21">
        <v>0.211922</v>
      </c>
      <c r="W21">
        <v>205</v>
      </c>
    </row>
    <row r="22" spans="1:23" x14ac:dyDescent="0.3">
      <c r="A22">
        <v>0.31663674325714491</v>
      </c>
      <c r="B22">
        <v>246.441034546092</v>
      </c>
      <c r="D22">
        <v>0.14460799999999999</v>
      </c>
      <c r="E22">
        <v>239</v>
      </c>
      <c r="G22">
        <v>0.26735999999999999</v>
      </c>
      <c r="H22">
        <v>211</v>
      </c>
      <c r="J22">
        <v>0.438558</v>
      </c>
      <c r="K22">
        <v>307</v>
      </c>
      <c r="M22">
        <v>0.34938999999999998</v>
      </c>
      <c r="N22">
        <v>268</v>
      </c>
      <c r="P22">
        <v>0.489257</v>
      </c>
      <c r="Q22">
        <v>350</v>
      </c>
      <c r="S22">
        <v>0.53537400000000002</v>
      </c>
      <c r="T22">
        <v>382</v>
      </c>
      <c r="V22">
        <v>0.210255</v>
      </c>
      <c r="W22">
        <v>206</v>
      </c>
    </row>
    <row r="23" spans="1:23" x14ac:dyDescent="0.3">
      <c r="A23">
        <v>0.33215700964059619</v>
      </c>
      <c r="B23">
        <v>248.58092200831501</v>
      </c>
      <c r="D23">
        <v>0.141848</v>
      </c>
      <c r="E23">
        <v>240</v>
      </c>
      <c r="G23">
        <v>0.26908199999999999</v>
      </c>
      <c r="H23">
        <v>212</v>
      </c>
      <c r="J23">
        <v>0.43970199999999998</v>
      </c>
      <c r="K23">
        <v>308</v>
      </c>
      <c r="M23">
        <v>0.350964</v>
      </c>
      <c r="N23">
        <v>269</v>
      </c>
      <c r="P23">
        <v>0.49136400000000002</v>
      </c>
      <c r="Q23">
        <v>351</v>
      </c>
      <c r="S23">
        <v>0.53579900000000003</v>
      </c>
      <c r="T23">
        <v>383</v>
      </c>
      <c r="V23">
        <v>0.208594</v>
      </c>
      <c r="W23">
        <v>207</v>
      </c>
    </row>
    <row r="24" spans="1:23" x14ac:dyDescent="0.3">
      <c r="A24">
        <v>0.34334231492430106</v>
      </c>
      <c r="B24">
        <v>258.33063398507198</v>
      </c>
      <c r="D24">
        <v>0.13900799999999999</v>
      </c>
      <c r="E24">
        <v>241</v>
      </c>
      <c r="G24">
        <v>0.270812</v>
      </c>
      <c r="H24">
        <v>213</v>
      </c>
      <c r="J24">
        <v>0.44198599999999999</v>
      </c>
      <c r="K24">
        <v>310</v>
      </c>
      <c r="M24">
        <v>0.35254200000000002</v>
      </c>
      <c r="N24">
        <v>270</v>
      </c>
      <c r="P24">
        <v>0.49348500000000001</v>
      </c>
      <c r="Q24">
        <v>352</v>
      </c>
      <c r="S24">
        <v>0.53623399999999999</v>
      </c>
      <c r="T24">
        <v>384</v>
      </c>
      <c r="V24">
        <v>0.20693900000000001</v>
      </c>
      <c r="W24">
        <v>208</v>
      </c>
    </row>
    <row r="25" spans="1:23" x14ac:dyDescent="0.3">
      <c r="A25">
        <v>0.35059333243870128</v>
      </c>
      <c r="B25">
        <v>262.65849626822001</v>
      </c>
      <c r="D25">
        <v>0.13608799999999999</v>
      </c>
      <c r="E25">
        <v>242</v>
      </c>
      <c r="G25">
        <v>0.27255000000000001</v>
      </c>
      <c r="H25">
        <v>214</v>
      </c>
      <c r="J25">
        <v>0.44312600000000002</v>
      </c>
      <c r="K25">
        <v>311</v>
      </c>
      <c r="M25">
        <v>0.35412399999999999</v>
      </c>
      <c r="N25">
        <v>271</v>
      </c>
      <c r="P25">
        <v>0.49562</v>
      </c>
      <c r="Q25">
        <v>353</v>
      </c>
      <c r="S25">
        <v>0.53667900000000002</v>
      </c>
      <c r="T25">
        <v>385</v>
      </c>
      <c r="V25">
        <v>0.20529</v>
      </c>
      <c r="W25">
        <v>209</v>
      </c>
    </row>
    <row r="26" spans="1:23" x14ac:dyDescent="0.3">
      <c r="A26">
        <v>0.35768596294961891</v>
      </c>
      <c r="B26">
        <v>265.90038570068901</v>
      </c>
      <c r="D26">
        <v>0.13308800000000001</v>
      </c>
      <c r="E26">
        <v>243</v>
      </c>
      <c r="G26">
        <v>0.27429599999999998</v>
      </c>
      <c r="H26">
        <v>215</v>
      </c>
      <c r="J26">
        <v>0.44426399999999999</v>
      </c>
      <c r="K26">
        <v>312</v>
      </c>
      <c r="M26">
        <v>0.35571000000000003</v>
      </c>
      <c r="N26">
        <v>272</v>
      </c>
      <c r="P26">
        <v>0.49776799999999999</v>
      </c>
      <c r="Q26">
        <v>354</v>
      </c>
      <c r="S26">
        <v>0.537134</v>
      </c>
      <c r="T26">
        <v>386</v>
      </c>
      <c r="V26">
        <v>0.20364699999999999</v>
      </c>
      <c r="W26">
        <v>210</v>
      </c>
    </row>
    <row r="27" spans="1:23" x14ac:dyDescent="0.3">
      <c r="A27">
        <v>0.36117449601146467</v>
      </c>
      <c r="B27">
        <v>270.23626254362</v>
      </c>
      <c r="D27">
        <v>0.13000800000000001</v>
      </c>
      <c r="E27">
        <v>244</v>
      </c>
      <c r="G27">
        <v>0.27605000000000002</v>
      </c>
      <c r="H27">
        <v>216</v>
      </c>
      <c r="J27">
        <v>0.44540000000000002</v>
      </c>
      <c r="K27">
        <v>313</v>
      </c>
      <c r="M27">
        <v>0.35730000000000001</v>
      </c>
      <c r="N27">
        <v>273</v>
      </c>
      <c r="P27">
        <v>0.49993100000000001</v>
      </c>
      <c r="Q27">
        <v>355</v>
      </c>
      <c r="S27">
        <v>0.53759900000000005</v>
      </c>
      <c r="T27">
        <v>387</v>
      </c>
      <c r="V27">
        <v>0.20201</v>
      </c>
      <c r="W27">
        <v>211</v>
      </c>
    </row>
    <row r="28" spans="1:23" x14ac:dyDescent="0.3">
      <c r="A28">
        <v>0.36633681887053621</v>
      </c>
      <c r="B28">
        <v>272.39618640530199</v>
      </c>
      <c r="D28">
        <v>0.12684799999999999</v>
      </c>
      <c r="E28">
        <v>245</v>
      </c>
      <c r="G28">
        <v>0.277812</v>
      </c>
      <c r="H28">
        <v>217</v>
      </c>
      <c r="J28">
        <v>0.44653500000000002</v>
      </c>
      <c r="K28">
        <v>314</v>
      </c>
      <c r="M28">
        <v>0.35889300000000002</v>
      </c>
      <c r="N28">
        <v>274</v>
      </c>
      <c r="P28">
        <v>0.502108</v>
      </c>
      <c r="Q28">
        <v>356</v>
      </c>
      <c r="S28">
        <v>0.53807400000000005</v>
      </c>
      <c r="T28">
        <v>388</v>
      </c>
      <c r="V28">
        <v>0.200379</v>
      </c>
      <c r="W28">
        <v>212</v>
      </c>
    </row>
    <row r="29" spans="1:23" x14ac:dyDescent="0.3">
      <c r="A29">
        <v>0.3697322641263695</v>
      </c>
      <c r="B29">
        <v>275.64609039755499</v>
      </c>
      <c r="D29">
        <v>0.123608</v>
      </c>
      <c r="E29">
        <v>246</v>
      </c>
      <c r="G29">
        <v>0.279582</v>
      </c>
      <c r="H29">
        <v>218</v>
      </c>
      <c r="J29">
        <v>0.44766800000000001</v>
      </c>
      <c r="K29">
        <v>315</v>
      </c>
      <c r="M29">
        <v>0.36049100000000001</v>
      </c>
      <c r="N29">
        <v>275</v>
      </c>
      <c r="P29">
        <v>0.50650399999999995</v>
      </c>
      <c r="Q29">
        <v>358</v>
      </c>
      <c r="S29">
        <v>0.53855900000000001</v>
      </c>
      <c r="T29">
        <v>389</v>
      </c>
      <c r="V29">
        <v>0.19875399999999999</v>
      </c>
      <c r="W29">
        <v>213</v>
      </c>
    </row>
    <row r="30" spans="1:23" x14ac:dyDescent="0.3">
      <c r="A30">
        <v>0.37475774746673002</v>
      </c>
      <c r="B30">
        <v>277.80601425923697</v>
      </c>
      <c r="D30">
        <v>0.12028800000000001</v>
      </c>
      <c r="E30">
        <v>247</v>
      </c>
      <c r="G30">
        <v>0.28136</v>
      </c>
      <c r="H30">
        <v>219</v>
      </c>
      <c r="J30">
        <v>0.448799</v>
      </c>
      <c r="K30">
        <v>316</v>
      </c>
      <c r="M30">
        <v>0.362093</v>
      </c>
      <c r="N30">
        <v>276</v>
      </c>
      <c r="P30">
        <v>0.50872300000000004</v>
      </c>
      <c r="Q30">
        <v>359</v>
      </c>
      <c r="S30">
        <v>0.53905400000000003</v>
      </c>
      <c r="T30">
        <v>390</v>
      </c>
      <c r="V30">
        <v>0.197135</v>
      </c>
      <c r="W30">
        <v>214</v>
      </c>
    </row>
    <row r="31" spans="1:23" x14ac:dyDescent="0.3">
      <c r="A31">
        <v>0.38457206184255815</v>
      </c>
      <c r="B31">
        <v>279.95391628124401</v>
      </c>
      <c r="D31">
        <v>0.11688800000000001</v>
      </c>
      <c r="E31">
        <v>248</v>
      </c>
      <c r="G31">
        <v>0.28314600000000001</v>
      </c>
      <c r="H31">
        <v>220</v>
      </c>
      <c r="J31">
        <v>0.44992799999999999</v>
      </c>
      <c r="K31">
        <v>317</v>
      </c>
      <c r="M31">
        <v>0.36369899999999999</v>
      </c>
      <c r="N31">
        <v>277</v>
      </c>
      <c r="P31">
        <v>0.51095500000000005</v>
      </c>
      <c r="Q31">
        <v>360</v>
      </c>
      <c r="S31">
        <v>0.53955900000000001</v>
      </c>
      <c r="T31">
        <v>391</v>
      </c>
      <c r="V31">
        <v>0.195522</v>
      </c>
      <c r="W31">
        <v>215</v>
      </c>
    </row>
    <row r="32" spans="1:23" x14ac:dyDescent="0.3">
      <c r="A32">
        <v>0.39408303074749085</v>
      </c>
      <c r="B32">
        <v>288.61765540732301</v>
      </c>
      <c r="D32">
        <v>0.11340799999999999</v>
      </c>
      <c r="E32">
        <v>249</v>
      </c>
      <c r="G32">
        <v>0.28494000000000003</v>
      </c>
      <c r="H32">
        <v>221</v>
      </c>
      <c r="J32">
        <v>0.45218199999999997</v>
      </c>
      <c r="K32">
        <v>319</v>
      </c>
      <c r="M32">
        <v>0.36530800000000002</v>
      </c>
      <c r="N32">
        <v>278</v>
      </c>
      <c r="P32">
        <v>0.51320200000000005</v>
      </c>
      <c r="Q32">
        <v>361</v>
      </c>
      <c r="S32">
        <v>0.54007400000000005</v>
      </c>
      <c r="T32">
        <v>392</v>
      </c>
      <c r="V32">
        <v>0.193915</v>
      </c>
      <c r="W32">
        <v>216</v>
      </c>
    </row>
    <row r="33" spans="1:23" x14ac:dyDescent="0.3">
      <c r="A33">
        <v>0.40178713334628252</v>
      </c>
      <c r="B33">
        <v>292.94151041057899</v>
      </c>
      <c r="D33">
        <v>0.109848</v>
      </c>
      <c r="E33">
        <v>250</v>
      </c>
      <c r="G33">
        <v>0.286742</v>
      </c>
      <c r="H33">
        <v>222</v>
      </c>
      <c r="J33">
        <v>0.45330599999999999</v>
      </c>
      <c r="K33">
        <v>320</v>
      </c>
      <c r="M33">
        <v>0.36692200000000003</v>
      </c>
      <c r="N33">
        <v>279</v>
      </c>
      <c r="P33">
        <v>0.515463</v>
      </c>
      <c r="Q33">
        <v>362</v>
      </c>
      <c r="S33">
        <v>0.54059900000000005</v>
      </c>
      <c r="T33">
        <v>393</v>
      </c>
      <c r="V33">
        <v>0.19231400000000001</v>
      </c>
      <c r="W33">
        <v>217</v>
      </c>
    </row>
    <row r="34" spans="1:23" x14ac:dyDescent="0.3">
      <c r="A34">
        <v>0.41077733906176578</v>
      </c>
      <c r="B34">
        <v>292.91746673122799</v>
      </c>
      <c r="D34">
        <v>0.106208</v>
      </c>
      <c r="E34">
        <v>251</v>
      </c>
      <c r="G34">
        <v>0.28855199999999998</v>
      </c>
      <c r="H34">
        <v>223</v>
      </c>
      <c r="J34">
        <v>0.45442900000000003</v>
      </c>
      <c r="K34">
        <v>321</v>
      </c>
      <c r="M34">
        <v>0.36853999999999998</v>
      </c>
      <c r="N34">
        <v>280</v>
      </c>
      <c r="P34">
        <v>0.51773800000000003</v>
      </c>
      <c r="Q34">
        <v>363</v>
      </c>
      <c r="S34">
        <v>0.541134</v>
      </c>
      <c r="T34">
        <v>394</v>
      </c>
      <c r="V34">
        <v>0.190719</v>
      </c>
      <c r="W34">
        <v>218</v>
      </c>
    </row>
    <row r="35" spans="1:23" x14ac:dyDescent="0.3">
      <c r="A35">
        <v>0.41662217782905875</v>
      </c>
      <c r="B35">
        <v>300.50324756641203</v>
      </c>
      <c r="D35">
        <v>0.102488</v>
      </c>
      <c r="E35">
        <v>252</v>
      </c>
      <c r="G35">
        <v>0.29037000000000002</v>
      </c>
      <c r="H35">
        <v>224</v>
      </c>
      <c r="J35">
        <v>0.45555000000000001</v>
      </c>
      <c r="K35">
        <v>322</v>
      </c>
      <c r="M35">
        <v>0.37016199999999999</v>
      </c>
      <c r="N35">
        <v>281</v>
      </c>
      <c r="P35">
        <v>0.52002700000000002</v>
      </c>
      <c r="Q35">
        <v>364</v>
      </c>
      <c r="S35">
        <v>0.54167900000000002</v>
      </c>
      <c r="T35">
        <v>395</v>
      </c>
      <c r="V35">
        <v>0.18912999999999999</v>
      </c>
      <c r="W35">
        <v>219</v>
      </c>
    </row>
    <row r="36" spans="1:23" x14ac:dyDescent="0.3">
      <c r="A36">
        <v>0.42093027231234614</v>
      </c>
      <c r="B36">
        <v>304.83511712945102</v>
      </c>
      <c r="D36">
        <v>9.8688100000000001E-2</v>
      </c>
      <c r="E36">
        <v>253</v>
      </c>
      <c r="G36">
        <v>0.29219600000000001</v>
      </c>
      <c r="H36">
        <v>225</v>
      </c>
      <c r="J36">
        <v>0.45666899999999999</v>
      </c>
      <c r="K36">
        <v>323</v>
      </c>
      <c r="M36">
        <v>0.37178699999999998</v>
      </c>
      <c r="N36">
        <v>282</v>
      </c>
      <c r="P36">
        <v>0.52232999999999996</v>
      </c>
      <c r="Q36">
        <v>365</v>
      </c>
      <c r="S36">
        <v>0.54223399999999999</v>
      </c>
      <c r="T36">
        <v>396</v>
      </c>
      <c r="V36">
        <v>0.18754699999999999</v>
      </c>
      <c r="W36">
        <v>220</v>
      </c>
    </row>
    <row r="37" spans="1:23" x14ac:dyDescent="0.3">
      <c r="A37">
        <v>0.42797075263006773</v>
      </c>
      <c r="B37">
        <v>310.24494498338601</v>
      </c>
      <c r="D37">
        <v>9.4808100000000006E-2</v>
      </c>
      <c r="E37">
        <v>254</v>
      </c>
      <c r="G37">
        <v>0.29403000000000001</v>
      </c>
      <c r="H37">
        <v>226</v>
      </c>
      <c r="J37">
        <v>0.45778600000000003</v>
      </c>
      <c r="K37">
        <v>324</v>
      </c>
      <c r="M37">
        <v>0.373417</v>
      </c>
      <c r="N37">
        <v>283</v>
      </c>
      <c r="S37">
        <v>0.54279900000000003</v>
      </c>
      <c r="T37">
        <v>397</v>
      </c>
      <c r="V37">
        <v>0.18597</v>
      </c>
      <c r="W37">
        <v>221</v>
      </c>
    </row>
    <row r="38" spans="1:23" x14ac:dyDescent="0.3">
      <c r="A38">
        <v>0.43754462284357415</v>
      </c>
      <c r="B38">
        <v>316.73273112821602</v>
      </c>
      <c r="D38">
        <v>9.0848100000000001E-2</v>
      </c>
      <c r="E38">
        <v>255</v>
      </c>
      <c r="G38">
        <v>0.295871</v>
      </c>
      <c r="H38">
        <v>227</v>
      </c>
      <c r="J38">
        <v>0.46001500000000001</v>
      </c>
      <c r="K38">
        <v>326</v>
      </c>
      <c r="M38">
        <v>0.37505100000000002</v>
      </c>
      <c r="N38">
        <v>284</v>
      </c>
      <c r="V38">
        <v>0.18439900000000001</v>
      </c>
      <c r="W38">
        <v>222</v>
      </c>
    </row>
    <row r="39" spans="1:23" x14ac:dyDescent="0.3">
      <c r="A39">
        <v>0.44549933705455752</v>
      </c>
      <c r="B39">
        <v>323.224524552937</v>
      </c>
      <c r="D39">
        <v>8.6808099999999999E-2</v>
      </c>
      <c r="E39">
        <v>256</v>
      </c>
      <c r="G39">
        <v>0.29772100000000001</v>
      </c>
      <c r="H39">
        <v>228</v>
      </c>
      <c r="J39">
        <v>0.46112700000000001</v>
      </c>
      <c r="K39">
        <v>327</v>
      </c>
      <c r="M39">
        <v>0.37668800000000002</v>
      </c>
      <c r="N39">
        <v>285</v>
      </c>
      <c r="V39">
        <v>0.182834</v>
      </c>
      <c r="W39">
        <v>223</v>
      </c>
    </row>
    <row r="40" spans="1:23" x14ac:dyDescent="0.3">
      <c r="A40">
        <v>0.44939290996862896</v>
      </c>
      <c r="B40">
        <v>330.81431266801297</v>
      </c>
      <c r="D40">
        <v>8.26881E-2</v>
      </c>
      <c r="E40">
        <v>257</v>
      </c>
      <c r="G40">
        <v>0.29957899999999998</v>
      </c>
      <c r="H40">
        <v>229</v>
      </c>
      <c r="J40">
        <v>0.46223700000000001</v>
      </c>
      <c r="K40">
        <v>328</v>
      </c>
      <c r="M40">
        <v>0.37833</v>
      </c>
      <c r="N40">
        <v>286</v>
      </c>
    </row>
    <row r="41" spans="1:23" x14ac:dyDescent="0.3">
      <c r="A41">
        <v>0.45701828906663239</v>
      </c>
      <c r="B41">
        <v>337.30610609273498</v>
      </c>
      <c r="D41">
        <v>7.8488199999999994E-2</v>
      </c>
      <c r="E41">
        <v>258</v>
      </c>
      <c r="G41">
        <v>0.30144500000000002</v>
      </c>
      <c r="H41">
        <v>230</v>
      </c>
      <c r="M41">
        <v>0.37997500000000001</v>
      </c>
      <c r="N41">
        <v>287</v>
      </c>
    </row>
    <row r="42" spans="1:23" x14ac:dyDescent="0.3">
      <c r="A42">
        <v>0.46565186528906</v>
      </c>
      <c r="B42">
        <v>342.70791938688598</v>
      </c>
      <c r="D42">
        <v>7.4208200000000002E-2</v>
      </c>
      <c r="E42">
        <v>259</v>
      </c>
      <c r="G42">
        <v>0.30331900000000001</v>
      </c>
      <c r="H42">
        <v>231</v>
      </c>
      <c r="M42">
        <v>0.38162499999999999</v>
      </c>
      <c r="N42">
        <v>288</v>
      </c>
    </row>
    <row r="43" spans="1:23" x14ac:dyDescent="0.3">
      <c r="A43">
        <v>0.47518862224425584</v>
      </c>
      <c r="B43">
        <v>345.93377969978701</v>
      </c>
      <c r="D43">
        <v>6.9848199999999999E-2</v>
      </c>
      <c r="E43">
        <v>260</v>
      </c>
      <c r="G43">
        <v>0.305201</v>
      </c>
      <c r="H43">
        <v>232</v>
      </c>
      <c r="M43">
        <v>0.38327800000000001</v>
      </c>
      <c r="N43">
        <v>289</v>
      </c>
    </row>
    <row r="44" spans="1:23" x14ac:dyDescent="0.3">
      <c r="A44">
        <v>0.4843909344130039</v>
      </c>
      <c r="B44">
        <v>351.33158571404698</v>
      </c>
      <c r="D44">
        <v>6.54082E-2</v>
      </c>
      <c r="E44">
        <v>261</v>
      </c>
      <c r="G44">
        <v>0.307091</v>
      </c>
      <c r="H44">
        <v>233</v>
      </c>
      <c r="M44">
        <v>0.384936</v>
      </c>
      <c r="N44">
        <v>290</v>
      </c>
    </row>
    <row r="45" spans="1:23" x14ac:dyDescent="0.3">
      <c r="A45">
        <v>0.49327609160670688</v>
      </c>
      <c r="B45">
        <v>354.55744602694801</v>
      </c>
      <c r="D45">
        <v>6.0888200000000003E-2</v>
      </c>
      <c r="E45">
        <v>262</v>
      </c>
      <c r="G45">
        <v>0.30898900000000001</v>
      </c>
      <c r="H45">
        <v>234</v>
      </c>
    </row>
    <row r="46" spans="1:23" x14ac:dyDescent="0.3">
      <c r="A46">
        <v>0.50707914380920449</v>
      </c>
      <c r="B46">
        <v>362.10716134310599</v>
      </c>
      <c r="D46">
        <v>5.6288299999999999E-2</v>
      </c>
      <c r="E46">
        <v>263</v>
      </c>
      <c r="G46">
        <v>0.31089499999999998</v>
      </c>
      <c r="H46">
        <v>235</v>
      </c>
    </row>
    <row r="47" spans="1:23" x14ac:dyDescent="0.3">
      <c r="A47">
        <v>0.5101583399609565</v>
      </c>
      <c r="B47">
        <v>365.35305805546699</v>
      </c>
      <c r="D47">
        <v>5.1608300000000003E-2</v>
      </c>
      <c r="E47">
        <v>264</v>
      </c>
      <c r="G47">
        <v>0.312809</v>
      </c>
      <c r="H47">
        <v>236</v>
      </c>
    </row>
    <row r="48" spans="1:23" x14ac:dyDescent="0.3">
      <c r="A48">
        <v>0.51719567293302693</v>
      </c>
      <c r="B48">
        <v>365.325007096224</v>
      </c>
      <c r="D48">
        <v>4.6848300000000002E-2</v>
      </c>
      <c r="E48">
        <v>265</v>
      </c>
      <c r="G48">
        <v>0.31473099999999998</v>
      </c>
      <c r="H48">
        <v>237</v>
      </c>
    </row>
    <row r="49" spans="1:8" x14ac:dyDescent="0.3">
      <c r="A49">
        <v>0.53068066889261378</v>
      </c>
      <c r="B49">
        <v>366.354878028418</v>
      </c>
      <c r="D49">
        <v>4.2008299999999998E-2</v>
      </c>
      <c r="E49">
        <v>266</v>
      </c>
      <c r="G49">
        <v>0.31666100000000003</v>
      </c>
      <c r="H49">
        <v>238</v>
      </c>
    </row>
    <row r="50" spans="1:8" x14ac:dyDescent="0.3">
      <c r="A50">
        <v>0.52015015227707284</v>
      </c>
      <c r="B50">
        <v>371.82882236062102</v>
      </c>
      <c r="D50">
        <v>3.7088299999999998E-2</v>
      </c>
      <c r="E50">
        <v>267</v>
      </c>
      <c r="G50">
        <v>0.31859900000000002</v>
      </c>
      <c r="H50">
        <v>239</v>
      </c>
    </row>
    <row r="51" spans="1:8" x14ac:dyDescent="0.3">
      <c r="A51">
        <v>0.52112695966864042</v>
      </c>
      <c r="B51">
        <v>379.42662503548098</v>
      </c>
      <c r="D51">
        <v>3.20883E-2</v>
      </c>
      <c r="E51">
        <v>268</v>
      </c>
      <c r="G51">
        <v>0.320544</v>
      </c>
      <c r="H51">
        <v>240</v>
      </c>
    </row>
    <row r="52" spans="1:8" x14ac:dyDescent="0.3">
      <c r="A52">
        <v>0.52403366539742313</v>
      </c>
      <c r="B52">
        <v>388.102386001235</v>
      </c>
      <c r="D52">
        <v>2.7008399999999998E-2</v>
      </c>
      <c r="E52">
        <v>269</v>
      </c>
      <c r="G52">
        <v>0.32249800000000001</v>
      </c>
      <c r="H52">
        <v>241</v>
      </c>
    </row>
    <row r="53" spans="1:8" x14ac:dyDescent="0.3">
      <c r="A53">
        <v>0.52785482319818222</v>
      </c>
      <c r="B53">
        <v>392.43024828438303</v>
      </c>
      <c r="D53">
        <v>2.18484E-2</v>
      </c>
      <c r="E53">
        <v>270</v>
      </c>
      <c r="G53">
        <v>0.32446000000000003</v>
      </c>
      <c r="H53">
        <v>242</v>
      </c>
    </row>
    <row r="54" spans="1:8" x14ac:dyDescent="0.3">
      <c r="A54">
        <v>0.52880054526992226</v>
      </c>
      <c r="B54">
        <v>396.77013240720601</v>
      </c>
      <c r="D54">
        <v>1.6608399999999999E-2</v>
      </c>
      <c r="E54">
        <v>271</v>
      </c>
      <c r="G54">
        <v>0.32643</v>
      </c>
      <c r="H54">
        <v>243</v>
      </c>
    </row>
    <row r="55" spans="1:8" x14ac:dyDescent="0.3">
      <c r="D55">
        <v>1.1288400000000001E-2</v>
      </c>
      <c r="E55">
        <v>272</v>
      </c>
      <c r="G55">
        <v>0.32840799999999998</v>
      </c>
      <c r="H55">
        <v>244</v>
      </c>
    </row>
    <row r="56" spans="1:8" x14ac:dyDescent="0.3">
      <c r="D56">
        <v>5.88844E-3</v>
      </c>
      <c r="E56">
        <v>273</v>
      </c>
      <c r="G56">
        <v>0.33039400000000002</v>
      </c>
      <c r="H56">
        <v>245</v>
      </c>
    </row>
    <row r="57" spans="1:8" x14ac:dyDescent="0.3">
      <c r="G57">
        <v>0.33238800000000002</v>
      </c>
      <c r="H57">
        <v>246</v>
      </c>
    </row>
    <row r="58" spans="1:8" x14ac:dyDescent="0.3">
      <c r="G58">
        <v>0.33439000000000002</v>
      </c>
      <c r="H58">
        <v>247</v>
      </c>
    </row>
    <row r="59" spans="1:8" x14ac:dyDescent="0.3">
      <c r="G59">
        <v>0.33639999999999998</v>
      </c>
      <c r="H59">
        <v>248</v>
      </c>
    </row>
    <row r="60" spans="1:8" x14ac:dyDescent="0.3">
      <c r="G60">
        <v>0.33841700000000002</v>
      </c>
      <c r="H60">
        <v>249</v>
      </c>
    </row>
    <row r="61" spans="1:8" x14ac:dyDescent="0.3">
      <c r="G61">
        <v>0.340443</v>
      </c>
      <c r="H61">
        <v>250</v>
      </c>
    </row>
    <row r="62" spans="1:8" x14ac:dyDescent="0.3">
      <c r="G62">
        <v>0.34247699999999998</v>
      </c>
      <c r="H62">
        <v>251</v>
      </c>
    </row>
    <row r="63" spans="1:8" x14ac:dyDescent="0.3">
      <c r="G63">
        <v>0.34451900000000002</v>
      </c>
      <c r="H63">
        <v>252</v>
      </c>
    </row>
    <row r="64" spans="1:8" x14ac:dyDescent="0.3">
      <c r="G64">
        <v>0.34656900000000002</v>
      </c>
      <c r="H64">
        <v>253</v>
      </c>
    </row>
    <row r="65" spans="7:8" x14ac:dyDescent="0.3">
      <c r="G65">
        <v>0.34862700000000002</v>
      </c>
      <c r="H65">
        <v>254</v>
      </c>
    </row>
    <row r="66" spans="7:8" x14ac:dyDescent="0.3">
      <c r="G66">
        <v>0.350692</v>
      </c>
      <c r="H66">
        <v>255</v>
      </c>
    </row>
    <row r="67" spans="7:8" x14ac:dyDescent="0.3">
      <c r="G67">
        <v>0.35276600000000002</v>
      </c>
      <c r="H67">
        <v>256</v>
      </c>
    </row>
    <row r="68" spans="7:8" x14ac:dyDescent="0.3">
      <c r="G68">
        <v>0.354848</v>
      </c>
      <c r="H68">
        <v>257</v>
      </c>
    </row>
    <row r="69" spans="7:8" x14ac:dyDescent="0.3">
      <c r="G69">
        <v>0.35693799999999998</v>
      </c>
      <c r="H69">
        <v>258</v>
      </c>
    </row>
    <row r="70" spans="7:8" x14ac:dyDescent="0.3">
      <c r="G70">
        <v>0.35903499999999999</v>
      </c>
      <c r="H70">
        <v>259</v>
      </c>
    </row>
    <row r="71" spans="7:8" x14ac:dyDescent="0.3">
      <c r="G71">
        <v>0.36114099999999999</v>
      </c>
      <c r="H71">
        <v>260</v>
      </c>
    </row>
    <row r="72" spans="7:8" x14ac:dyDescent="0.3">
      <c r="G72">
        <v>0.36325499999999999</v>
      </c>
      <c r="H72">
        <v>261</v>
      </c>
    </row>
    <row r="73" spans="7:8" x14ac:dyDescent="0.3">
      <c r="G73">
        <v>0.36537599999999998</v>
      </c>
      <c r="H73">
        <v>262</v>
      </c>
    </row>
    <row r="74" spans="7:8" x14ac:dyDescent="0.3">
      <c r="G74">
        <v>0.367506</v>
      </c>
      <c r="H74">
        <v>263</v>
      </c>
    </row>
    <row r="75" spans="7:8" x14ac:dyDescent="0.3">
      <c r="G75">
        <v>0.36964399999999997</v>
      </c>
      <c r="H75">
        <v>264</v>
      </c>
    </row>
    <row r="76" spans="7:8" x14ac:dyDescent="0.3">
      <c r="G76">
        <v>0.37178899999999998</v>
      </c>
      <c r="H76">
        <v>265</v>
      </c>
    </row>
    <row r="77" spans="7:8" x14ac:dyDescent="0.3">
      <c r="G77">
        <v>0.37394300000000003</v>
      </c>
      <c r="H77">
        <v>266</v>
      </c>
    </row>
    <row r="78" spans="7:8" x14ac:dyDescent="0.3">
      <c r="G78">
        <v>0.37610399999999999</v>
      </c>
      <c r="H78">
        <v>267</v>
      </c>
    </row>
    <row r="79" spans="7:8" x14ac:dyDescent="0.3">
      <c r="G79">
        <v>0.378274</v>
      </c>
      <c r="H79">
        <v>268</v>
      </c>
    </row>
    <row r="80" spans="7:8" x14ac:dyDescent="0.3">
      <c r="G80">
        <v>0.38045099999999998</v>
      </c>
      <c r="H80">
        <v>269</v>
      </c>
    </row>
    <row r="81" spans="7:8" x14ac:dyDescent="0.3">
      <c r="G81">
        <v>0.382637</v>
      </c>
      <c r="H81">
        <v>270</v>
      </c>
    </row>
    <row r="82" spans="7:8" x14ac:dyDescent="0.3">
      <c r="G82">
        <v>0.38483000000000001</v>
      </c>
      <c r="H82">
        <v>271</v>
      </c>
    </row>
    <row r="83" spans="7:8" x14ac:dyDescent="0.3">
      <c r="G83">
        <v>0.38703100000000001</v>
      </c>
      <c r="H83">
        <v>272</v>
      </c>
    </row>
    <row r="84" spans="7:8" x14ac:dyDescent="0.3">
      <c r="G84">
        <v>0.38923999999999997</v>
      </c>
      <c r="H84">
        <v>273</v>
      </c>
    </row>
    <row r="85" spans="7:8" x14ac:dyDescent="0.3">
      <c r="G85">
        <v>0.391457</v>
      </c>
      <c r="H85">
        <v>274</v>
      </c>
    </row>
    <row r="86" spans="7:8" x14ac:dyDescent="0.3">
      <c r="G86">
        <v>0.39368199999999998</v>
      </c>
      <c r="H86">
        <v>275</v>
      </c>
    </row>
    <row r="87" spans="7:8" x14ac:dyDescent="0.3">
      <c r="G87">
        <v>0.39591399999999999</v>
      </c>
      <c r="H87">
        <v>276</v>
      </c>
    </row>
    <row r="88" spans="7:8" x14ac:dyDescent="0.3">
      <c r="G88">
        <v>0.39815400000000001</v>
      </c>
      <c r="H88">
        <v>277</v>
      </c>
    </row>
    <row r="89" spans="7:8" x14ac:dyDescent="0.3">
      <c r="G89">
        <v>0.40040199999999998</v>
      </c>
      <c r="H89">
        <v>278</v>
      </c>
    </row>
    <row r="90" spans="7:8" x14ac:dyDescent="0.3">
      <c r="G90">
        <v>0.40265699999999999</v>
      </c>
      <c r="H90">
        <v>279</v>
      </c>
    </row>
    <row r="91" spans="7:8" x14ac:dyDescent="0.3">
      <c r="G91">
        <v>0.40492</v>
      </c>
      <c r="H91">
        <v>280</v>
      </c>
    </row>
    <row r="92" spans="7:8" x14ac:dyDescent="0.3">
      <c r="G92">
        <v>0.40719</v>
      </c>
      <c r="H92">
        <v>281</v>
      </c>
    </row>
    <row r="93" spans="7:8" x14ac:dyDescent="0.3">
      <c r="G93">
        <v>0.409466</v>
      </c>
      <c r="H93">
        <v>282</v>
      </c>
    </row>
    <row r="94" spans="7:8" x14ac:dyDescent="0.3">
      <c r="G94">
        <v>0.41174699999999997</v>
      </c>
      <c r="H94">
        <v>283</v>
      </c>
    </row>
    <row r="95" spans="7:8" x14ac:dyDescent="0.3">
      <c r="G95">
        <v>0.41403200000000001</v>
      </c>
      <c r="H95">
        <v>284</v>
      </c>
    </row>
    <row r="96" spans="7:8" x14ac:dyDescent="0.3">
      <c r="G96">
        <v>0.41631499999999999</v>
      </c>
      <c r="H96">
        <v>285</v>
      </c>
    </row>
    <row r="97" spans="7:8" x14ac:dyDescent="0.3">
      <c r="G97">
        <v>0.41857699999999998</v>
      </c>
      <c r="H97">
        <v>286</v>
      </c>
    </row>
    <row r="98" spans="7:8" x14ac:dyDescent="0.3">
      <c r="G98">
        <v>0.42068899999999998</v>
      </c>
      <c r="H98">
        <v>287</v>
      </c>
    </row>
    <row r="99" spans="7:8" x14ac:dyDescent="0.3">
      <c r="G99">
        <v>0.42399500000000001</v>
      </c>
      <c r="H99">
        <v>288</v>
      </c>
    </row>
    <row r="100" spans="7:8" x14ac:dyDescent="0.3">
      <c r="G100">
        <v>0.42586800000000002</v>
      </c>
      <c r="H100">
        <v>289</v>
      </c>
    </row>
    <row r="101" spans="7:8" x14ac:dyDescent="0.3">
      <c r="G101">
        <v>0.43047000000000002</v>
      </c>
      <c r="H101">
        <v>291</v>
      </c>
    </row>
    <row r="102" spans="7:8" x14ac:dyDescent="0.3">
      <c r="G102">
        <v>0.43281599999999998</v>
      </c>
      <c r="H102">
        <v>292</v>
      </c>
    </row>
    <row r="103" spans="7:8" x14ac:dyDescent="0.3">
      <c r="G103">
        <v>0.43517699999999998</v>
      </c>
      <c r="H103">
        <v>293</v>
      </c>
    </row>
    <row r="104" spans="7:8" x14ac:dyDescent="0.3">
      <c r="G104">
        <v>0.43754799999999999</v>
      </c>
      <c r="H104">
        <v>294</v>
      </c>
    </row>
    <row r="105" spans="7:8" x14ac:dyDescent="0.3">
      <c r="G105">
        <v>0.43992999999999999</v>
      </c>
      <c r="H105">
        <v>295</v>
      </c>
    </row>
    <row r="106" spans="7:8" x14ac:dyDescent="0.3">
      <c r="G106">
        <v>0.44231999999999999</v>
      </c>
      <c r="H106">
        <v>296</v>
      </c>
    </row>
    <row r="107" spans="7:8" x14ac:dyDescent="0.3">
      <c r="G107">
        <v>0.44471899999999998</v>
      </c>
      <c r="H107">
        <v>297</v>
      </c>
    </row>
    <row r="108" spans="7:8" x14ac:dyDescent="0.3">
      <c r="G108">
        <v>0.447127</v>
      </c>
      <c r="H108">
        <v>298</v>
      </c>
    </row>
    <row r="109" spans="7:8" x14ac:dyDescent="0.3">
      <c r="G109">
        <v>0.44954300000000003</v>
      </c>
      <c r="H109">
        <v>299</v>
      </c>
    </row>
    <row r="110" spans="7:8" x14ac:dyDescent="0.3">
      <c r="G110">
        <v>0.45196700000000001</v>
      </c>
      <c r="H110">
        <v>300</v>
      </c>
    </row>
    <row r="111" spans="7:8" x14ac:dyDescent="0.3">
      <c r="G111">
        <v>0.45440000000000003</v>
      </c>
      <c r="H111">
        <v>301</v>
      </c>
    </row>
    <row r="112" spans="7:8" x14ac:dyDescent="0.3">
      <c r="G112">
        <v>0.456841</v>
      </c>
      <c r="H112">
        <v>302</v>
      </c>
    </row>
    <row r="113" spans="7:8" x14ac:dyDescent="0.3">
      <c r="G113">
        <v>0.45928999999999998</v>
      </c>
      <c r="H113">
        <v>303</v>
      </c>
    </row>
    <row r="114" spans="7:8" x14ac:dyDescent="0.3">
      <c r="G114">
        <v>0.46174700000000002</v>
      </c>
      <c r="H114">
        <v>304</v>
      </c>
    </row>
    <row r="115" spans="7:8" x14ac:dyDescent="0.3">
      <c r="G115">
        <v>0.46421200000000001</v>
      </c>
      <c r="H115">
        <v>305</v>
      </c>
    </row>
    <row r="116" spans="7:8" x14ac:dyDescent="0.3">
      <c r="G116">
        <v>0.46668500000000002</v>
      </c>
      <c r="H116">
        <v>306</v>
      </c>
    </row>
    <row r="117" spans="7:8" x14ac:dyDescent="0.3">
      <c r="G117">
        <v>0.469167</v>
      </c>
      <c r="H117">
        <v>307</v>
      </c>
    </row>
    <row r="118" spans="7:8" x14ac:dyDescent="0.3">
      <c r="G118">
        <v>0.47165600000000002</v>
      </c>
      <c r="H118">
        <v>308</v>
      </c>
    </row>
    <row r="119" spans="7:8" x14ac:dyDescent="0.3">
      <c r="G119">
        <v>0.47415400000000002</v>
      </c>
      <c r="H119">
        <v>309</v>
      </c>
    </row>
    <row r="120" spans="7:8" x14ac:dyDescent="0.3">
      <c r="G120">
        <v>0.476659</v>
      </c>
      <c r="H120">
        <v>310</v>
      </c>
    </row>
    <row r="121" spans="7:8" x14ac:dyDescent="0.3">
      <c r="G121">
        <v>0.47917300000000002</v>
      </c>
      <c r="H121">
        <v>311</v>
      </c>
    </row>
    <row r="122" spans="7:8" x14ac:dyDescent="0.3">
      <c r="G122">
        <v>0.48422399999999999</v>
      </c>
      <c r="H122">
        <v>313</v>
      </c>
    </row>
    <row r="123" spans="7:8" x14ac:dyDescent="0.3">
      <c r="G123">
        <v>0.48676199999999997</v>
      </c>
      <c r="H123">
        <v>314</v>
      </c>
    </row>
    <row r="124" spans="7:8" x14ac:dyDescent="0.3">
      <c r="G124">
        <v>0.48930699999999999</v>
      </c>
      <c r="H124">
        <v>315</v>
      </c>
    </row>
    <row r="125" spans="7:8" x14ac:dyDescent="0.3">
      <c r="G125">
        <v>0.49186099999999999</v>
      </c>
      <c r="H125">
        <v>316</v>
      </c>
    </row>
    <row r="126" spans="7:8" x14ac:dyDescent="0.3">
      <c r="G126">
        <v>0.494423</v>
      </c>
      <c r="H126">
        <v>317</v>
      </c>
    </row>
    <row r="127" spans="7:8" x14ac:dyDescent="0.3">
      <c r="G127">
        <v>0.49699300000000002</v>
      </c>
      <c r="H127">
        <v>318</v>
      </c>
    </row>
    <row r="128" spans="7:8" x14ac:dyDescent="0.3">
      <c r="G128">
        <v>0.686589</v>
      </c>
      <c r="H128">
        <v>319</v>
      </c>
    </row>
    <row r="129" spans="7:8" x14ac:dyDescent="0.3">
      <c r="G129">
        <v>0.50215600000000005</v>
      </c>
      <c r="H129">
        <v>320</v>
      </c>
    </row>
    <row r="130" spans="7:8" x14ac:dyDescent="0.3">
      <c r="G130">
        <v>0.50475000000000003</v>
      </c>
      <c r="H130">
        <v>321</v>
      </c>
    </row>
    <row r="131" spans="7:8" x14ac:dyDescent="0.3">
      <c r="G131">
        <v>0.50735200000000003</v>
      </c>
      <c r="H131">
        <v>322</v>
      </c>
    </row>
    <row r="132" spans="7:8" x14ac:dyDescent="0.3">
      <c r="G132">
        <v>0.509961</v>
      </c>
      <c r="H132">
        <v>323</v>
      </c>
    </row>
    <row r="133" spans="7:8" x14ac:dyDescent="0.3">
      <c r="G133">
        <v>0.51257900000000001</v>
      </c>
      <c r="H133">
        <v>324</v>
      </c>
    </row>
    <row r="134" spans="7:8" x14ac:dyDescent="0.3">
      <c r="G134">
        <v>0.51520500000000002</v>
      </c>
      <c r="H134">
        <v>325</v>
      </c>
    </row>
    <row r="135" spans="7:8" x14ac:dyDescent="0.3">
      <c r="G135">
        <v>0.52048099999999997</v>
      </c>
      <c r="H135">
        <v>327</v>
      </c>
    </row>
    <row r="136" spans="7:8" x14ac:dyDescent="0.3">
      <c r="G136">
        <v>0.52313100000000001</v>
      </c>
      <c r="H136">
        <v>328</v>
      </c>
    </row>
    <row r="137" spans="7:8" x14ac:dyDescent="0.3">
      <c r="G137">
        <v>0.52578899999999995</v>
      </c>
      <c r="H137">
        <v>329</v>
      </c>
    </row>
    <row r="138" spans="7:8" x14ac:dyDescent="0.3">
      <c r="G138">
        <v>0.52845399999999998</v>
      </c>
      <c r="H138">
        <v>330</v>
      </c>
    </row>
    <row r="139" spans="7:8" x14ac:dyDescent="0.3">
      <c r="G139">
        <v>0.53112800000000004</v>
      </c>
      <c r="H139">
        <v>331</v>
      </c>
    </row>
    <row r="140" spans="7:8" x14ac:dyDescent="0.3">
      <c r="G140">
        <v>0.53381000000000001</v>
      </c>
      <c r="H140">
        <v>332</v>
      </c>
    </row>
    <row r="141" spans="7:8" x14ac:dyDescent="0.3">
      <c r="G141">
        <v>0.53649999999999998</v>
      </c>
      <c r="H141">
        <v>333</v>
      </c>
    </row>
    <row r="142" spans="7:8" x14ac:dyDescent="0.3">
      <c r="G142">
        <v>0.53919799999999996</v>
      </c>
      <c r="H142">
        <v>334</v>
      </c>
    </row>
    <row r="143" spans="7:8" x14ac:dyDescent="0.3">
      <c r="G143">
        <v>0.54190400000000005</v>
      </c>
      <c r="H143">
        <v>335</v>
      </c>
    </row>
    <row r="144" spans="7:8" x14ac:dyDescent="0.3">
      <c r="G144">
        <v>0.54461800000000005</v>
      </c>
      <c r="H144">
        <v>336</v>
      </c>
    </row>
    <row r="145" spans="7:8" x14ac:dyDescent="0.3">
      <c r="G145">
        <v>0.54734000000000005</v>
      </c>
      <c r="H145">
        <v>337</v>
      </c>
    </row>
    <row r="146" spans="7:8" x14ac:dyDescent="0.3">
      <c r="G146">
        <v>0.55006999999999995</v>
      </c>
      <c r="H146">
        <v>338</v>
      </c>
    </row>
    <row r="147" spans="7:8" x14ac:dyDescent="0.3">
      <c r="G147">
        <v>0.55280799999999997</v>
      </c>
      <c r="H147">
        <v>339</v>
      </c>
    </row>
    <row r="148" spans="7:8" x14ac:dyDescent="0.3">
      <c r="G148">
        <v>0.55555299999999996</v>
      </c>
      <c r="H148">
        <v>340</v>
      </c>
    </row>
    <row r="149" spans="7:8" x14ac:dyDescent="0.3">
      <c r="G149">
        <v>0.558307</v>
      </c>
      <c r="H149">
        <v>341</v>
      </c>
    </row>
    <row r="150" spans="7:8" x14ac:dyDescent="0.3">
      <c r="G150">
        <v>0.56106900000000004</v>
      </c>
      <c r="H150">
        <v>342</v>
      </c>
    </row>
    <row r="151" spans="7:8" x14ac:dyDescent="0.3">
      <c r="G151">
        <v>0.56383899999999998</v>
      </c>
      <c r="H151">
        <v>343</v>
      </c>
    </row>
    <row r="152" spans="7:8" x14ac:dyDescent="0.3">
      <c r="G152">
        <v>0.56661700000000004</v>
      </c>
      <c r="H152">
        <v>344</v>
      </c>
    </row>
    <row r="153" spans="7:8" x14ac:dyDescent="0.3">
      <c r="G153">
        <v>0.56940299999999999</v>
      </c>
      <c r="H153">
        <v>345</v>
      </c>
    </row>
    <row r="154" spans="7:8" x14ac:dyDescent="0.3">
      <c r="G154">
        <v>0.57219699999999996</v>
      </c>
      <c r="H154">
        <v>346</v>
      </c>
    </row>
    <row r="155" spans="7:8" x14ac:dyDescent="0.3">
      <c r="G155">
        <v>0.57499900000000004</v>
      </c>
      <c r="H155">
        <v>347</v>
      </c>
    </row>
    <row r="156" spans="7:8" x14ac:dyDescent="0.3">
      <c r="G156">
        <v>0.57780900000000002</v>
      </c>
      <c r="H156">
        <v>348</v>
      </c>
    </row>
    <row r="157" spans="7:8" x14ac:dyDescent="0.3">
      <c r="G157">
        <v>0.580627</v>
      </c>
      <c r="H157">
        <v>349</v>
      </c>
    </row>
    <row r="158" spans="7:8" x14ac:dyDescent="0.3">
      <c r="G158">
        <v>0.583453</v>
      </c>
      <c r="H158">
        <v>350</v>
      </c>
    </row>
    <row r="159" spans="7:8" x14ac:dyDescent="0.3">
      <c r="G159">
        <v>0.586287</v>
      </c>
      <c r="H159">
        <v>351</v>
      </c>
    </row>
    <row r="160" spans="7:8" x14ac:dyDescent="0.3">
      <c r="G160">
        <v>0.58912900000000001</v>
      </c>
      <c r="H160">
        <v>352</v>
      </c>
    </row>
    <row r="161" spans="7:8" x14ac:dyDescent="0.3">
      <c r="G161">
        <v>0.59197900000000003</v>
      </c>
      <c r="H161">
        <v>353</v>
      </c>
    </row>
    <row r="162" spans="7:8" x14ac:dyDescent="0.3">
      <c r="G162">
        <v>0.59483699999999995</v>
      </c>
      <c r="H162">
        <v>354</v>
      </c>
    </row>
    <row r="163" spans="7:8" x14ac:dyDescent="0.3">
      <c r="G163">
        <v>0.59770199999999996</v>
      </c>
      <c r="H163">
        <v>355</v>
      </c>
    </row>
    <row r="164" spans="7:8" x14ac:dyDescent="0.3">
      <c r="G164">
        <v>0.600576</v>
      </c>
      <c r="H164">
        <v>356</v>
      </c>
    </row>
    <row r="165" spans="7:8" x14ac:dyDescent="0.3">
      <c r="G165">
        <v>0.60345800000000005</v>
      </c>
      <c r="H165">
        <v>357</v>
      </c>
    </row>
    <row r="166" spans="7:8" x14ac:dyDescent="0.3">
      <c r="G166">
        <v>0.606348</v>
      </c>
      <c r="H166">
        <v>358</v>
      </c>
    </row>
    <row r="167" spans="7:8" x14ac:dyDescent="0.3">
      <c r="G167">
        <v>0.60924599999999995</v>
      </c>
      <c r="H167">
        <v>359</v>
      </c>
    </row>
    <row r="168" spans="7:8" x14ac:dyDescent="0.3">
      <c r="G168">
        <v>0.61215200000000003</v>
      </c>
      <c r="H168">
        <v>360</v>
      </c>
    </row>
    <row r="169" spans="7:8" x14ac:dyDescent="0.3">
      <c r="G169">
        <v>0.615066</v>
      </c>
      <c r="H169">
        <v>361</v>
      </c>
    </row>
    <row r="170" spans="7:8" x14ac:dyDescent="0.3">
      <c r="G170">
        <v>0.61798799999999998</v>
      </c>
      <c r="H170">
        <v>362</v>
      </c>
    </row>
    <row r="171" spans="7:8" x14ac:dyDescent="0.3">
      <c r="G171">
        <v>0.62091799999999997</v>
      </c>
      <c r="H171">
        <v>363</v>
      </c>
    </row>
    <row r="172" spans="7:8" x14ac:dyDescent="0.3">
      <c r="G172">
        <v>0.62385599999999997</v>
      </c>
      <c r="H172">
        <v>364</v>
      </c>
    </row>
    <row r="173" spans="7:8" x14ac:dyDescent="0.3">
      <c r="G173">
        <v>0.62680199999999997</v>
      </c>
      <c r="H173">
        <v>365</v>
      </c>
    </row>
    <row r="174" spans="7:8" x14ac:dyDescent="0.3">
      <c r="G174">
        <v>0.62975599999999998</v>
      </c>
      <c r="H174">
        <v>366</v>
      </c>
    </row>
    <row r="175" spans="7:8" x14ac:dyDescent="0.3">
      <c r="G175">
        <v>0.632718</v>
      </c>
      <c r="H175">
        <v>367</v>
      </c>
    </row>
    <row r="176" spans="7:8" x14ac:dyDescent="0.3">
      <c r="G176">
        <v>0.63568800000000003</v>
      </c>
      <c r="H176">
        <v>368</v>
      </c>
    </row>
    <row r="177" spans="7:8" x14ac:dyDescent="0.3">
      <c r="G177">
        <v>0.63866599999999996</v>
      </c>
      <c r="H177">
        <v>369</v>
      </c>
    </row>
    <row r="178" spans="7:8" x14ac:dyDescent="0.3">
      <c r="G178">
        <v>0.641652</v>
      </c>
      <c r="H178">
        <v>370</v>
      </c>
    </row>
    <row r="179" spans="7:8" x14ac:dyDescent="0.3">
      <c r="G179">
        <v>0.64464600000000005</v>
      </c>
      <c r="H179">
        <v>371</v>
      </c>
    </row>
    <row r="180" spans="7:8" x14ac:dyDescent="0.3">
      <c r="G180">
        <v>0.647648</v>
      </c>
      <c r="H180">
        <v>372</v>
      </c>
    </row>
    <row r="181" spans="7:8" x14ac:dyDescent="0.3">
      <c r="G181">
        <v>0.65065799999999996</v>
      </c>
      <c r="H181">
        <v>373</v>
      </c>
    </row>
    <row r="182" spans="7:8" x14ac:dyDescent="0.3">
      <c r="G182">
        <v>0.65367600000000003</v>
      </c>
      <c r="H182">
        <v>374</v>
      </c>
    </row>
    <row r="183" spans="7:8" x14ac:dyDescent="0.3">
      <c r="G183">
        <v>0.65670200000000001</v>
      </c>
      <c r="H183">
        <v>375</v>
      </c>
    </row>
    <row r="184" spans="7:8" x14ac:dyDescent="0.3">
      <c r="G184">
        <v>0.65973599999999999</v>
      </c>
      <c r="H184">
        <v>376</v>
      </c>
    </row>
    <row r="185" spans="7:8" x14ac:dyDescent="0.3">
      <c r="G185">
        <v>0.66277799999999998</v>
      </c>
      <c r="H185">
        <v>377</v>
      </c>
    </row>
    <row r="186" spans="7:8" x14ac:dyDescent="0.3">
      <c r="G186">
        <v>0.66582799999999998</v>
      </c>
      <c r="H186">
        <v>378</v>
      </c>
    </row>
    <row r="187" spans="7:8" x14ac:dyDescent="0.3">
      <c r="G187">
        <v>0.66888599999999998</v>
      </c>
      <c r="H187">
        <v>379</v>
      </c>
    </row>
    <row r="188" spans="7:8" x14ac:dyDescent="0.3">
      <c r="G188">
        <v>0.67195199999999999</v>
      </c>
      <c r="H188">
        <v>380</v>
      </c>
    </row>
    <row r="189" spans="7:8" x14ac:dyDescent="0.3">
      <c r="G189">
        <v>0.67502600000000001</v>
      </c>
      <c r="H189">
        <v>381</v>
      </c>
    </row>
    <row r="190" spans="7:8" x14ac:dyDescent="0.3">
      <c r="G190">
        <v>0.67810700000000002</v>
      </c>
      <c r="H190">
        <v>382</v>
      </c>
    </row>
    <row r="191" spans="7:8" x14ac:dyDescent="0.3">
      <c r="G191">
        <v>0.68119700000000005</v>
      </c>
      <c r="H191">
        <v>383</v>
      </c>
    </row>
    <row r="192" spans="7:8" x14ac:dyDescent="0.3">
      <c r="G192">
        <v>0.68429499999999999</v>
      </c>
      <c r="H192">
        <v>384</v>
      </c>
    </row>
    <row r="193" spans="7:8" x14ac:dyDescent="0.3">
      <c r="G193">
        <v>0.68740100000000004</v>
      </c>
      <c r="H193">
        <v>385</v>
      </c>
    </row>
    <row r="194" spans="7:8" x14ac:dyDescent="0.3">
      <c r="G194">
        <v>0.69051499999999999</v>
      </c>
      <c r="H194">
        <v>386</v>
      </c>
    </row>
    <row r="195" spans="7:8" x14ac:dyDescent="0.3">
      <c r="G195">
        <v>0.69363699999999995</v>
      </c>
      <c r="H195">
        <v>387</v>
      </c>
    </row>
    <row r="196" spans="7:8" x14ac:dyDescent="0.3">
      <c r="G196">
        <v>0.69676700000000003</v>
      </c>
      <c r="H196">
        <v>388</v>
      </c>
    </row>
    <row r="197" spans="7:8" x14ac:dyDescent="0.3">
      <c r="G197">
        <v>0.699905</v>
      </c>
      <c r="H197">
        <v>389</v>
      </c>
    </row>
    <row r="198" spans="7:8" x14ac:dyDescent="0.3">
      <c r="G198">
        <v>0.70305099999999998</v>
      </c>
      <c r="H198">
        <v>390</v>
      </c>
    </row>
    <row r="199" spans="7:8" x14ac:dyDescent="0.3">
      <c r="G199">
        <v>0.70620499999999997</v>
      </c>
      <c r="H199">
        <v>391</v>
      </c>
    </row>
    <row r="200" spans="7:8" x14ac:dyDescent="0.3">
      <c r="G200">
        <v>0.70936699999999997</v>
      </c>
      <c r="H200">
        <v>392</v>
      </c>
    </row>
    <row r="201" spans="7:8" x14ac:dyDescent="0.3">
      <c r="G201">
        <v>0.71253699999999998</v>
      </c>
      <c r="H201">
        <v>393</v>
      </c>
    </row>
    <row r="202" spans="7:8" x14ac:dyDescent="0.3">
      <c r="G202">
        <v>0.71571499999999999</v>
      </c>
      <c r="H202">
        <v>394</v>
      </c>
    </row>
    <row r="203" spans="7:8" x14ac:dyDescent="0.3">
      <c r="G203">
        <v>0.71890100000000001</v>
      </c>
      <c r="H203">
        <v>395</v>
      </c>
    </row>
    <row r="204" spans="7:8" x14ac:dyDescent="0.3">
      <c r="G204">
        <v>0.72209500000000004</v>
      </c>
      <c r="H204">
        <v>396</v>
      </c>
    </row>
    <row r="205" spans="7:8" x14ac:dyDescent="0.3">
      <c r="G205">
        <v>0.72529699999999997</v>
      </c>
      <c r="H205">
        <v>397</v>
      </c>
    </row>
    <row r="206" spans="7:8" x14ac:dyDescent="0.3">
      <c r="G206">
        <v>0.72850700000000002</v>
      </c>
      <c r="H206">
        <v>398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05F6-3FFD-4338-A2A5-04E9D62A3720}">
  <dimension ref="A1:E271"/>
  <sheetViews>
    <sheetView tabSelected="1" topLeftCell="A246" workbookViewId="0">
      <selection activeCell="D4" sqref="D4:E271"/>
    </sheetView>
  </sheetViews>
  <sheetFormatPr defaultRowHeight="14.4" x14ac:dyDescent="0.3"/>
  <sheetData>
    <row r="1" spans="1:5" x14ac:dyDescent="0.3">
      <c r="A1" t="s">
        <v>35</v>
      </c>
      <c r="D1" t="s">
        <v>36</v>
      </c>
    </row>
    <row r="2" spans="1:5" x14ac:dyDescent="0.3">
      <c r="A2" t="s">
        <v>25</v>
      </c>
      <c r="B2" t="s">
        <v>26</v>
      </c>
      <c r="D2" t="s">
        <v>25</v>
      </c>
      <c r="E2" t="s">
        <v>26</v>
      </c>
    </row>
    <row r="3" spans="1:5" x14ac:dyDescent="0.3">
      <c r="A3">
        <v>4.0775874274387613E-2</v>
      </c>
      <c r="B3">
        <v>269.64318511963302</v>
      </c>
    </row>
    <row r="4" spans="1:5" x14ac:dyDescent="0.3">
      <c r="A4">
        <v>7.8356686165147529E-2</v>
      </c>
      <c r="B4">
        <v>262.00130236596402</v>
      </c>
      <c r="D4">
        <v>5.88844E-3</v>
      </c>
      <c r="E4">
        <v>273</v>
      </c>
    </row>
    <row r="5" spans="1:5" x14ac:dyDescent="0.3">
      <c r="A5">
        <v>0.10636557891682254</v>
      </c>
      <c r="B5">
        <v>256.53937987343602</v>
      </c>
      <c r="D5">
        <v>1.1288400000000001E-2</v>
      </c>
      <c r="E5">
        <v>272</v>
      </c>
    </row>
    <row r="6" spans="1:5" x14ac:dyDescent="0.3">
      <c r="A6">
        <v>0.12627995151014915</v>
      </c>
      <c r="B6">
        <v>252.17144479136999</v>
      </c>
      <c r="D6">
        <v>1.6608399999999999E-2</v>
      </c>
      <c r="E6">
        <v>271</v>
      </c>
    </row>
    <row r="7" spans="1:5" x14ac:dyDescent="0.3">
      <c r="A7">
        <v>0.13907032302335606</v>
      </c>
      <c r="B7">
        <v>247.81152426908801</v>
      </c>
      <c r="D7">
        <v>2.18484E-2</v>
      </c>
      <c r="E7">
        <v>270</v>
      </c>
    </row>
    <row r="8" spans="1:5" x14ac:dyDescent="0.3">
      <c r="A8">
        <v>0.16652314051620201</v>
      </c>
      <c r="B8">
        <v>234.74378454191699</v>
      </c>
      <c r="D8">
        <v>2.7008399999999998E-2</v>
      </c>
      <c r="E8">
        <v>269</v>
      </c>
    </row>
    <row r="9" spans="1:5" x14ac:dyDescent="0.3">
      <c r="A9">
        <v>0.17817026128727032</v>
      </c>
      <c r="B9">
        <v>230.38386401963501</v>
      </c>
      <c r="D9">
        <v>3.20883E-2</v>
      </c>
      <c r="E9">
        <v>268</v>
      </c>
    </row>
    <row r="10" spans="1:5" x14ac:dyDescent="0.3">
      <c r="A10">
        <v>0.18387259980244294</v>
      </c>
      <c r="B10">
        <v>226.03195805713699</v>
      </c>
      <c r="D10">
        <v>3.7088299999999998E-2</v>
      </c>
      <c r="E10">
        <v>267</v>
      </c>
    </row>
    <row r="11" spans="1:5" x14ac:dyDescent="0.3">
      <c r="A11">
        <v>0.19504312905448751</v>
      </c>
      <c r="B11">
        <v>217.32814613214001</v>
      </c>
      <c r="D11">
        <v>4.2008299999999998E-2</v>
      </c>
      <c r="E11">
        <v>266</v>
      </c>
    </row>
    <row r="12" spans="1:5" x14ac:dyDescent="0.3">
      <c r="A12">
        <v>0.20591199981246619</v>
      </c>
      <c r="B12">
        <v>212.968225609857</v>
      </c>
      <c r="D12">
        <v>4.6848300000000002E-2</v>
      </c>
      <c r="E12">
        <v>265</v>
      </c>
    </row>
    <row r="13" spans="1:5" x14ac:dyDescent="0.3">
      <c r="A13">
        <v>0.21123710620066591</v>
      </c>
      <c r="B13">
        <v>206.44437394600101</v>
      </c>
      <c r="D13">
        <v>5.1608300000000003E-2</v>
      </c>
      <c r="E13">
        <v>264</v>
      </c>
    </row>
    <row r="14" spans="1:5" x14ac:dyDescent="0.3">
      <c r="A14">
        <v>0.22932544647935366</v>
      </c>
      <c r="B14">
        <v>196.64256733065</v>
      </c>
      <c r="D14">
        <v>5.6288299999999999E-2</v>
      </c>
      <c r="E14">
        <v>263</v>
      </c>
    </row>
    <row r="15" spans="1:5" x14ac:dyDescent="0.3">
      <c r="A15">
        <v>0.24900791451437684</v>
      </c>
      <c r="B15">
        <v>202.040373344909</v>
      </c>
      <c r="D15">
        <v>6.0888200000000003E-2</v>
      </c>
      <c r="E15">
        <v>262</v>
      </c>
    </row>
    <row r="16" spans="1:5" x14ac:dyDescent="0.3">
      <c r="A16">
        <v>0.26998254423205381</v>
      </c>
      <c r="B16">
        <v>209.60611778063401</v>
      </c>
      <c r="D16">
        <v>6.54082E-2</v>
      </c>
      <c r="E16">
        <v>261</v>
      </c>
    </row>
    <row r="17" spans="1:5" x14ac:dyDescent="0.3">
      <c r="A17">
        <v>0.2654233980266707</v>
      </c>
      <c r="B17">
        <v>215.04399659381201</v>
      </c>
      <c r="D17">
        <v>6.9848199999999999E-2</v>
      </c>
      <c r="E17">
        <v>260</v>
      </c>
    </row>
    <row r="18" spans="1:5" x14ac:dyDescent="0.3">
      <c r="A18">
        <v>0.27224096074934984</v>
      </c>
      <c r="B18">
        <v>221.547811858209</v>
      </c>
      <c r="D18">
        <v>7.4208200000000002E-2</v>
      </c>
      <c r="E18">
        <v>259</v>
      </c>
    </row>
    <row r="19" spans="1:5" x14ac:dyDescent="0.3">
      <c r="A19">
        <v>0.27671613109853682</v>
      </c>
      <c r="B19">
        <v>224.797715850461</v>
      </c>
      <c r="D19">
        <v>7.8488199999999994E-2</v>
      </c>
      <c r="E19">
        <v>258</v>
      </c>
    </row>
    <row r="20" spans="1:5" x14ac:dyDescent="0.3">
      <c r="A20">
        <v>0.28550336419818068</v>
      </c>
      <c r="B20">
        <v>231.297523834966</v>
      </c>
      <c r="D20">
        <v>8.26881E-2</v>
      </c>
      <c r="E20">
        <v>257</v>
      </c>
    </row>
    <row r="21" spans="1:5" x14ac:dyDescent="0.3">
      <c r="A21">
        <v>0.2961916436392345</v>
      </c>
      <c r="B21">
        <v>235.621378838222</v>
      </c>
      <c r="D21">
        <v>8.6808099999999999E-2</v>
      </c>
      <c r="E21">
        <v>256</v>
      </c>
    </row>
    <row r="22" spans="1:5" x14ac:dyDescent="0.3">
      <c r="A22">
        <v>0.30860291866516903</v>
      </c>
      <c r="B22">
        <v>242.113172262944</v>
      </c>
      <c r="D22">
        <v>9.0848100000000001E-2</v>
      </c>
      <c r="E22">
        <v>255</v>
      </c>
    </row>
    <row r="23" spans="1:5" x14ac:dyDescent="0.3">
      <c r="A23">
        <v>0.31663674325714491</v>
      </c>
      <c r="B23">
        <v>246.441034546092</v>
      </c>
      <c r="D23">
        <v>9.4808100000000006E-2</v>
      </c>
      <c r="E23">
        <v>254</v>
      </c>
    </row>
    <row r="24" spans="1:5" x14ac:dyDescent="0.3">
      <c r="A24">
        <v>0.33215700964059619</v>
      </c>
      <c r="B24">
        <v>248.58092200831501</v>
      </c>
      <c r="D24">
        <v>9.8688100000000001E-2</v>
      </c>
      <c r="E24">
        <v>253</v>
      </c>
    </row>
    <row r="25" spans="1:5" x14ac:dyDescent="0.3">
      <c r="A25">
        <v>0.34334231492430106</v>
      </c>
      <c r="B25">
        <v>258.33063398507198</v>
      </c>
      <c r="D25">
        <v>0.102488</v>
      </c>
      <c r="E25">
        <v>252</v>
      </c>
    </row>
    <row r="26" spans="1:5" x14ac:dyDescent="0.3">
      <c r="A26">
        <v>0.35059333243870128</v>
      </c>
      <c r="B26">
        <v>262.65849626822001</v>
      </c>
      <c r="D26">
        <v>0.106208</v>
      </c>
      <c r="E26">
        <v>251</v>
      </c>
    </row>
    <row r="27" spans="1:5" x14ac:dyDescent="0.3">
      <c r="A27">
        <v>0.35768596294961891</v>
      </c>
      <c r="B27">
        <v>265.90038570068901</v>
      </c>
      <c r="D27">
        <v>0.109848</v>
      </c>
      <c r="E27">
        <v>250</v>
      </c>
    </row>
    <row r="28" spans="1:5" x14ac:dyDescent="0.3">
      <c r="A28">
        <v>0.36117449601146467</v>
      </c>
      <c r="B28">
        <v>270.23626254362</v>
      </c>
      <c r="D28">
        <v>0.11340799999999999</v>
      </c>
      <c r="E28">
        <v>249</v>
      </c>
    </row>
    <row r="29" spans="1:5" x14ac:dyDescent="0.3">
      <c r="A29">
        <v>0.36633681887053621</v>
      </c>
      <c r="B29">
        <v>272.39618640530199</v>
      </c>
      <c r="D29">
        <v>0.11688800000000001</v>
      </c>
      <c r="E29">
        <v>248</v>
      </c>
    </row>
    <row r="30" spans="1:5" x14ac:dyDescent="0.3">
      <c r="A30">
        <v>0.3697322641263695</v>
      </c>
      <c r="B30">
        <v>275.64609039755499</v>
      </c>
      <c r="D30">
        <v>0.12028800000000001</v>
      </c>
      <c r="E30">
        <v>247</v>
      </c>
    </row>
    <row r="31" spans="1:5" x14ac:dyDescent="0.3">
      <c r="A31">
        <v>0.37475774746673002</v>
      </c>
      <c r="B31">
        <v>277.80601425923697</v>
      </c>
      <c r="D31">
        <v>0.123608</v>
      </c>
      <c r="E31">
        <v>246</v>
      </c>
    </row>
    <row r="32" spans="1:5" x14ac:dyDescent="0.3">
      <c r="A32">
        <v>0.38457206184255815</v>
      </c>
      <c r="B32">
        <v>279.95391628124401</v>
      </c>
      <c r="D32">
        <v>0.12684799999999999</v>
      </c>
      <c r="E32">
        <v>245</v>
      </c>
    </row>
    <row r="33" spans="1:5" x14ac:dyDescent="0.3">
      <c r="A33">
        <v>0.39408303074749085</v>
      </c>
      <c r="B33">
        <v>288.61765540732301</v>
      </c>
      <c r="D33">
        <v>0.13000800000000001</v>
      </c>
      <c r="E33">
        <v>244</v>
      </c>
    </row>
    <row r="34" spans="1:5" x14ac:dyDescent="0.3">
      <c r="A34">
        <v>0.40178713334628252</v>
      </c>
      <c r="B34">
        <v>292.94151041057899</v>
      </c>
      <c r="D34">
        <v>0.13308800000000001</v>
      </c>
      <c r="E34">
        <v>243</v>
      </c>
    </row>
    <row r="35" spans="1:5" x14ac:dyDescent="0.3">
      <c r="A35">
        <v>0.41077733906176578</v>
      </c>
      <c r="B35">
        <v>292.91746673122799</v>
      </c>
      <c r="D35">
        <v>0.13608799999999999</v>
      </c>
      <c r="E35">
        <v>242</v>
      </c>
    </row>
    <row r="36" spans="1:5" x14ac:dyDescent="0.3">
      <c r="A36">
        <v>0.41662217782905875</v>
      </c>
      <c r="B36">
        <v>300.50324756641203</v>
      </c>
      <c r="D36">
        <v>0.13900799999999999</v>
      </c>
      <c r="E36">
        <v>241</v>
      </c>
    </row>
    <row r="37" spans="1:5" x14ac:dyDescent="0.3">
      <c r="A37">
        <v>0.42093027231234614</v>
      </c>
      <c r="B37">
        <v>304.83511712945102</v>
      </c>
      <c r="D37">
        <v>0.141848</v>
      </c>
      <c r="E37">
        <v>240</v>
      </c>
    </row>
    <row r="38" spans="1:5" x14ac:dyDescent="0.3">
      <c r="A38">
        <v>0.42797075263006773</v>
      </c>
      <c r="B38">
        <v>310.24494498338601</v>
      </c>
      <c r="D38">
        <v>0.14460799999999999</v>
      </c>
      <c r="E38">
        <v>239</v>
      </c>
    </row>
    <row r="39" spans="1:5" x14ac:dyDescent="0.3">
      <c r="A39">
        <v>0.43754462284357415</v>
      </c>
      <c r="B39">
        <v>316.73273112821602</v>
      </c>
      <c r="D39">
        <v>0.147288</v>
      </c>
      <c r="E39">
        <v>238</v>
      </c>
    </row>
    <row r="40" spans="1:5" x14ac:dyDescent="0.3">
      <c r="A40">
        <v>0.44549933705455752</v>
      </c>
      <c r="B40">
        <v>323.224524552937</v>
      </c>
      <c r="D40">
        <v>0.14988799999999999</v>
      </c>
      <c r="E40">
        <v>237</v>
      </c>
    </row>
    <row r="41" spans="1:5" x14ac:dyDescent="0.3">
      <c r="A41">
        <v>0.44939290996862896</v>
      </c>
      <c r="B41">
        <v>330.81431266801297</v>
      </c>
      <c r="D41">
        <v>0.15240799999999999</v>
      </c>
      <c r="E41">
        <v>236</v>
      </c>
    </row>
    <row r="42" spans="1:5" x14ac:dyDescent="0.3">
      <c r="A42">
        <v>0.45701828906663239</v>
      </c>
      <c r="B42">
        <v>337.30610609273498</v>
      </c>
      <c r="D42">
        <v>0.15484800000000001</v>
      </c>
      <c r="E42">
        <v>235</v>
      </c>
    </row>
    <row r="43" spans="1:5" x14ac:dyDescent="0.3">
      <c r="A43">
        <v>0.46565186528906</v>
      </c>
      <c r="B43">
        <v>342.70791938688598</v>
      </c>
      <c r="D43">
        <v>0.15720799999999999</v>
      </c>
      <c r="E43">
        <v>234</v>
      </c>
    </row>
    <row r="44" spans="1:5" x14ac:dyDescent="0.3">
      <c r="A44">
        <v>0.47518862224425584</v>
      </c>
      <c r="B44">
        <v>345.93377969978701</v>
      </c>
      <c r="D44">
        <v>0.15948799999999999</v>
      </c>
      <c r="E44">
        <v>233</v>
      </c>
    </row>
    <row r="45" spans="1:5" x14ac:dyDescent="0.3">
      <c r="A45">
        <v>0.4843909344130039</v>
      </c>
      <c r="B45">
        <v>351.33158571404698</v>
      </c>
      <c r="D45">
        <v>0.161688</v>
      </c>
      <c r="E45">
        <v>232</v>
      </c>
    </row>
    <row r="46" spans="1:5" x14ac:dyDescent="0.3">
      <c r="A46">
        <v>0.49327609160670688</v>
      </c>
      <c r="B46">
        <v>354.55744602694801</v>
      </c>
      <c r="D46">
        <v>0.16380800000000001</v>
      </c>
      <c r="E46">
        <v>231</v>
      </c>
    </row>
    <row r="47" spans="1:5" x14ac:dyDescent="0.3">
      <c r="A47">
        <v>0.50707914380920449</v>
      </c>
      <c r="B47">
        <v>362.10716134310599</v>
      </c>
      <c r="D47">
        <v>0.165848</v>
      </c>
      <c r="E47">
        <v>230</v>
      </c>
    </row>
    <row r="48" spans="1:5" x14ac:dyDescent="0.3">
      <c r="A48">
        <v>0.5101583399609565</v>
      </c>
      <c r="B48">
        <v>365.35305805546699</v>
      </c>
      <c r="D48">
        <v>0.16780800000000001</v>
      </c>
      <c r="E48">
        <v>229</v>
      </c>
    </row>
    <row r="49" spans="1:5" x14ac:dyDescent="0.3">
      <c r="A49">
        <v>0.51719567293302693</v>
      </c>
      <c r="B49">
        <v>365.325007096224</v>
      </c>
      <c r="D49">
        <v>0.16968800000000001</v>
      </c>
      <c r="E49">
        <v>228</v>
      </c>
    </row>
    <row r="50" spans="1:5" x14ac:dyDescent="0.3">
      <c r="A50">
        <v>0.53068066889261378</v>
      </c>
      <c r="B50">
        <v>366.354878028418</v>
      </c>
      <c r="D50">
        <v>0.171488</v>
      </c>
      <c r="E50">
        <v>227</v>
      </c>
    </row>
    <row r="51" spans="1:5" x14ac:dyDescent="0.3">
      <c r="A51">
        <v>0.52015015227707284</v>
      </c>
      <c r="B51">
        <v>371.82882236062102</v>
      </c>
      <c r="D51">
        <v>0.173208</v>
      </c>
      <c r="E51">
        <v>226</v>
      </c>
    </row>
    <row r="52" spans="1:5" x14ac:dyDescent="0.3">
      <c r="A52">
        <v>0.52112695966864042</v>
      </c>
      <c r="B52">
        <v>379.42662503548098</v>
      </c>
      <c r="D52">
        <v>0.174848</v>
      </c>
      <c r="E52">
        <v>225</v>
      </c>
    </row>
    <row r="53" spans="1:5" x14ac:dyDescent="0.3">
      <c r="A53">
        <v>0.52403366539742313</v>
      </c>
      <c r="B53">
        <v>388.102386001235</v>
      </c>
      <c r="D53">
        <v>0.17640800000000001</v>
      </c>
      <c r="E53">
        <v>224</v>
      </c>
    </row>
    <row r="54" spans="1:5" x14ac:dyDescent="0.3">
      <c r="A54">
        <v>0.52785482319818222</v>
      </c>
      <c r="B54">
        <v>392.43024828438303</v>
      </c>
      <c r="D54">
        <v>0.182834</v>
      </c>
      <c r="E54">
        <v>223</v>
      </c>
    </row>
    <row r="55" spans="1:5" x14ac:dyDescent="0.3">
      <c r="A55">
        <v>0.52880054526992226</v>
      </c>
      <c r="B55">
        <v>396.77013240720601</v>
      </c>
      <c r="D55">
        <v>0.18439900000000001</v>
      </c>
      <c r="E55">
        <v>222</v>
      </c>
    </row>
    <row r="56" spans="1:5" x14ac:dyDescent="0.3">
      <c r="D56">
        <v>0.18597</v>
      </c>
      <c r="E56">
        <v>221</v>
      </c>
    </row>
    <row r="57" spans="1:5" x14ac:dyDescent="0.3">
      <c r="D57">
        <v>0.18754699999999999</v>
      </c>
      <c r="E57">
        <v>220</v>
      </c>
    </row>
    <row r="58" spans="1:5" x14ac:dyDescent="0.3">
      <c r="D58">
        <v>0.18912999999999999</v>
      </c>
      <c r="E58">
        <v>219</v>
      </c>
    </row>
    <row r="59" spans="1:5" x14ac:dyDescent="0.3">
      <c r="D59">
        <v>0.190719</v>
      </c>
      <c r="E59">
        <v>218</v>
      </c>
    </row>
    <row r="60" spans="1:5" x14ac:dyDescent="0.3">
      <c r="D60">
        <v>0.19231400000000001</v>
      </c>
      <c r="E60">
        <v>217</v>
      </c>
    </row>
    <row r="61" spans="1:5" x14ac:dyDescent="0.3">
      <c r="D61">
        <v>0.193915</v>
      </c>
      <c r="E61">
        <v>216</v>
      </c>
    </row>
    <row r="62" spans="1:5" x14ac:dyDescent="0.3">
      <c r="D62">
        <v>0.195522</v>
      </c>
      <c r="E62">
        <v>215</v>
      </c>
    </row>
    <row r="63" spans="1:5" x14ac:dyDescent="0.3">
      <c r="D63">
        <v>0.197135</v>
      </c>
      <c r="E63">
        <v>214</v>
      </c>
    </row>
    <row r="64" spans="1:5" x14ac:dyDescent="0.3">
      <c r="D64">
        <v>0.19875399999999999</v>
      </c>
      <c r="E64">
        <v>213</v>
      </c>
    </row>
    <row r="65" spans="4:5" x14ac:dyDescent="0.3">
      <c r="D65">
        <v>0.200379</v>
      </c>
      <c r="E65">
        <v>212</v>
      </c>
    </row>
    <row r="66" spans="4:5" x14ac:dyDescent="0.3">
      <c r="D66">
        <v>0.20201</v>
      </c>
      <c r="E66">
        <v>211</v>
      </c>
    </row>
    <row r="67" spans="4:5" x14ac:dyDescent="0.3">
      <c r="D67">
        <v>0.20364699999999999</v>
      </c>
      <c r="E67">
        <v>210</v>
      </c>
    </row>
    <row r="68" spans="4:5" x14ac:dyDescent="0.3">
      <c r="D68">
        <v>0.20529</v>
      </c>
      <c r="E68">
        <v>209</v>
      </c>
    </row>
    <row r="69" spans="4:5" x14ac:dyDescent="0.3">
      <c r="D69">
        <v>0.20693900000000001</v>
      </c>
      <c r="E69">
        <v>208</v>
      </c>
    </row>
    <row r="70" spans="4:5" x14ac:dyDescent="0.3">
      <c r="D70">
        <v>0.208594</v>
      </c>
      <c r="E70">
        <v>207</v>
      </c>
    </row>
    <row r="71" spans="4:5" x14ac:dyDescent="0.3">
      <c r="D71">
        <v>0.210255</v>
      </c>
      <c r="E71">
        <v>206</v>
      </c>
    </row>
    <row r="72" spans="4:5" x14ac:dyDescent="0.3">
      <c r="D72">
        <v>0.211922</v>
      </c>
      <c r="E72">
        <v>205</v>
      </c>
    </row>
    <row r="73" spans="4:5" x14ac:dyDescent="0.3">
      <c r="D73">
        <v>0.21359500000000001</v>
      </c>
      <c r="E73">
        <v>204</v>
      </c>
    </row>
    <row r="74" spans="4:5" x14ac:dyDescent="0.3">
      <c r="D74">
        <v>0.21527399999999999</v>
      </c>
      <c r="E74">
        <v>203</v>
      </c>
    </row>
    <row r="75" spans="4:5" x14ac:dyDescent="0.3">
      <c r="D75">
        <v>0.21695900000000001</v>
      </c>
      <c r="E75">
        <v>202</v>
      </c>
    </row>
    <row r="76" spans="4:5" x14ac:dyDescent="0.3">
      <c r="D76">
        <v>0.21865000000000001</v>
      </c>
      <c r="E76">
        <v>201</v>
      </c>
    </row>
    <row r="77" spans="4:5" x14ac:dyDescent="0.3">
      <c r="D77">
        <v>0.22034699999999999</v>
      </c>
      <c r="E77">
        <v>200</v>
      </c>
    </row>
    <row r="78" spans="4:5" x14ac:dyDescent="0.3">
      <c r="D78">
        <v>0.22205</v>
      </c>
      <c r="E78">
        <v>199</v>
      </c>
    </row>
    <row r="79" spans="4:5" x14ac:dyDescent="0.3">
      <c r="D79">
        <v>0.22375900000000001</v>
      </c>
      <c r="E79">
        <v>198</v>
      </c>
    </row>
    <row r="80" spans="4:5" x14ac:dyDescent="0.3">
      <c r="D80">
        <v>0.22547400000000001</v>
      </c>
      <c r="E80">
        <v>197</v>
      </c>
    </row>
    <row r="81" spans="4:5" x14ac:dyDescent="0.3">
      <c r="D81">
        <v>0.22719500000000001</v>
      </c>
      <c r="E81">
        <v>196</v>
      </c>
    </row>
    <row r="82" spans="4:5" x14ac:dyDescent="0.3">
      <c r="D82">
        <v>0.22892199999999999</v>
      </c>
      <c r="E82">
        <v>195</v>
      </c>
    </row>
    <row r="83" spans="4:5" x14ac:dyDescent="0.3">
      <c r="D83">
        <v>0.230655</v>
      </c>
      <c r="E83">
        <v>194</v>
      </c>
    </row>
    <row r="84" spans="4:5" x14ac:dyDescent="0.3">
      <c r="D84">
        <v>0.23239399999999999</v>
      </c>
      <c r="E84">
        <v>193</v>
      </c>
    </row>
    <row r="85" spans="4:5" x14ac:dyDescent="0.3">
      <c r="D85">
        <v>0.23413900000000001</v>
      </c>
      <c r="E85">
        <v>192</v>
      </c>
    </row>
    <row r="86" spans="4:5" x14ac:dyDescent="0.3">
      <c r="D86">
        <v>0.23588999999999999</v>
      </c>
      <c r="E86">
        <v>191</v>
      </c>
    </row>
    <row r="87" spans="4:5" x14ac:dyDescent="0.3">
      <c r="D87">
        <v>0.237647</v>
      </c>
      <c r="E87">
        <v>190</v>
      </c>
    </row>
    <row r="88" spans="4:5" x14ac:dyDescent="0.3">
      <c r="D88">
        <v>0.240897</v>
      </c>
      <c r="E88">
        <v>195</v>
      </c>
    </row>
    <row r="89" spans="4:5" x14ac:dyDescent="0.3">
      <c r="D89">
        <v>0.24249100000000001</v>
      </c>
      <c r="E89">
        <v>196</v>
      </c>
    </row>
    <row r="90" spans="4:5" x14ac:dyDescent="0.3">
      <c r="D90">
        <v>0.244093</v>
      </c>
      <c r="E90">
        <v>197</v>
      </c>
    </row>
    <row r="91" spans="4:5" x14ac:dyDescent="0.3">
      <c r="D91">
        <v>0.245703</v>
      </c>
      <c r="E91">
        <v>198</v>
      </c>
    </row>
    <row r="92" spans="4:5" x14ac:dyDescent="0.3">
      <c r="D92">
        <v>0.24732100000000001</v>
      </c>
      <c r="E92">
        <v>199</v>
      </c>
    </row>
    <row r="93" spans="4:5" x14ac:dyDescent="0.3">
      <c r="D93">
        <v>0.248947</v>
      </c>
      <c r="E93">
        <v>200</v>
      </c>
    </row>
    <row r="94" spans="4:5" x14ac:dyDescent="0.3">
      <c r="D94">
        <v>0.250581</v>
      </c>
      <c r="E94">
        <v>201</v>
      </c>
    </row>
    <row r="95" spans="4:5" x14ac:dyDescent="0.3">
      <c r="D95">
        <v>0.25222299999999997</v>
      </c>
      <c r="E95">
        <v>202</v>
      </c>
    </row>
    <row r="96" spans="4:5" x14ac:dyDescent="0.3">
      <c r="D96">
        <v>0.25387300000000002</v>
      </c>
      <c r="E96">
        <v>203</v>
      </c>
    </row>
    <row r="97" spans="4:5" x14ac:dyDescent="0.3">
      <c r="D97">
        <v>0.25553100000000001</v>
      </c>
      <c r="E97">
        <v>204</v>
      </c>
    </row>
    <row r="98" spans="4:5" x14ac:dyDescent="0.3">
      <c r="D98">
        <v>0.25719599999999998</v>
      </c>
      <c r="E98">
        <v>205</v>
      </c>
    </row>
    <row r="99" spans="4:5" x14ac:dyDescent="0.3">
      <c r="D99">
        <v>0.25886999999999999</v>
      </c>
      <c r="E99">
        <v>206</v>
      </c>
    </row>
    <row r="100" spans="4:5" x14ac:dyDescent="0.3">
      <c r="D100">
        <v>0.26055200000000001</v>
      </c>
      <c r="E100">
        <v>207</v>
      </c>
    </row>
    <row r="101" spans="4:5" x14ac:dyDescent="0.3">
      <c r="D101">
        <v>0.26224199999999998</v>
      </c>
      <c r="E101">
        <v>208</v>
      </c>
    </row>
    <row r="102" spans="4:5" x14ac:dyDescent="0.3">
      <c r="D102">
        <v>0.26394000000000001</v>
      </c>
      <c r="E102">
        <v>209</v>
      </c>
    </row>
    <row r="103" spans="4:5" x14ac:dyDescent="0.3">
      <c r="D103">
        <v>0.26564599999999999</v>
      </c>
      <c r="E103">
        <v>210</v>
      </c>
    </row>
    <row r="104" spans="4:5" x14ac:dyDescent="0.3">
      <c r="D104">
        <v>0.26735999999999999</v>
      </c>
      <c r="E104">
        <v>211</v>
      </c>
    </row>
    <row r="105" spans="4:5" x14ac:dyDescent="0.3">
      <c r="D105">
        <v>0.26908199999999999</v>
      </c>
      <c r="E105">
        <v>212</v>
      </c>
    </row>
    <row r="106" spans="4:5" x14ac:dyDescent="0.3">
      <c r="D106">
        <v>0.270812</v>
      </c>
      <c r="E106">
        <v>213</v>
      </c>
    </row>
    <row r="107" spans="4:5" x14ac:dyDescent="0.3">
      <c r="D107">
        <v>0.27255000000000001</v>
      </c>
      <c r="E107">
        <v>214</v>
      </c>
    </row>
    <row r="108" spans="4:5" x14ac:dyDescent="0.3">
      <c r="D108">
        <v>0.27429599999999998</v>
      </c>
      <c r="E108">
        <v>215</v>
      </c>
    </row>
    <row r="109" spans="4:5" x14ac:dyDescent="0.3">
      <c r="D109">
        <v>0.27605000000000002</v>
      </c>
      <c r="E109">
        <v>216</v>
      </c>
    </row>
    <row r="110" spans="4:5" x14ac:dyDescent="0.3">
      <c r="D110">
        <v>0.277812</v>
      </c>
      <c r="E110">
        <v>217</v>
      </c>
    </row>
    <row r="111" spans="4:5" x14ac:dyDescent="0.3">
      <c r="D111">
        <v>0.279582</v>
      </c>
      <c r="E111">
        <v>218</v>
      </c>
    </row>
    <row r="112" spans="4:5" x14ac:dyDescent="0.3">
      <c r="D112">
        <v>0.28136</v>
      </c>
      <c r="E112">
        <v>219</v>
      </c>
    </row>
    <row r="113" spans="4:5" x14ac:dyDescent="0.3">
      <c r="D113">
        <v>0.28314600000000001</v>
      </c>
      <c r="E113">
        <v>220</v>
      </c>
    </row>
    <row r="114" spans="4:5" x14ac:dyDescent="0.3">
      <c r="D114">
        <v>0.28494000000000003</v>
      </c>
      <c r="E114">
        <v>221</v>
      </c>
    </row>
    <row r="115" spans="4:5" x14ac:dyDescent="0.3">
      <c r="D115">
        <v>0.286742</v>
      </c>
      <c r="E115">
        <v>222</v>
      </c>
    </row>
    <row r="116" spans="4:5" x14ac:dyDescent="0.3">
      <c r="D116">
        <v>0.28855199999999998</v>
      </c>
      <c r="E116">
        <v>223</v>
      </c>
    </row>
    <row r="117" spans="4:5" x14ac:dyDescent="0.3">
      <c r="D117">
        <v>0.29037000000000002</v>
      </c>
      <c r="E117">
        <v>224</v>
      </c>
    </row>
    <row r="118" spans="4:5" x14ac:dyDescent="0.3">
      <c r="D118">
        <v>0.29219600000000001</v>
      </c>
      <c r="E118">
        <v>225</v>
      </c>
    </row>
    <row r="119" spans="4:5" x14ac:dyDescent="0.3">
      <c r="D119">
        <v>0.29403000000000001</v>
      </c>
      <c r="E119">
        <v>226</v>
      </c>
    </row>
    <row r="120" spans="4:5" x14ac:dyDescent="0.3">
      <c r="D120">
        <v>0.295871</v>
      </c>
      <c r="E120">
        <v>227</v>
      </c>
    </row>
    <row r="121" spans="4:5" x14ac:dyDescent="0.3">
      <c r="D121">
        <v>0.29772100000000001</v>
      </c>
      <c r="E121">
        <v>228</v>
      </c>
    </row>
    <row r="122" spans="4:5" x14ac:dyDescent="0.3">
      <c r="D122">
        <v>0.29957899999999998</v>
      </c>
      <c r="E122">
        <v>229</v>
      </c>
    </row>
    <row r="123" spans="4:5" x14ac:dyDescent="0.3">
      <c r="D123">
        <v>0.30144500000000002</v>
      </c>
      <c r="E123">
        <v>230</v>
      </c>
    </row>
    <row r="124" spans="4:5" x14ac:dyDescent="0.3">
      <c r="D124">
        <v>0.30331900000000001</v>
      </c>
      <c r="E124">
        <v>231</v>
      </c>
    </row>
    <row r="125" spans="4:5" x14ac:dyDescent="0.3">
      <c r="D125">
        <v>0.305201</v>
      </c>
      <c r="E125">
        <v>232</v>
      </c>
    </row>
    <row r="126" spans="4:5" x14ac:dyDescent="0.3">
      <c r="D126">
        <v>0.307091</v>
      </c>
      <c r="E126">
        <v>233</v>
      </c>
    </row>
    <row r="127" spans="4:5" x14ac:dyDescent="0.3">
      <c r="D127">
        <v>0.30898900000000001</v>
      </c>
      <c r="E127">
        <v>234</v>
      </c>
    </row>
    <row r="128" spans="4:5" x14ac:dyDescent="0.3">
      <c r="D128">
        <v>0.31089499999999998</v>
      </c>
      <c r="E128">
        <v>235</v>
      </c>
    </row>
    <row r="129" spans="4:5" x14ac:dyDescent="0.3">
      <c r="D129">
        <v>0.312809</v>
      </c>
      <c r="E129">
        <v>236</v>
      </c>
    </row>
    <row r="130" spans="4:5" x14ac:dyDescent="0.3">
      <c r="D130">
        <v>0.31473099999999998</v>
      </c>
      <c r="E130">
        <v>237</v>
      </c>
    </row>
    <row r="131" spans="4:5" x14ac:dyDescent="0.3">
      <c r="D131">
        <v>0.31666100000000003</v>
      </c>
      <c r="E131">
        <v>238</v>
      </c>
    </row>
    <row r="132" spans="4:5" x14ac:dyDescent="0.3">
      <c r="D132">
        <v>0.31859900000000002</v>
      </c>
      <c r="E132">
        <v>239</v>
      </c>
    </row>
    <row r="133" spans="4:5" x14ac:dyDescent="0.3">
      <c r="D133">
        <v>0.320544</v>
      </c>
      <c r="E133">
        <v>240</v>
      </c>
    </row>
    <row r="134" spans="4:5" x14ac:dyDescent="0.3">
      <c r="D134">
        <v>0.32249800000000001</v>
      </c>
      <c r="E134">
        <v>241</v>
      </c>
    </row>
    <row r="135" spans="4:5" x14ac:dyDescent="0.3">
      <c r="D135">
        <v>0.32446000000000003</v>
      </c>
      <c r="E135">
        <v>242</v>
      </c>
    </row>
    <row r="136" spans="4:5" x14ac:dyDescent="0.3">
      <c r="D136">
        <v>0.32643</v>
      </c>
      <c r="E136">
        <v>243</v>
      </c>
    </row>
    <row r="137" spans="4:5" x14ac:dyDescent="0.3">
      <c r="D137">
        <v>0.32840799999999998</v>
      </c>
      <c r="E137">
        <v>244</v>
      </c>
    </row>
    <row r="138" spans="4:5" x14ac:dyDescent="0.3">
      <c r="D138">
        <v>0.33039400000000002</v>
      </c>
      <c r="E138">
        <v>245</v>
      </c>
    </row>
    <row r="139" spans="4:5" x14ac:dyDescent="0.3">
      <c r="D139">
        <v>0.33238800000000002</v>
      </c>
      <c r="E139">
        <v>246</v>
      </c>
    </row>
    <row r="140" spans="4:5" x14ac:dyDescent="0.3">
      <c r="D140">
        <v>0.33439000000000002</v>
      </c>
      <c r="E140">
        <v>247</v>
      </c>
    </row>
    <row r="141" spans="4:5" x14ac:dyDescent="0.3">
      <c r="D141">
        <v>0.33639999999999998</v>
      </c>
      <c r="E141">
        <v>248</v>
      </c>
    </row>
    <row r="142" spans="4:5" x14ac:dyDescent="0.3">
      <c r="D142">
        <v>0.33841700000000002</v>
      </c>
      <c r="E142">
        <v>249</v>
      </c>
    </row>
    <row r="143" spans="4:5" x14ac:dyDescent="0.3">
      <c r="D143">
        <v>0.340443</v>
      </c>
      <c r="E143">
        <v>250</v>
      </c>
    </row>
    <row r="144" spans="4:5" x14ac:dyDescent="0.3">
      <c r="D144">
        <v>0.34247699999999998</v>
      </c>
      <c r="E144">
        <v>251</v>
      </c>
    </row>
    <row r="145" spans="4:5" x14ac:dyDescent="0.3">
      <c r="D145">
        <v>0.34451900000000002</v>
      </c>
      <c r="E145">
        <v>252</v>
      </c>
    </row>
    <row r="146" spans="4:5" x14ac:dyDescent="0.3">
      <c r="D146">
        <v>0.34656900000000002</v>
      </c>
      <c r="E146">
        <v>253</v>
      </c>
    </row>
    <row r="147" spans="4:5" x14ac:dyDescent="0.3">
      <c r="D147">
        <v>0.34862700000000002</v>
      </c>
      <c r="E147">
        <v>254</v>
      </c>
    </row>
    <row r="148" spans="4:5" x14ac:dyDescent="0.3">
      <c r="D148">
        <v>0.350692</v>
      </c>
      <c r="E148">
        <v>255</v>
      </c>
    </row>
    <row r="149" spans="4:5" x14ac:dyDescent="0.3">
      <c r="D149">
        <v>0.35276600000000002</v>
      </c>
      <c r="E149">
        <v>256</v>
      </c>
    </row>
    <row r="150" spans="4:5" x14ac:dyDescent="0.3">
      <c r="D150">
        <v>0.354848</v>
      </c>
      <c r="E150">
        <v>257</v>
      </c>
    </row>
    <row r="151" spans="4:5" x14ac:dyDescent="0.3">
      <c r="D151">
        <v>0.35693799999999998</v>
      </c>
      <c r="E151">
        <v>258</v>
      </c>
    </row>
    <row r="152" spans="4:5" x14ac:dyDescent="0.3">
      <c r="D152">
        <v>0.35903499999999999</v>
      </c>
      <c r="E152">
        <v>259</v>
      </c>
    </row>
    <row r="153" spans="4:5" x14ac:dyDescent="0.3">
      <c r="D153">
        <v>0.36114099999999999</v>
      </c>
      <c r="E153">
        <v>260</v>
      </c>
    </row>
    <row r="154" spans="4:5" x14ac:dyDescent="0.3">
      <c r="D154">
        <v>0.36325499999999999</v>
      </c>
      <c r="E154">
        <v>261</v>
      </c>
    </row>
    <row r="155" spans="4:5" x14ac:dyDescent="0.3">
      <c r="D155">
        <v>0.36537599999999998</v>
      </c>
      <c r="E155">
        <v>262</v>
      </c>
    </row>
    <row r="156" spans="4:5" x14ac:dyDescent="0.3">
      <c r="D156">
        <v>0.367506</v>
      </c>
      <c r="E156">
        <v>263</v>
      </c>
    </row>
    <row r="157" spans="4:5" x14ac:dyDescent="0.3">
      <c r="D157">
        <v>0.36964399999999997</v>
      </c>
      <c r="E157">
        <v>264</v>
      </c>
    </row>
    <row r="158" spans="4:5" x14ac:dyDescent="0.3">
      <c r="D158">
        <v>0.37178899999999998</v>
      </c>
      <c r="E158">
        <v>265</v>
      </c>
    </row>
    <row r="159" spans="4:5" x14ac:dyDescent="0.3">
      <c r="D159">
        <v>0.37394300000000003</v>
      </c>
      <c r="E159">
        <v>266</v>
      </c>
    </row>
    <row r="160" spans="4:5" x14ac:dyDescent="0.3">
      <c r="D160">
        <v>0.37610399999999999</v>
      </c>
      <c r="E160">
        <v>267</v>
      </c>
    </row>
    <row r="161" spans="4:5" x14ac:dyDescent="0.3">
      <c r="D161">
        <v>0.378274</v>
      </c>
      <c r="E161">
        <v>268</v>
      </c>
    </row>
    <row r="162" spans="4:5" x14ac:dyDescent="0.3">
      <c r="D162">
        <v>0.38045099999999998</v>
      </c>
      <c r="E162">
        <v>269</v>
      </c>
    </row>
    <row r="163" spans="4:5" x14ac:dyDescent="0.3">
      <c r="D163">
        <v>0.382637</v>
      </c>
      <c r="E163">
        <v>270</v>
      </c>
    </row>
    <row r="164" spans="4:5" x14ac:dyDescent="0.3">
      <c r="D164">
        <v>0.38483000000000001</v>
      </c>
      <c r="E164">
        <v>271</v>
      </c>
    </row>
    <row r="165" spans="4:5" x14ac:dyDescent="0.3">
      <c r="D165">
        <v>0.38703100000000001</v>
      </c>
      <c r="E165">
        <v>272</v>
      </c>
    </row>
    <row r="166" spans="4:5" x14ac:dyDescent="0.3">
      <c r="D166">
        <v>0.38923999999999997</v>
      </c>
      <c r="E166">
        <v>273</v>
      </c>
    </row>
    <row r="167" spans="4:5" x14ac:dyDescent="0.3">
      <c r="D167">
        <v>0.391457</v>
      </c>
      <c r="E167">
        <v>274</v>
      </c>
    </row>
    <row r="168" spans="4:5" x14ac:dyDescent="0.3">
      <c r="D168">
        <v>0.39368199999999998</v>
      </c>
      <c r="E168">
        <v>275</v>
      </c>
    </row>
    <row r="169" spans="4:5" x14ac:dyDescent="0.3">
      <c r="D169">
        <v>0.39591399999999999</v>
      </c>
      <c r="E169">
        <v>276</v>
      </c>
    </row>
    <row r="170" spans="4:5" x14ac:dyDescent="0.3">
      <c r="D170">
        <v>0.39815400000000001</v>
      </c>
      <c r="E170">
        <v>277</v>
      </c>
    </row>
    <row r="171" spans="4:5" x14ac:dyDescent="0.3">
      <c r="D171">
        <v>0.40040199999999998</v>
      </c>
      <c r="E171">
        <v>278</v>
      </c>
    </row>
    <row r="172" spans="4:5" x14ac:dyDescent="0.3">
      <c r="D172">
        <v>0.40265699999999999</v>
      </c>
      <c r="E172">
        <v>279</v>
      </c>
    </row>
    <row r="173" spans="4:5" x14ac:dyDescent="0.3">
      <c r="D173">
        <v>0.40492</v>
      </c>
      <c r="E173">
        <v>280</v>
      </c>
    </row>
    <row r="174" spans="4:5" x14ac:dyDescent="0.3">
      <c r="D174">
        <v>0.41861900000000002</v>
      </c>
      <c r="E174">
        <v>290</v>
      </c>
    </row>
    <row r="175" spans="4:5" x14ac:dyDescent="0.3">
      <c r="D175">
        <v>0.41973100000000002</v>
      </c>
      <c r="E175">
        <v>291</v>
      </c>
    </row>
    <row r="176" spans="4:5" x14ac:dyDescent="0.3">
      <c r="D176">
        <v>0.42072799999999999</v>
      </c>
      <c r="E176">
        <v>292</v>
      </c>
    </row>
    <row r="177" spans="4:5" x14ac:dyDescent="0.3">
      <c r="D177">
        <v>0.423983</v>
      </c>
      <c r="E177">
        <v>294</v>
      </c>
    </row>
    <row r="178" spans="4:5" x14ac:dyDescent="0.3">
      <c r="D178">
        <v>0.42486800000000002</v>
      </c>
      <c r="E178">
        <v>295</v>
      </c>
    </row>
    <row r="179" spans="4:5" x14ac:dyDescent="0.3">
      <c r="D179">
        <v>0.425952</v>
      </c>
      <c r="E179">
        <v>296</v>
      </c>
    </row>
    <row r="180" spans="4:5" x14ac:dyDescent="0.3">
      <c r="D180">
        <v>0.42707699999999998</v>
      </c>
      <c r="E180">
        <v>297</v>
      </c>
    </row>
    <row r="181" spans="4:5" x14ac:dyDescent="0.3">
      <c r="D181">
        <v>0.42821799999999999</v>
      </c>
      <c r="E181">
        <v>298</v>
      </c>
    </row>
    <row r="182" spans="4:5" x14ac:dyDescent="0.3">
      <c r="D182">
        <v>0.429365</v>
      </c>
      <c r="E182">
        <v>299</v>
      </c>
    </row>
    <row r="183" spans="4:5" x14ac:dyDescent="0.3">
      <c r="D183">
        <v>0.43051499999999998</v>
      </c>
      <c r="E183">
        <v>300</v>
      </c>
    </row>
    <row r="184" spans="4:5" x14ac:dyDescent="0.3">
      <c r="D184">
        <v>0.43166599999999999</v>
      </c>
      <c r="E184">
        <v>301</v>
      </c>
    </row>
    <row r="185" spans="4:5" x14ac:dyDescent="0.3">
      <c r="D185">
        <v>0.43281700000000001</v>
      </c>
      <c r="E185">
        <v>302</v>
      </c>
    </row>
    <row r="186" spans="4:5" x14ac:dyDescent="0.3">
      <c r="D186">
        <v>0.43396699999999999</v>
      </c>
      <c r="E186">
        <v>303</v>
      </c>
    </row>
    <row r="187" spans="4:5" x14ac:dyDescent="0.3">
      <c r="D187">
        <v>0.435116</v>
      </c>
      <c r="E187">
        <v>304</v>
      </c>
    </row>
    <row r="188" spans="4:5" x14ac:dyDescent="0.3">
      <c r="D188">
        <v>0.43626500000000001</v>
      </c>
      <c r="E188">
        <v>305</v>
      </c>
    </row>
    <row r="189" spans="4:5" x14ac:dyDescent="0.3">
      <c r="D189">
        <v>0.43741200000000002</v>
      </c>
      <c r="E189">
        <v>306</v>
      </c>
    </row>
    <row r="190" spans="4:5" x14ac:dyDescent="0.3">
      <c r="D190">
        <v>0.438558</v>
      </c>
      <c r="E190">
        <v>307</v>
      </c>
    </row>
    <row r="191" spans="4:5" x14ac:dyDescent="0.3">
      <c r="D191">
        <v>0.43970199999999998</v>
      </c>
      <c r="E191">
        <v>308</v>
      </c>
    </row>
    <row r="192" spans="4:5" x14ac:dyDescent="0.3">
      <c r="D192">
        <v>0.44198599999999999</v>
      </c>
      <c r="E192">
        <v>310</v>
      </c>
    </row>
    <row r="193" spans="4:5" x14ac:dyDescent="0.3">
      <c r="D193">
        <v>0.44312600000000002</v>
      </c>
      <c r="E193">
        <v>311</v>
      </c>
    </row>
    <row r="194" spans="4:5" x14ac:dyDescent="0.3">
      <c r="D194">
        <v>0.44426399999999999</v>
      </c>
      <c r="E194">
        <v>312</v>
      </c>
    </row>
    <row r="195" spans="4:5" x14ac:dyDescent="0.3">
      <c r="D195">
        <v>0.44540000000000002</v>
      </c>
      <c r="E195">
        <v>313</v>
      </c>
    </row>
    <row r="196" spans="4:5" x14ac:dyDescent="0.3">
      <c r="D196">
        <v>0.44653500000000002</v>
      </c>
      <c r="E196">
        <v>314</v>
      </c>
    </row>
    <row r="197" spans="4:5" x14ac:dyDescent="0.3">
      <c r="D197">
        <v>0.44766800000000001</v>
      </c>
      <c r="E197">
        <v>315</v>
      </c>
    </row>
    <row r="198" spans="4:5" x14ac:dyDescent="0.3">
      <c r="D198">
        <v>0.448799</v>
      </c>
      <c r="E198">
        <v>316</v>
      </c>
    </row>
    <row r="199" spans="4:5" x14ac:dyDescent="0.3">
      <c r="D199">
        <v>0.44992799999999999</v>
      </c>
      <c r="E199">
        <v>317</v>
      </c>
    </row>
    <row r="200" spans="4:5" x14ac:dyDescent="0.3">
      <c r="D200">
        <v>0.45218199999999997</v>
      </c>
      <c r="E200">
        <v>319</v>
      </c>
    </row>
    <row r="201" spans="4:5" x14ac:dyDescent="0.3">
      <c r="D201">
        <v>0.45330599999999999</v>
      </c>
      <c r="E201">
        <v>320</v>
      </c>
    </row>
    <row r="202" spans="4:5" x14ac:dyDescent="0.3">
      <c r="D202">
        <v>0.45442900000000003</v>
      </c>
      <c r="E202">
        <v>321</v>
      </c>
    </row>
    <row r="203" spans="4:5" x14ac:dyDescent="0.3">
      <c r="D203">
        <v>0.45555000000000001</v>
      </c>
      <c r="E203">
        <v>322</v>
      </c>
    </row>
    <row r="204" spans="4:5" x14ac:dyDescent="0.3">
      <c r="D204">
        <v>0.45666899999999999</v>
      </c>
      <c r="E204">
        <v>323</v>
      </c>
    </row>
    <row r="205" spans="4:5" x14ac:dyDescent="0.3">
      <c r="D205">
        <v>0.45778600000000003</v>
      </c>
      <c r="E205">
        <v>324</v>
      </c>
    </row>
    <row r="206" spans="4:5" x14ac:dyDescent="0.3">
      <c r="D206">
        <v>0.46001500000000001</v>
      </c>
      <c r="E206">
        <v>326</v>
      </c>
    </row>
    <row r="207" spans="4:5" x14ac:dyDescent="0.3">
      <c r="D207">
        <v>0.46112700000000001</v>
      </c>
      <c r="E207">
        <v>327</v>
      </c>
    </row>
    <row r="208" spans="4:5" x14ac:dyDescent="0.3">
      <c r="D208">
        <v>0.46223700000000001</v>
      </c>
      <c r="E208">
        <v>328</v>
      </c>
    </row>
    <row r="209" spans="4:5" x14ac:dyDescent="0.3">
      <c r="D209">
        <v>0.45745599999999997</v>
      </c>
      <c r="E209">
        <v>334</v>
      </c>
    </row>
    <row r="210" spans="4:5" x14ac:dyDescent="0.3">
      <c r="D210">
        <v>0.459339</v>
      </c>
      <c r="E210">
        <v>335</v>
      </c>
    </row>
    <row r="211" spans="4:5" x14ac:dyDescent="0.3">
      <c r="D211">
        <v>0.46123500000000001</v>
      </c>
      <c r="E211">
        <v>336</v>
      </c>
    </row>
    <row r="212" spans="4:5" x14ac:dyDescent="0.3">
      <c r="D212">
        <v>0.46314499999999997</v>
      </c>
      <c r="E212">
        <v>337</v>
      </c>
    </row>
    <row r="213" spans="4:5" x14ac:dyDescent="0.3">
      <c r="D213">
        <v>0.46506999999999998</v>
      </c>
      <c r="E213">
        <v>338</v>
      </c>
    </row>
    <row r="214" spans="4:5" x14ac:dyDescent="0.3">
      <c r="D214">
        <v>0.46700799999999998</v>
      </c>
      <c r="E214">
        <v>339</v>
      </c>
    </row>
    <row r="215" spans="4:5" x14ac:dyDescent="0.3">
      <c r="D215">
        <v>0.46896100000000002</v>
      </c>
      <c r="E215">
        <v>340</v>
      </c>
    </row>
    <row r="216" spans="4:5" x14ac:dyDescent="0.3">
      <c r="D216">
        <v>0.47092699999999998</v>
      </c>
      <c r="E216">
        <v>341</v>
      </c>
    </row>
    <row r="217" spans="4:5" x14ac:dyDescent="0.3">
      <c r="D217">
        <v>0.472908</v>
      </c>
      <c r="E217">
        <v>342</v>
      </c>
    </row>
    <row r="218" spans="4:5" x14ac:dyDescent="0.3">
      <c r="D218">
        <v>0.47490199999999999</v>
      </c>
      <c r="E218">
        <v>343</v>
      </c>
    </row>
    <row r="219" spans="4:5" x14ac:dyDescent="0.3">
      <c r="D219">
        <v>0.47691099999999997</v>
      </c>
      <c r="E219">
        <v>344</v>
      </c>
    </row>
    <row r="220" spans="4:5" x14ac:dyDescent="0.3">
      <c r="D220">
        <v>0.47893400000000003</v>
      </c>
      <c r="E220">
        <v>345</v>
      </c>
    </row>
    <row r="221" spans="4:5" x14ac:dyDescent="0.3">
      <c r="D221">
        <v>0.48097000000000001</v>
      </c>
      <c r="E221">
        <v>346</v>
      </c>
    </row>
    <row r="222" spans="4:5" x14ac:dyDescent="0.3">
      <c r="D222">
        <v>0.48302099999999998</v>
      </c>
      <c r="E222">
        <v>347</v>
      </c>
    </row>
    <row r="223" spans="4:5" x14ac:dyDescent="0.3">
      <c r="D223">
        <v>0.48508600000000002</v>
      </c>
      <c r="E223">
        <v>348</v>
      </c>
    </row>
    <row r="224" spans="4:5" x14ac:dyDescent="0.3">
      <c r="D224">
        <v>0.48716500000000001</v>
      </c>
      <c r="E224">
        <v>349</v>
      </c>
    </row>
    <row r="225" spans="4:5" x14ac:dyDescent="0.3">
      <c r="D225">
        <v>0.489257</v>
      </c>
      <c r="E225">
        <v>350</v>
      </c>
    </row>
    <row r="226" spans="4:5" x14ac:dyDescent="0.3">
      <c r="D226">
        <v>0.49136400000000002</v>
      </c>
      <c r="E226">
        <v>351</v>
      </c>
    </row>
    <row r="227" spans="4:5" x14ac:dyDescent="0.3">
      <c r="D227">
        <v>0.49348500000000001</v>
      </c>
      <c r="E227">
        <v>352</v>
      </c>
    </row>
    <row r="228" spans="4:5" x14ac:dyDescent="0.3">
      <c r="D228">
        <v>0.49562</v>
      </c>
      <c r="E228">
        <v>353</v>
      </c>
    </row>
    <row r="229" spans="4:5" x14ac:dyDescent="0.3">
      <c r="D229">
        <v>0.49776799999999999</v>
      </c>
      <c r="E229">
        <v>354</v>
      </c>
    </row>
    <row r="230" spans="4:5" x14ac:dyDescent="0.3">
      <c r="D230">
        <v>0.49993100000000001</v>
      </c>
      <c r="E230">
        <v>355</v>
      </c>
    </row>
    <row r="231" spans="4:5" x14ac:dyDescent="0.3">
      <c r="D231">
        <v>0.502108</v>
      </c>
      <c r="E231">
        <v>356</v>
      </c>
    </row>
    <row r="232" spans="4:5" x14ac:dyDescent="0.3">
      <c r="D232">
        <v>0.50650399999999995</v>
      </c>
      <c r="E232">
        <v>358</v>
      </c>
    </row>
    <row r="233" spans="4:5" x14ac:dyDescent="0.3">
      <c r="D233">
        <v>0.50872300000000004</v>
      </c>
      <c r="E233">
        <v>359</v>
      </c>
    </row>
    <row r="234" spans="4:5" x14ac:dyDescent="0.3">
      <c r="D234">
        <v>0.51095500000000005</v>
      </c>
      <c r="E234">
        <v>360</v>
      </c>
    </row>
    <row r="235" spans="4:5" x14ac:dyDescent="0.3">
      <c r="D235">
        <v>0.51320200000000005</v>
      </c>
      <c r="E235">
        <v>361</v>
      </c>
    </row>
    <row r="236" spans="4:5" x14ac:dyDescent="0.3">
      <c r="D236">
        <v>0.515463</v>
      </c>
      <c r="E236">
        <v>362</v>
      </c>
    </row>
    <row r="237" spans="4:5" x14ac:dyDescent="0.3">
      <c r="D237">
        <v>0.51773800000000003</v>
      </c>
      <c r="E237">
        <v>363</v>
      </c>
    </row>
    <row r="238" spans="4:5" x14ac:dyDescent="0.3">
      <c r="D238">
        <v>0.52002700000000002</v>
      </c>
      <c r="E238">
        <v>364</v>
      </c>
    </row>
    <row r="239" spans="4:5" x14ac:dyDescent="0.3">
      <c r="D239">
        <v>0.52232999999999996</v>
      </c>
      <c r="E239">
        <v>365</v>
      </c>
    </row>
    <row r="240" spans="4:5" x14ac:dyDescent="0.3">
      <c r="D240">
        <v>0.52993400000000002</v>
      </c>
      <c r="E240">
        <v>366</v>
      </c>
    </row>
    <row r="241" spans="4:5" x14ac:dyDescent="0.3">
      <c r="D241">
        <v>0.53019899999999998</v>
      </c>
      <c r="E241">
        <v>367</v>
      </c>
    </row>
    <row r="242" spans="4:5" x14ac:dyDescent="0.3">
      <c r="D242">
        <v>0.530474</v>
      </c>
      <c r="E242">
        <v>368</v>
      </c>
    </row>
    <row r="243" spans="4:5" x14ac:dyDescent="0.3">
      <c r="D243">
        <v>0.53075899999999998</v>
      </c>
      <c r="E243">
        <v>369</v>
      </c>
    </row>
    <row r="244" spans="4:5" x14ac:dyDescent="0.3">
      <c r="D244">
        <v>0.53105400000000003</v>
      </c>
      <c r="E244">
        <v>370</v>
      </c>
    </row>
    <row r="245" spans="4:5" x14ac:dyDescent="0.3">
      <c r="D245">
        <v>0.53135900000000003</v>
      </c>
      <c r="E245">
        <v>371</v>
      </c>
    </row>
    <row r="246" spans="4:5" x14ac:dyDescent="0.3">
      <c r="D246">
        <v>0.53167399999999998</v>
      </c>
      <c r="E246">
        <v>372</v>
      </c>
    </row>
    <row r="247" spans="4:5" x14ac:dyDescent="0.3">
      <c r="D247">
        <v>0.531999</v>
      </c>
      <c r="E247">
        <v>373</v>
      </c>
    </row>
    <row r="248" spans="4:5" x14ac:dyDescent="0.3">
      <c r="D248">
        <v>0.53233399999999997</v>
      </c>
      <c r="E248">
        <v>374</v>
      </c>
    </row>
    <row r="249" spans="4:5" x14ac:dyDescent="0.3">
      <c r="D249">
        <v>0.53267900000000001</v>
      </c>
      <c r="E249">
        <v>375</v>
      </c>
    </row>
    <row r="250" spans="4:5" x14ac:dyDescent="0.3">
      <c r="D250">
        <v>0.53303400000000001</v>
      </c>
      <c r="E250">
        <v>376</v>
      </c>
    </row>
    <row r="251" spans="4:5" x14ac:dyDescent="0.3">
      <c r="D251">
        <v>0.53339899999999996</v>
      </c>
      <c r="E251">
        <v>377</v>
      </c>
    </row>
    <row r="252" spans="4:5" x14ac:dyDescent="0.3">
      <c r="D252">
        <v>0.53377399999999997</v>
      </c>
      <c r="E252">
        <v>378</v>
      </c>
    </row>
    <row r="253" spans="4:5" x14ac:dyDescent="0.3">
      <c r="D253">
        <v>0.53415900000000005</v>
      </c>
      <c r="E253">
        <v>379</v>
      </c>
    </row>
    <row r="254" spans="4:5" x14ac:dyDescent="0.3">
      <c r="D254">
        <v>0.53455399999999997</v>
      </c>
      <c r="E254">
        <v>380</v>
      </c>
    </row>
    <row r="255" spans="4:5" x14ac:dyDescent="0.3">
      <c r="D255">
        <v>0.53495899999999996</v>
      </c>
      <c r="E255">
        <v>381</v>
      </c>
    </row>
    <row r="256" spans="4:5" x14ac:dyDescent="0.3">
      <c r="D256">
        <v>0.53537400000000002</v>
      </c>
      <c r="E256">
        <v>382</v>
      </c>
    </row>
    <row r="257" spans="4:5" x14ac:dyDescent="0.3">
      <c r="D257">
        <v>0.53579900000000003</v>
      </c>
      <c r="E257">
        <v>383</v>
      </c>
    </row>
    <row r="258" spans="4:5" x14ac:dyDescent="0.3">
      <c r="D258">
        <v>0.53623399999999999</v>
      </c>
      <c r="E258">
        <v>384</v>
      </c>
    </row>
    <row r="259" spans="4:5" x14ac:dyDescent="0.3">
      <c r="D259">
        <v>0.53667900000000002</v>
      </c>
      <c r="E259">
        <v>385</v>
      </c>
    </row>
    <row r="260" spans="4:5" x14ac:dyDescent="0.3">
      <c r="D260">
        <v>0.537134</v>
      </c>
      <c r="E260">
        <v>386</v>
      </c>
    </row>
    <row r="261" spans="4:5" x14ac:dyDescent="0.3">
      <c r="D261">
        <v>0.53759900000000005</v>
      </c>
      <c r="E261">
        <v>387</v>
      </c>
    </row>
    <row r="262" spans="4:5" x14ac:dyDescent="0.3">
      <c r="D262">
        <v>0.53807400000000005</v>
      </c>
      <c r="E262">
        <v>388</v>
      </c>
    </row>
    <row r="263" spans="4:5" x14ac:dyDescent="0.3">
      <c r="D263">
        <v>0.53855900000000001</v>
      </c>
      <c r="E263">
        <v>389</v>
      </c>
    </row>
    <row r="264" spans="4:5" x14ac:dyDescent="0.3">
      <c r="D264">
        <v>0.53905400000000003</v>
      </c>
      <c r="E264">
        <v>390</v>
      </c>
    </row>
    <row r="265" spans="4:5" x14ac:dyDescent="0.3">
      <c r="D265">
        <v>0.53955900000000001</v>
      </c>
      <c r="E265">
        <v>391</v>
      </c>
    </row>
    <row r="266" spans="4:5" x14ac:dyDescent="0.3">
      <c r="D266">
        <v>0.54007400000000005</v>
      </c>
      <c r="E266">
        <v>392</v>
      </c>
    </row>
    <row r="267" spans="4:5" x14ac:dyDescent="0.3">
      <c r="D267">
        <v>0.54059900000000005</v>
      </c>
      <c r="E267">
        <v>393</v>
      </c>
    </row>
    <row r="268" spans="4:5" x14ac:dyDescent="0.3">
      <c r="D268">
        <v>0.541134</v>
      </c>
      <c r="E268">
        <v>394</v>
      </c>
    </row>
    <row r="269" spans="4:5" x14ac:dyDescent="0.3">
      <c r="D269">
        <v>0.54167900000000002</v>
      </c>
      <c r="E269">
        <v>395</v>
      </c>
    </row>
    <row r="270" spans="4:5" x14ac:dyDescent="0.3">
      <c r="D270">
        <v>0.54223399999999999</v>
      </c>
      <c r="E270">
        <v>396</v>
      </c>
    </row>
    <row r="271" spans="4:5" x14ac:dyDescent="0.3">
      <c r="D271">
        <v>0.54279900000000003</v>
      </c>
      <c r="E271">
        <v>397</v>
      </c>
    </row>
  </sheetData>
  <sortState xmlns:xlrd2="http://schemas.microsoft.com/office/spreadsheetml/2017/richdata2" ref="D4:E87">
    <sortCondition ref="D4:D87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4" ma:contentTypeDescription="Create a new document." ma:contentTypeScope="" ma:versionID="86c5e3b6225d101e522740491cefce85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a6c024ab2e87b0647c7181ba4225cb0c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Props1.xml><?xml version="1.0" encoding="utf-8"?>
<ds:datastoreItem xmlns:ds="http://schemas.openxmlformats.org/officeDocument/2006/customXml" ds:itemID="{CE99C8A8-65B8-4C1C-AC8C-1B7793729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69340E-2751-479C-A826-08E03A5B21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C3A44B-2E43-454A-BBA7-EBDF5C93942F}">
  <ds:schemaRefs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5d848a0f-dbe6-471c-a407-bb7a402dc859"/>
    <ds:schemaRef ds:uri="http://purl.org/dc/dcmitype/"/>
    <ds:schemaRef ds:uri="49fa8af8-517d-491f-a3d5-7cf68fb985f9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 for finding Unknown LiCl</vt:lpstr>
      <vt:lpstr>Graph-Literature</vt:lpstr>
      <vt:lpstr>Graph-mathematica each parts</vt:lpstr>
      <vt:lpstr>Comparision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</cp:lastModifiedBy>
  <dcterms:created xsi:type="dcterms:W3CDTF">2024-02-11T06:09:10Z</dcterms:created>
  <dcterms:modified xsi:type="dcterms:W3CDTF">2024-04-20T20:12:29Z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