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Li2SO4 - Done\"/>
    </mc:Choice>
  </mc:AlternateContent>
  <xr:revisionPtr revIDLastSave="0" documentId="13_ncr:1_{A6E9103A-5EF2-4003-9A4E-02F16453076F}" xr6:coauthVersionLast="47" xr6:coauthVersionMax="47" xr10:uidLastSave="{00000000-0000-0000-0000-000000000000}"/>
  <bookViews>
    <workbookView xWindow="-108" yWindow="-108" windowWidth="23256" windowHeight="12456" tabRatio="657" firstSheet="1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unknows'!$AF$9:$AF$23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3" l="1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K40" i="3" s="1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AC15" i="3" s="1"/>
  <c r="Z16" i="3"/>
  <c r="Z17" i="3"/>
  <c r="Z18" i="3"/>
  <c r="Z19" i="3"/>
  <c r="AC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F44" i="3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F34" i="3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F30" i="3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F26" i="3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F8" i="3"/>
  <c r="D8" i="3"/>
  <c r="AN7" i="3"/>
  <c r="AA7" i="3"/>
  <c r="AJ7" i="3" s="1"/>
  <c r="P7" i="3"/>
  <c r="K7" i="3"/>
  <c r="M7" i="3" s="1"/>
  <c r="J7" i="3"/>
  <c r="I7" i="3"/>
  <c r="G7" i="3"/>
  <c r="F7" i="3"/>
  <c r="D7" i="3"/>
  <c r="AC17" i="3" l="1"/>
  <c r="AC34" i="3"/>
  <c r="AK8" i="3"/>
  <c r="AK12" i="3"/>
  <c r="AC26" i="3"/>
  <c r="AK22" i="3"/>
  <c r="AK44" i="3"/>
  <c r="AC12" i="3"/>
  <c r="AC8" i="3"/>
  <c r="AC44" i="3"/>
  <c r="AC30" i="3"/>
  <c r="AK48" i="3"/>
  <c r="AC38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C9" i="3"/>
  <c r="AJ9" i="3"/>
  <c r="W9" i="3"/>
  <c r="X9" i="3" s="1"/>
  <c r="U10" i="3"/>
  <c r="AK11" i="3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N26" i="3"/>
  <c r="T26" i="3"/>
  <c r="AB31" i="3"/>
  <c r="AC31" i="3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K7" i="3"/>
  <c r="S11" i="3"/>
  <c r="U11" i="3" s="1"/>
  <c r="U13" i="3"/>
  <c r="AC14" i="3"/>
  <c r="AK17" i="3"/>
  <c r="AK19" i="3"/>
  <c r="AJ20" i="3"/>
  <c r="AC21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K16" i="3"/>
  <c r="AC18" i="3"/>
  <c r="AK20" i="3"/>
  <c r="AB21" i="3"/>
  <c r="AI21" i="3" s="1"/>
  <c r="N30" i="3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AC49" i="3"/>
  <c r="W7" i="3"/>
  <c r="X7" i="3" s="1"/>
  <c r="AJ18" i="3"/>
  <c r="AK25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C51" i="3"/>
  <c r="AB53" i="3"/>
  <c r="AI53" i="3" s="1"/>
  <c r="AJ53" i="3"/>
  <c r="W53" i="3"/>
  <c r="X53" i="3" s="1"/>
  <c r="AK69" i="3"/>
  <c r="N70" i="3"/>
  <c r="T70" i="3"/>
  <c r="O14" i="3"/>
  <c r="Q14" i="3" s="1"/>
  <c r="W15" i="3"/>
  <c r="X15" i="3" s="1"/>
  <c r="O21" i="3"/>
  <c r="Q21" i="3" s="1"/>
  <c r="AB24" i="3"/>
  <c r="AI24" i="3" s="1"/>
  <c r="AC27" i="3"/>
  <c r="AK28" i="3"/>
  <c r="AC28" i="3"/>
  <c r="N29" i="3"/>
  <c r="O29" i="3" s="1"/>
  <c r="Q29" i="3" s="1"/>
  <c r="T29" i="3"/>
  <c r="U29" i="3" s="1"/>
  <c r="AK32" i="3"/>
  <c r="AC32" i="3"/>
  <c r="N33" i="3"/>
  <c r="O33" i="3" s="1"/>
  <c r="Q33" i="3" s="1"/>
  <c r="T33" i="3"/>
  <c r="U33" i="3" s="1"/>
  <c r="AJ36" i="3"/>
  <c r="AC39" i="3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AC53" i="3"/>
  <c r="AK62" i="3"/>
  <c r="O18" i="3"/>
  <c r="Q18" i="3" s="1"/>
  <c r="W19" i="3"/>
  <c r="X19" i="3" s="1"/>
  <c r="AC20" i="3"/>
  <c r="AC22" i="3"/>
  <c r="T22" i="3"/>
  <c r="S23" i="3"/>
  <c r="K23" i="3"/>
  <c r="M23" i="3" s="1"/>
  <c r="U24" i="3"/>
  <c r="O26" i="3"/>
  <c r="Q26" i="3" s="1"/>
  <c r="AK27" i="3"/>
  <c r="AB35" i="3"/>
  <c r="AI35" i="3" s="1"/>
  <c r="AJ35" i="3"/>
  <c r="W35" i="3"/>
  <c r="X35" i="3" s="1"/>
  <c r="Q38" i="3"/>
  <c r="AK41" i="3"/>
  <c r="AC41" i="3"/>
  <c r="AK51" i="3"/>
  <c r="AB59" i="3"/>
  <c r="AI59" i="3" s="1"/>
  <c r="AJ59" i="3"/>
  <c r="W59" i="3"/>
  <c r="X59" i="3" s="1"/>
  <c r="S26" i="3"/>
  <c r="U26" i="3" s="1"/>
  <c r="S30" i="3"/>
  <c r="S34" i="3"/>
  <c r="U34" i="3" s="1"/>
  <c r="AK38" i="3"/>
  <c r="AB45" i="3"/>
  <c r="AJ45" i="3"/>
  <c r="W45" i="3"/>
  <c r="X45" i="3" s="1"/>
  <c r="AK46" i="3"/>
  <c r="U46" i="3"/>
  <c r="AC54" i="3"/>
  <c r="N67" i="3"/>
  <c r="O67" i="3" s="1"/>
  <c r="Q67" i="3" s="1"/>
  <c r="T67" i="3"/>
  <c r="AC36" i="3"/>
  <c r="AK36" i="3"/>
  <c r="U38" i="3"/>
  <c r="AJ42" i="3"/>
  <c r="AC46" i="3"/>
  <c r="N63" i="3"/>
  <c r="O63" i="3" s="1"/>
  <c r="Q63" i="3" s="1"/>
  <c r="T63" i="3"/>
  <c r="U63" i="3" s="1"/>
  <c r="AK66" i="3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K52" i="3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AC40" i="3"/>
  <c r="AK42" i="3"/>
  <c r="U42" i="3"/>
  <c r="K43" i="3"/>
  <c r="M43" i="3" s="1"/>
  <c r="AK50" i="3"/>
  <c r="U50" i="3"/>
  <c r="K51" i="3"/>
  <c r="M51" i="3" s="1"/>
  <c r="AB52" i="3"/>
  <c r="AI52" i="3" s="1"/>
  <c r="T53" i="3"/>
  <c r="AC55" i="3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O71" i="3"/>
  <c r="Q71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C71" i="3"/>
  <c r="K44" i="3"/>
  <c r="M44" i="3" s="1"/>
  <c r="K48" i="3"/>
  <c r="M48" i="3" s="1"/>
  <c r="K52" i="3"/>
  <c r="M52" i="3" s="1"/>
  <c r="K56" i="3"/>
  <c r="M56" i="3" s="1"/>
  <c r="AK60" i="3"/>
  <c r="U70" i="3"/>
  <c r="AK57" i="3"/>
  <c r="AC57" i="3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67" i="3"/>
  <c r="O69" i="3"/>
  <c r="Q69" i="3" s="1"/>
  <c r="AK71" i="3"/>
  <c r="O60" i="3"/>
  <c r="Q60" i="3" s="1"/>
  <c r="O64" i="3"/>
  <c r="Q64" i="3" s="1"/>
  <c r="AC64" i="3"/>
  <c r="O68" i="3"/>
  <c r="Q68" i="3" s="1"/>
  <c r="AC68" i="3"/>
  <c r="S57" i="3"/>
  <c r="U57" i="3" s="1"/>
  <c r="K58" i="3"/>
  <c r="M58" i="3" s="1"/>
  <c r="S61" i="3"/>
  <c r="U61" i="3" s="1"/>
  <c r="K62" i="3"/>
  <c r="M62" i="3" s="1"/>
  <c r="K66" i="3"/>
  <c r="M66" i="3" s="1"/>
  <c r="AM12" i="3" l="1"/>
  <c r="AQ12" i="3" s="1"/>
  <c r="AM8" i="3"/>
  <c r="AO8" i="3" s="1"/>
  <c r="AM34" i="3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M30" i="3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M41" i="3"/>
  <c r="AC61" i="3"/>
  <c r="AM28" i="3"/>
  <c r="AI29" i="3"/>
  <c r="AK29" i="3" s="1"/>
  <c r="AC29" i="3"/>
  <c r="T27" i="3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U27" i="3"/>
  <c r="AC13" i="3"/>
  <c r="AM13" i="3" s="1"/>
  <c r="AM71" i="3"/>
  <c r="AI56" i="3"/>
  <c r="AK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AC65" i="3"/>
  <c r="AM26" i="3"/>
  <c r="N47" i="3"/>
  <c r="O47" i="3" s="1"/>
  <c r="Q47" i="3" s="1"/>
  <c r="T47" i="3"/>
  <c r="U47" i="3" s="1"/>
  <c r="AK53" i="3"/>
  <c r="AM53" i="3" s="1"/>
  <c r="AK49" i="3"/>
  <c r="AM49" i="3" s="1"/>
  <c r="T40" i="3"/>
  <c r="U40" i="3" s="1"/>
  <c r="N40" i="3"/>
  <c r="O40" i="3" s="1"/>
  <c r="Q40" i="3" s="1"/>
  <c r="AC25" i="3"/>
  <c r="AM25" i="3" s="1"/>
  <c r="U39" i="3"/>
  <c r="AI31" i="3"/>
  <c r="AK31" i="3"/>
  <c r="AC7" i="3"/>
  <c r="AM7" i="3" s="1"/>
  <c r="AC11" i="3"/>
  <c r="AM11" i="3" s="1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AC60" i="3"/>
  <c r="AM60" i="3" s="1"/>
  <c r="N58" i="3"/>
  <c r="O58" i="3" s="1"/>
  <c r="Q58" i="3" s="1"/>
  <c r="AM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AM32" i="3"/>
  <c r="AI33" i="3"/>
  <c r="AK33" i="3" s="1"/>
  <c r="AC33" i="3"/>
  <c r="AM22" i="3"/>
  <c r="AM10" i="3"/>
  <c r="AK21" i="3"/>
  <c r="AM21" i="3" s="1"/>
  <c r="U23" i="3"/>
  <c r="AC69" i="3"/>
  <c r="AM69" i="3" s="1"/>
  <c r="AK23" i="3"/>
  <c r="U31" i="3"/>
  <c r="AC47" i="3"/>
  <c r="AK55" i="3"/>
  <c r="AM55" i="3" s="1"/>
  <c r="AM16" i="3"/>
  <c r="AK9" i="3"/>
  <c r="AM20" i="3"/>
  <c r="AQ8" i="3" l="1"/>
  <c r="AO12" i="3"/>
  <c r="AQ34" i="3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<sst xmlns="http://schemas.openxmlformats.org/spreadsheetml/2006/main" count="61" uniqueCount="46">
  <si>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</si>
  <si>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</si>
  <si>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</si>
  <si>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</si>
  <si>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</si>
  <si>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</si>
  <si>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</si>
  <si>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</si>
  <si>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</si>
  <si>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</si>
  <si>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</si>
  <si>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</si>
  <si>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</si>
  <si>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</si>
  <si>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</si>
  <si>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</si>
  <si>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</si>
  <si>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</si>
  <si>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</si>
  <si>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</si>
  <si>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</si>
  <si>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</si>
  <si>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</si>
  <si>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</si>
  <si>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</si>
  <si>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</si>
  <si>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</si>
  <si>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</si>
  <si>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</si>
  <si>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</si>
  <si>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</si>
  <si>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</si>
  <si>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</si>
  <si>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</si>
  <si>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</si>
  <si>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</si>
  <si>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</si>
  <si>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</si>
  <si>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</si>
  <si>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</si>
  <si>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</si>
  <si>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</si>
  <si>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m</t>
  </si>
  <si>
    <t>n</t>
  </si>
  <si>
    <t>o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</si>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</sst>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18.</a:t>
            </a:r>
            <a:r>
              <a:rPr lang="en-IN" sz="1320" baseline="0"/>
              <a:t> </a:t>
            </a:r>
            <a:r>
              <a:rPr lang="en-IN" sz="1320"/>
              <a:t>Parity Plot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2410872685185185"/>
          <c:y val="0.89521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ajorUnit val="0.2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ser>
          <c:idx val="1"/>
          <c:order val="1"/>
          <c:tx>
            <c:v>V8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D15-A129-EE1ADA0E42DE}"/>
            </c:ext>
          </c:extLst>
        </c:ser>
        <c:ser>
          <c:idx val="2"/>
          <c:order val="2"/>
          <c:tx>
            <c:v>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experiment graph'!$G$4:$G$38</c:f>
              <c:numCache>
                <c:formatCode>General</c:formatCode>
                <c:ptCount val="35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</c:numCache>
            </c:numRef>
          </c:xVal>
          <c:yVal>
            <c:numRef>
              <c:f>'Our experiment graph'!$H$4:$H$38</c:f>
              <c:numCache>
                <c:formatCode>General</c:formatCode>
                <c:ptCount val="35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D15-A129-EE1ADA0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graph'!$G$4:$G$52</c:f>
              <c:numCache>
                <c:formatCode>General</c:formatCode>
                <c:ptCount val="49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  <c:pt idx="35">
                  <c:v>0.128801</c:v>
                </c:pt>
                <c:pt idx="36">
                  <c:v>0.12879699999999999</c:v>
                </c:pt>
                <c:pt idx="37">
                  <c:v>0.12882299999999999</c:v>
                </c:pt>
                <c:pt idx="38">
                  <c:v>0.128861</c:v>
                </c:pt>
                <c:pt idx="39">
                  <c:v>0.12895899999999999</c:v>
                </c:pt>
                <c:pt idx="40">
                  <c:v>0.12898399999999999</c:v>
                </c:pt>
                <c:pt idx="41">
                  <c:v>0.12901000000000001</c:v>
                </c:pt>
                <c:pt idx="42">
                  <c:v>0.12909999999999999</c:v>
                </c:pt>
                <c:pt idx="43">
                  <c:v>0.12928600000000001</c:v>
                </c:pt>
                <c:pt idx="44">
                  <c:v>0.12941900000000001</c:v>
                </c:pt>
                <c:pt idx="45">
                  <c:v>0.12951599999999999</c:v>
                </c:pt>
                <c:pt idx="46">
                  <c:v>0.12956799999999999</c:v>
                </c:pt>
                <c:pt idx="47">
                  <c:v>0.12962099999999999</c:v>
                </c:pt>
              </c:numCache>
            </c:numRef>
          </c:xVal>
          <c:yVal>
            <c:numRef>
              <c:f>'Our experiment graph'!$H$4:$H$52</c:f>
              <c:numCache>
                <c:formatCode>General</c:formatCode>
                <c:ptCount val="49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  <c:pt idx="35">
                  <c:v>454</c:v>
                </c:pt>
                <c:pt idx="36">
                  <c:v>455</c:v>
                </c:pt>
                <c:pt idx="37">
                  <c:v>463</c:v>
                </c:pt>
                <c:pt idx="38">
                  <c:v>466</c:v>
                </c:pt>
                <c:pt idx="39">
                  <c:v>470</c:v>
                </c:pt>
                <c:pt idx="40">
                  <c:v>471</c:v>
                </c:pt>
                <c:pt idx="41">
                  <c:v>472</c:v>
                </c:pt>
                <c:pt idx="42">
                  <c:v>475</c:v>
                </c:pt>
                <c:pt idx="43">
                  <c:v>480</c:v>
                </c:pt>
                <c:pt idx="44">
                  <c:v>483</c:v>
                </c:pt>
                <c:pt idx="45">
                  <c:v>485</c:v>
                </c:pt>
                <c:pt idx="46">
                  <c:v>486</c:v>
                </c:pt>
                <c:pt idx="47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9E-9B13-E57724A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400"/>
        <c:axId val="112880640"/>
      </c:scatterChart>
      <c:valAx>
        <c:axId val="1128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640"/>
        <c:crosses val="autoZero"/>
        <c:crossBetween val="midCat"/>
      </c:valAx>
      <c:valAx>
        <c:axId val="112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347475982977859"/>
          <c:y val="0.8771929824561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0">
                  <c:v>8.5834900000000006E-2</c:v>
                </c:pt>
                <c:pt idx="1">
                  <c:v>0.14215900000000001</c:v>
                </c:pt>
                <c:pt idx="2">
                  <c:v>0.14127400000000001</c:v>
                </c:pt>
                <c:pt idx="3">
                  <c:v>0.14638200000000001</c:v>
                </c:pt>
                <c:pt idx="4">
                  <c:v>0.13661799999999999</c:v>
                </c:pt>
                <c:pt idx="5">
                  <c:v>2.6268300000000001E-2</c:v>
                </c:pt>
                <c:pt idx="6">
                  <c:v>7.7306899999999998E-2</c:v>
                </c:pt>
                <c:pt idx="7">
                  <c:v>1.2728E-2</c:v>
                </c:pt>
                <c:pt idx="8">
                  <c:v>1.1599E-2</c:v>
                </c:pt>
                <c:pt idx="9">
                  <c:v>0.15515899999999999</c:v>
                </c:pt>
                <c:pt idx="10">
                  <c:v>0.15471199999999999</c:v>
                </c:pt>
                <c:pt idx="11">
                  <c:v>0.15426799999999999</c:v>
                </c:pt>
                <c:pt idx="12">
                  <c:v>0.15022199999999999</c:v>
                </c:pt>
                <c:pt idx="13">
                  <c:v>0.149034</c:v>
                </c:pt>
                <c:pt idx="14">
                  <c:v>0.146284</c:v>
                </c:pt>
                <c:pt idx="15">
                  <c:v>0.14768200000000001</c:v>
                </c:pt>
                <c:pt idx="16">
                  <c:v>0.145094</c:v>
                </c:pt>
                <c:pt idx="17">
                  <c:v>0.142119</c:v>
                </c:pt>
                <c:pt idx="18">
                  <c:v>0.140739</c:v>
                </c:pt>
                <c:pt idx="19">
                  <c:v>0.13941500000000001</c:v>
                </c:pt>
                <c:pt idx="20">
                  <c:v>0.138934</c:v>
                </c:pt>
                <c:pt idx="21">
                  <c:v>0.13830700000000001</c:v>
                </c:pt>
                <c:pt idx="22">
                  <c:v>0.137847</c:v>
                </c:pt>
                <c:pt idx="23">
                  <c:v>0.137546</c:v>
                </c:pt>
                <c:pt idx="24">
                  <c:v>0.13739699999999999</c:v>
                </c:pt>
                <c:pt idx="25">
                  <c:v>0.137102</c:v>
                </c:pt>
                <c:pt idx="26">
                  <c:v>0.13695599999999999</c:v>
                </c:pt>
                <c:pt idx="27">
                  <c:v>0.13582900000000001</c:v>
                </c:pt>
                <c:pt idx="28">
                  <c:v>0.13542499999999999</c:v>
                </c:pt>
                <c:pt idx="29">
                  <c:v>0.135293</c:v>
                </c:pt>
                <c:pt idx="30">
                  <c:v>0.13439899999999999</c:v>
                </c:pt>
                <c:pt idx="31">
                  <c:v>0.13391400000000001</c:v>
                </c:pt>
                <c:pt idx="32">
                  <c:v>0.133796</c:v>
                </c:pt>
                <c:pt idx="33">
                  <c:v>0.13356299999999999</c:v>
                </c:pt>
                <c:pt idx="34">
                  <c:v>0.132077</c:v>
                </c:pt>
                <c:pt idx="35">
                  <c:v>0.13117200000000001</c:v>
                </c:pt>
                <c:pt idx="36">
                  <c:v>0.13100700000000001</c:v>
                </c:pt>
                <c:pt idx="37">
                  <c:v>0.13092699999999999</c:v>
                </c:pt>
                <c:pt idx="38">
                  <c:v>0.130694</c:v>
                </c:pt>
                <c:pt idx="39">
                  <c:v>0.13001199999999999</c:v>
                </c:pt>
                <c:pt idx="40">
                  <c:v>0.129302</c:v>
                </c:pt>
                <c:pt idx="41">
                  <c:v>0.12926299999999999</c:v>
                </c:pt>
                <c:pt idx="42">
                  <c:v>0.12889300000000001</c:v>
                </c:pt>
                <c:pt idx="43">
                  <c:v>0.12886</c:v>
                </c:pt>
                <c:pt idx="44">
                  <c:v>0.128801</c:v>
                </c:pt>
                <c:pt idx="45">
                  <c:v>0.12879699999999999</c:v>
                </c:pt>
                <c:pt idx="46">
                  <c:v>0.12882299999999999</c:v>
                </c:pt>
                <c:pt idx="47">
                  <c:v>0.128861</c:v>
                </c:pt>
                <c:pt idx="48">
                  <c:v>0.12895899999999999</c:v>
                </c:pt>
                <c:pt idx="49">
                  <c:v>0.12898399999999999</c:v>
                </c:pt>
                <c:pt idx="50">
                  <c:v>0.12901000000000001</c:v>
                </c:pt>
                <c:pt idx="51">
                  <c:v>0.12909999999999999</c:v>
                </c:pt>
                <c:pt idx="52">
                  <c:v>0.12928600000000001</c:v>
                </c:pt>
                <c:pt idx="53">
                  <c:v>0.12941900000000001</c:v>
                </c:pt>
                <c:pt idx="54">
                  <c:v>0.12951599999999999</c:v>
                </c:pt>
                <c:pt idx="55">
                  <c:v>0.12956799999999999</c:v>
                </c:pt>
                <c:pt idx="56">
                  <c:v>0.12962099999999999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258</c:v>
                </c:pt>
                <c:pt idx="10">
                  <c:v>260</c:v>
                </c:pt>
                <c:pt idx="11">
                  <c:v>262</c:v>
                </c:pt>
                <c:pt idx="12">
                  <c:v>285</c:v>
                </c:pt>
                <c:pt idx="13">
                  <c:v>294</c:v>
                </c:pt>
                <c:pt idx="14">
                  <c:v>296</c:v>
                </c:pt>
                <c:pt idx="15">
                  <c:v>299</c:v>
                </c:pt>
                <c:pt idx="16">
                  <c:v>302</c:v>
                </c:pt>
                <c:pt idx="17">
                  <c:v>320</c:v>
                </c:pt>
                <c:pt idx="18">
                  <c:v>328</c:v>
                </c:pt>
                <c:pt idx="19">
                  <c:v>336</c:v>
                </c:pt>
                <c:pt idx="20">
                  <c:v>339</c:v>
                </c:pt>
                <c:pt idx="21">
                  <c:v>343</c:v>
                </c:pt>
                <c:pt idx="22">
                  <c:v>346</c:v>
                </c:pt>
                <c:pt idx="23">
                  <c:v>348</c:v>
                </c:pt>
                <c:pt idx="24">
                  <c:v>349</c:v>
                </c:pt>
                <c:pt idx="25">
                  <c:v>351</c:v>
                </c:pt>
                <c:pt idx="26">
                  <c:v>352</c:v>
                </c:pt>
                <c:pt idx="27">
                  <c:v>360</c:v>
                </c:pt>
                <c:pt idx="28">
                  <c:v>363</c:v>
                </c:pt>
                <c:pt idx="29">
                  <c:v>364</c:v>
                </c:pt>
                <c:pt idx="30">
                  <c:v>371</c:v>
                </c:pt>
                <c:pt idx="31">
                  <c:v>375</c:v>
                </c:pt>
                <c:pt idx="32">
                  <c:v>376</c:v>
                </c:pt>
                <c:pt idx="33">
                  <c:v>378</c:v>
                </c:pt>
                <c:pt idx="34">
                  <c:v>392</c:v>
                </c:pt>
                <c:pt idx="35">
                  <c:v>402</c:v>
                </c:pt>
                <c:pt idx="36">
                  <c:v>404</c:v>
                </c:pt>
                <c:pt idx="37">
                  <c:v>405</c:v>
                </c:pt>
                <c:pt idx="38">
                  <c:v>408</c:v>
                </c:pt>
                <c:pt idx="39">
                  <c:v>418</c:v>
                </c:pt>
                <c:pt idx="40">
                  <c:v>432</c:v>
                </c:pt>
                <c:pt idx="41">
                  <c:v>433</c:v>
                </c:pt>
                <c:pt idx="42">
                  <c:v>446</c:v>
                </c:pt>
                <c:pt idx="43">
                  <c:v>448</c:v>
                </c:pt>
                <c:pt idx="44">
                  <c:v>454</c:v>
                </c:pt>
                <c:pt idx="45">
                  <c:v>455</c:v>
                </c:pt>
                <c:pt idx="46">
                  <c:v>463</c:v>
                </c:pt>
                <c:pt idx="47">
                  <c:v>466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475</c:v>
                </c:pt>
                <c:pt idx="52">
                  <c:v>480</c:v>
                </c:pt>
                <c:pt idx="53">
                  <c:v>483</c:v>
                </c:pt>
                <c:pt idx="54">
                  <c:v>485</c:v>
                </c:pt>
                <c:pt idx="55">
                  <c:v>486</c:v>
                </c:pt>
                <c:pt idx="56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48</xdr:col>
      <xdr:colOff>210120</xdr:colOff>
      <xdr:row>7</xdr:row>
      <xdr:rowOff>23164</xdr:rowOff>
    </xdr:from>
    <xdr:to>
      <xdr:col>55</xdr:col>
      <xdr:colOff>262920</xdr:colOff>
      <xdr:row>30</xdr:row>
      <xdr:rowOff>144544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320040</xdr:colOff>
      <xdr:row>10</xdr:row>
      <xdr:rowOff>45720</xdr:rowOff>
    </xdr:from>
    <xdr:to>
      <xdr:col>51</xdr:col>
      <xdr:colOff>335280</xdr:colOff>
      <xdr:row>12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16A807-0EB1-4658-B784-B5D3A9A58B3C}"/>
            </a:ext>
          </a:extLst>
        </xdr:cNvPr>
        <xdr:cNvSpPr txBox="1"/>
      </xdr:nvSpPr>
      <xdr:spPr>
        <a:xfrm>
          <a:off x="37536120" y="233934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49</xdr:col>
      <xdr:colOff>464820</xdr:colOff>
      <xdr:row>10</xdr:row>
      <xdr:rowOff>144780</xdr:rowOff>
    </xdr:from>
    <xdr:to>
      <xdr:col>49</xdr:col>
      <xdr:colOff>571500</xdr:colOff>
      <xdr:row>11</xdr:row>
      <xdr:rowOff>76200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91EC19DE-FA94-4234-908F-234D68878487}"/>
            </a:ext>
          </a:extLst>
        </xdr:cNvPr>
        <xdr:cNvSpPr/>
      </xdr:nvSpPr>
      <xdr:spPr>
        <a:xfrm>
          <a:off x="37680900" y="243840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426720</xdr:colOff>
      <xdr:row>12</xdr:row>
      <xdr:rowOff>7620</xdr:rowOff>
    </xdr:from>
    <xdr:to>
      <xdr:col>50</xdr:col>
      <xdr:colOff>30480</xdr:colOff>
      <xdr:row>12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4CE5646-EDF4-401D-BD32-9EC2E8C039ED}"/>
            </a:ext>
          </a:extLst>
        </xdr:cNvPr>
        <xdr:cNvCxnSpPr/>
      </xdr:nvCxnSpPr>
      <xdr:spPr>
        <a:xfrm>
          <a:off x="37642800" y="266700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0.14363</cdr:x>
      <cdr:y>0.05828</cdr:y>
    </cdr:from>
    <cdr:to>
      <cdr:x>0.95746</cdr:x>
      <cdr:y>0.7196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D34628-9E02-ED97-3D76-9F236D61FA8A}"/>
            </a:ext>
          </a:extLst>
        </cdr:cNvPr>
        <cdr:cNvCxnSpPr/>
      </cdr:nvCxnSpPr>
      <cdr:spPr>
        <a:xfrm xmlns:a="http://schemas.openxmlformats.org/drawingml/2006/main" flipV="1">
          <a:off x="620460" y="251755"/>
          <a:ext cx="3515777" cy="285690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283882</xdr:colOff>
      <xdr:row>18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D0C15-09CB-4F14-B1CC-666FFC6A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U84"/>
  <sheetViews>
    <sheetView tabSelected="1" topLeftCell="AP7" zoomScaleNormal="100" workbookViewId="0">
      <selection activeCell="BE24" sqref="BE24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47" ht="23.4" x14ac:dyDescent="0.45">
      <c r="B1" s="4" t="s">
        <v>33</v>
      </c>
      <c r="C1" s="4"/>
      <c r="D1" s="4"/>
      <c r="E1" s="5"/>
      <c r="F1" s="4"/>
      <c r="G1" s="4"/>
      <c r="H1" t="s">
        <v>45</v>
      </c>
      <c r="R1"/>
      <c r="V1"/>
      <c r="Y1"/>
      <c r="AD1"/>
      <c r="AG1"/>
      <c r="AL1"/>
    </row>
    <row r="2" spans="1:47" x14ac:dyDescent="0.3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7" x14ac:dyDescent="0.3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7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7" x14ac:dyDescent="0.3">
      <c r="H5"/>
      <c r="R5"/>
      <c r="V5"/>
      <c r="Y5"/>
      <c r="AD5"/>
      <c r="AG5"/>
      <c r="AL5"/>
    </row>
    <row r="6" spans="1:47" ht="42" customHeight="1" x14ac:dyDescent="0.3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34</v>
      </c>
    </row>
    <row r="7" spans="1:47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 + (($AF$21+($AF$22*F7)+($AF$23*G7))*AB7*AB7)</f>
        <v>2805.4703844286882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32.44496396609761</v>
      </c>
      <c r="AH7">
        <f>($AF$12+($AF$13*F7)+($AF$14*G7)) + (2*($AF$15 + ($AF$16*F7) + ($AF$17*G7))*AA7) + (3*($AF$18 + ($AF$19*F7)+($AF$20*G7))*AB7) + (4*($AF$21+($AF$22*F7)+($AF$23*G7))*AB7*AA7)</f>
        <v>-14873.280970995966</v>
      </c>
      <c r="AI7">
        <f>AB7</f>
        <v>1.1564892698984868E-2</v>
      </c>
      <c r="AJ7">
        <f>1-AA7</f>
        <v>0.89245980891320276</v>
      </c>
      <c r="AK7">
        <f>AH7*AI7*AJ7</f>
        <v>-153.5101362370651</v>
      </c>
      <c r="AM7">
        <f t="shared" ref="AM7:AM70" si="1">(Q7-U7)+X7-AC7-AK7</f>
        <v>-45.407522615047412</v>
      </c>
      <c r="AN7" s="1">
        <f>-AR7*A7*18*$L$2</f>
        <v>-44.141038127999998</v>
      </c>
      <c r="AO7" s="1">
        <f>(AN7-AM7)^2</f>
        <v>1.6039829559317518</v>
      </c>
      <c r="AP7" s="1">
        <f>STDEV(AO7:AO71)</f>
        <v>0.95919960238699309</v>
      </c>
      <c r="AQ7">
        <f>-AM7/(A7*18*$L$2)</f>
        <v>0.76719832161855761</v>
      </c>
      <c r="AR7" s="1">
        <v>0.74580000000000002</v>
      </c>
    </row>
    <row r="8" spans="1:47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 + (($AF$21+($AF$22*F8)+($AF$23*G8))*AB8*AB8)</f>
        <v>2894.4427842243972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29.75543696082444</v>
      </c>
      <c r="AH8">
        <f t="shared" ref="AH8:AH71" si="21">($AF$12+($AF$13*F8)+($AF$14*G8)) + (2*($AF$15 + ($AF$16*F8) + ($AF$17*G8))*AA8) + (3*($AF$18 + ($AF$19*F8)+($AF$20*G8))*AB8) + (4*($AF$21+($AF$22*F8)+($AF$23*G8))*AB8*AA8)</f>
        <v>-14063.722009582139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-129.91887660373933</v>
      </c>
      <c r="AM8">
        <f t="shared" si="1"/>
        <v>-42.58183144289282</v>
      </c>
      <c r="AN8" s="1">
        <f t="shared" ref="AN8:AN71" si="25">-AR8*A8*18*$L$2</f>
        <v>-41.238170819999993</v>
      </c>
      <c r="AO8" s="1">
        <f t="shared" ref="AO8:AO71" si="26">(AN8-AM8)^2</f>
        <v>1.8054238695127398</v>
      </c>
      <c r="AQ8">
        <f t="shared" ref="AQ8:AQ71" si="27">-AM8/(A8*18*$L$2)</f>
        <v>0.76834496163660226</v>
      </c>
      <c r="AR8" s="1">
        <v>0.74409999999999998</v>
      </c>
    </row>
    <row r="9" spans="1:47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2995.0085656987235</v>
      </c>
      <c r="AA9">
        <f t="shared" si="0"/>
        <v>9.3979093824537535E-2</v>
      </c>
      <c r="AB9">
        <f t="shared" si="19"/>
        <v>8.832070076081229E-3</v>
      </c>
      <c r="AC9">
        <f t="shared" si="20"/>
        <v>26.452125530714657</v>
      </c>
      <c r="AE9" s="13" t="s">
        <v>21</v>
      </c>
      <c r="AF9">
        <v>1583.531512921312</v>
      </c>
      <c r="AH9">
        <f t="shared" si="21"/>
        <v>-13067.417514950881</v>
      </c>
      <c r="AI9">
        <f t="shared" si="22"/>
        <v>8.832070076081229E-3</v>
      </c>
      <c r="AJ9">
        <f t="shared" si="23"/>
        <v>0.90602090617546249</v>
      </c>
      <c r="AK9">
        <f t="shared" si="24"/>
        <v>-104.56599939892563</v>
      </c>
      <c r="AM9">
        <f t="shared" si="1"/>
        <v>-39.225914859878102</v>
      </c>
      <c r="AN9" s="1">
        <f t="shared" si="25"/>
        <v>-37.829231550000003</v>
      </c>
      <c r="AO9" s="1">
        <f t="shared" si="26"/>
        <v>1.9507242680920434</v>
      </c>
      <c r="AQ9">
        <f t="shared" si="27"/>
        <v>0.76991365116586652</v>
      </c>
      <c r="AR9" s="1">
        <v>0.74250000000000005</v>
      </c>
    </row>
    <row r="10" spans="1:47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2995.0911141097567</v>
      </c>
      <c r="AA10">
        <f t="shared" si="0"/>
        <v>9.3972776499265234E-2</v>
      </c>
      <c r="AB10">
        <f t="shared" si="19"/>
        <v>8.8308827229808557E-3</v>
      </c>
      <c r="AC10">
        <f t="shared" si="20"/>
        <v>26.449298373345332</v>
      </c>
      <c r="AE10" s="13" t="s">
        <v>22</v>
      </c>
      <c r="AF10">
        <v>-1.5233617533635555</v>
      </c>
      <c r="AH10">
        <f t="shared" si="21"/>
        <v>-13066.557692670291</v>
      </c>
      <c r="AI10">
        <f t="shared" si="22"/>
        <v>8.8308827229808557E-3</v>
      </c>
      <c r="AJ10">
        <f t="shared" si="23"/>
        <v>0.90602722350073472</v>
      </c>
      <c r="AK10">
        <f t="shared" si="24"/>
        <v>-104.54579144981459</v>
      </c>
      <c r="AM10">
        <f t="shared" si="1"/>
        <v>-39.223067372594514</v>
      </c>
      <c r="AN10" s="1">
        <f t="shared" si="25"/>
        <v>-37.821330431999996</v>
      </c>
      <c r="AO10" s="1">
        <f t="shared" si="26"/>
        <v>1.9648664506272777</v>
      </c>
      <c r="AQ10">
        <f t="shared" si="27"/>
        <v>0.76991488360697347</v>
      </c>
      <c r="AR10" s="1">
        <v>0.74239999999999995</v>
      </c>
    </row>
    <row r="11" spans="1:47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3458.7260837171866</v>
      </c>
      <c r="AA11">
        <f t="shared" si="0"/>
        <v>4.517130461029123E-2</v>
      </c>
      <c r="AB11">
        <f t="shared" si="19"/>
        <v>2.0404467601957176E-3</v>
      </c>
      <c r="AC11">
        <f t="shared" si="20"/>
        <v>7.057346431925156</v>
      </c>
      <c r="AE11" s="13" t="s">
        <v>23</v>
      </c>
      <c r="AF11">
        <v>335.04847743075891</v>
      </c>
      <c r="AH11">
        <f t="shared" si="21"/>
        <v>-5636.0581083768666</v>
      </c>
      <c r="AI11">
        <f t="shared" si="22"/>
        <v>2.0404467601957176E-3</v>
      </c>
      <c r="AJ11">
        <f t="shared" si="23"/>
        <v>0.95482869538970871</v>
      </c>
      <c r="AK11">
        <f t="shared" si="24"/>
        <v>-10.980603048549886</v>
      </c>
      <c r="AM11">
        <f t="shared" si="1"/>
        <v>-16.724723028410182</v>
      </c>
      <c r="AN11" s="1">
        <f t="shared" si="25"/>
        <v>-17.371786824000004</v>
      </c>
      <c r="AO11" s="1">
        <f t="shared" si="26"/>
        <v>0.41869155556310778</v>
      </c>
      <c r="AQ11">
        <f t="shared" si="27"/>
        <v>0.71975341757966826</v>
      </c>
      <c r="AR11" s="1">
        <v>0.74760000000000004</v>
      </c>
    </row>
    <row r="12" spans="1:47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3461.0118649078681</v>
      </c>
      <c r="AA12">
        <f t="shared" si="0"/>
        <v>4.4763185758853942E-2</v>
      </c>
      <c r="AB12">
        <f t="shared" si="19"/>
        <v>2.0037427992816645E-3</v>
      </c>
      <c r="AC12">
        <f t="shared" si="20"/>
        <v>6.934977602537546</v>
      </c>
      <c r="AE12" s="13" t="s">
        <v>24</v>
      </c>
      <c r="AF12">
        <v>1586.7904752009676</v>
      </c>
      <c r="AH12">
        <f t="shared" si="21"/>
        <v>-5565.460245216449</v>
      </c>
      <c r="AI12">
        <f t="shared" si="22"/>
        <v>2.0037427992816645E-3</v>
      </c>
      <c r="AJ12">
        <f t="shared" si="23"/>
        <v>0.95523681424114604</v>
      </c>
      <c r="AK12">
        <f t="shared" si="24"/>
        <v>-10.652562994368701</v>
      </c>
      <c r="AM12">
        <f t="shared" si="1"/>
        <v>-16.535600360360593</v>
      </c>
      <c r="AN12" s="1">
        <f t="shared" si="25"/>
        <v>-17.248909823999998</v>
      </c>
      <c r="AO12" s="1">
        <f t="shared" si="26"/>
        <v>0.50881039091753544</v>
      </c>
      <c r="AQ12">
        <f t="shared" si="27"/>
        <v>0.71840939726013309</v>
      </c>
      <c r="AR12" s="1">
        <v>0.74939999999999996</v>
      </c>
    </row>
    <row r="13" spans="1:47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3544.9132386789702</v>
      </c>
      <c r="AA13">
        <f t="shared" si="0"/>
        <v>1.6806194989957578E-2</v>
      </c>
      <c r="AB13">
        <f t="shared" si="19"/>
        <v>2.8244819004047519E-4</v>
      </c>
      <c r="AC13">
        <f t="shared" si="20"/>
        <v>1.0012543281153943</v>
      </c>
      <c r="AE13" s="13" t="s">
        <v>25</v>
      </c>
      <c r="AF13">
        <v>-1.5211772316860595</v>
      </c>
      <c r="AH13">
        <f t="shared" si="21"/>
        <v>-283.30196082539806</v>
      </c>
      <c r="AI13">
        <f t="shared" si="22"/>
        <v>2.8244819004047519E-4</v>
      </c>
      <c r="AJ13">
        <f t="shared" si="23"/>
        <v>0.98319380501004239</v>
      </c>
      <c r="AK13">
        <f t="shared" si="24"/>
        <v>-7.8673325840587005E-2</v>
      </c>
      <c r="AM13">
        <f t="shared" si="1"/>
        <v>-5.1851720828424064</v>
      </c>
      <c r="AN13" s="1">
        <f t="shared" si="25"/>
        <v>-6.5765241359999997</v>
      </c>
      <c r="AO13" s="1">
        <f t="shared" si="26"/>
        <v>1.9358605358258505</v>
      </c>
      <c r="AQ13">
        <f t="shared" si="27"/>
        <v>0.61758235938913264</v>
      </c>
      <c r="AR13" s="1">
        <v>0.7833</v>
      </c>
    </row>
    <row r="14" spans="1:47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3544.1818078855649</v>
      </c>
      <c r="AA14">
        <f t="shared" si="0"/>
        <v>1.2463804922131625E-2</v>
      </c>
      <c r="AB14">
        <f t="shared" si="19"/>
        <v>1.5534643313695252E-4</v>
      </c>
      <c r="AC14">
        <f t="shared" si="20"/>
        <v>0.55057600224389847</v>
      </c>
      <c r="AE14" s="13" t="s">
        <v>26</v>
      </c>
      <c r="AF14">
        <v>309.90474364519753</v>
      </c>
      <c r="AH14">
        <f t="shared" si="21"/>
        <v>624.44032470274624</v>
      </c>
      <c r="AI14">
        <f t="shared" si="22"/>
        <v>1.5534643313695252E-4</v>
      </c>
      <c r="AJ14">
        <f t="shared" si="23"/>
        <v>0.98753619507786838</v>
      </c>
      <c r="AK14">
        <f t="shared" si="24"/>
        <v>9.5795531023307443E-2</v>
      </c>
      <c r="AM14">
        <f t="shared" si="1"/>
        <v>-3.9667158766138289</v>
      </c>
      <c r="AN14" s="1">
        <f t="shared" si="25"/>
        <v>-4.9184452799999994</v>
      </c>
      <c r="AO14" s="1">
        <f t="shared" si="26"/>
        <v>0.90578885726979608</v>
      </c>
      <c r="AQ14">
        <f t="shared" si="27"/>
        <v>0.63987544789873363</v>
      </c>
      <c r="AR14" s="1">
        <v>0.79339999999999999</v>
      </c>
    </row>
    <row r="15" spans="1:47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-162.2147188582237</v>
      </c>
      <c r="AA15">
        <f t="shared" si="0"/>
        <v>0.23517777479771765</v>
      </c>
      <c r="AB15">
        <f t="shared" si="19"/>
        <v>5.5308585758805998E-2</v>
      </c>
      <c r="AC15">
        <f t="shared" si="20"/>
        <v>-8.9718666893106711</v>
      </c>
      <c r="AE15" s="13" t="s">
        <v>27</v>
      </c>
      <c r="AF15">
        <v>-21459.342875955528</v>
      </c>
      <c r="AH15">
        <f t="shared" si="21"/>
        <v>-32625.964199253332</v>
      </c>
      <c r="AI15">
        <f t="shared" si="22"/>
        <v>5.5308585758805998E-2</v>
      </c>
      <c r="AJ15">
        <f t="shared" si="23"/>
        <v>0.76482222520228238</v>
      </c>
      <c r="AK15">
        <f t="shared" si="24"/>
        <v>-1380.1185993412587</v>
      </c>
      <c r="AM15">
        <f t="shared" si="1"/>
        <v>-134.82772737539221</v>
      </c>
      <c r="AN15" s="1">
        <f t="shared" si="25"/>
        <v>-135.945415368</v>
      </c>
      <c r="AO15" s="1">
        <f t="shared" si="26"/>
        <v>1.249226448819619</v>
      </c>
      <c r="AQ15">
        <f t="shared" si="27"/>
        <v>0.89269974336447477</v>
      </c>
      <c r="AR15" s="1">
        <v>0.90010000000000001</v>
      </c>
      <c r="AT15">
        <f t="shared" ref="AT15:AT71" si="28">AQ15</f>
        <v>0.89269974336447477</v>
      </c>
      <c r="AU15">
        <f t="shared" ref="AU15:AU71" si="29">AR15</f>
        <v>0.90010000000000001</v>
      </c>
    </row>
    <row r="16" spans="1:47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285.76739332523289</v>
      </c>
      <c r="AA16">
        <f t="shared" si="0"/>
        <v>0.22090848157311518</v>
      </c>
      <c r="AB16">
        <f t="shared" si="19"/>
        <v>4.8800557230939373E-2</v>
      </c>
      <c r="AC16">
        <f t="shared" si="20"/>
        <v>13.94560803270439</v>
      </c>
      <c r="AE16" s="13" t="s">
        <v>28</v>
      </c>
      <c r="AF16">
        <v>-5.6496208416299147</v>
      </c>
      <c r="AH16">
        <f t="shared" si="21"/>
        <v>-30197.316089992044</v>
      </c>
      <c r="AI16">
        <f t="shared" si="22"/>
        <v>4.8800557230939373E-2</v>
      </c>
      <c r="AJ16">
        <f t="shared" si="23"/>
        <v>0.77909151842688484</v>
      </c>
      <c r="AK16">
        <f t="shared" si="24"/>
        <v>-1148.1049845130265</v>
      </c>
      <c r="AM16">
        <f t="shared" si="1"/>
        <v>-123.62935155250511</v>
      </c>
      <c r="AN16" s="1">
        <f t="shared" si="25"/>
        <v>-122.6284677</v>
      </c>
      <c r="AO16" s="1">
        <f t="shared" si="26"/>
        <v>1.0017684862054743</v>
      </c>
      <c r="AQ16">
        <f t="shared" si="27"/>
        <v>0.88768657134562523</v>
      </c>
      <c r="AR16" s="1">
        <v>0.88049999999999995</v>
      </c>
      <c r="AT16">
        <f t="shared" si="28"/>
        <v>0.88768657134562523</v>
      </c>
      <c r="AU16">
        <f t="shared" si="29"/>
        <v>0.88049999999999995</v>
      </c>
    </row>
    <row r="17" spans="1:47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293.9657691534037</v>
      </c>
      <c r="AA17">
        <f t="shared" si="0"/>
        <v>0.22063678852879157</v>
      </c>
      <c r="AB17">
        <f t="shared" si="19"/>
        <v>4.8680592452298686E-2</v>
      </c>
      <c r="AC17">
        <f t="shared" si="20"/>
        <v>14.310427803083362</v>
      </c>
      <c r="AE17" s="13" t="s">
        <v>29</v>
      </c>
      <c r="AF17">
        <v>-16192.564899364133</v>
      </c>
      <c r="AH17">
        <f t="shared" si="21"/>
        <v>-30152.97642685879</v>
      </c>
      <c r="AI17">
        <f t="shared" si="22"/>
        <v>4.8680592452298686E-2</v>
      </c>
      <c r="AJ17">
        <f t="shared" si="23"/>
        <v>0.77936321147120846</v>
      </c>
      <c r="AK17">
        <f t="shared" si="24"/>
        <v>-1143.9997907556938</v>
      </c>
      <c r="AM17">
        <f t="shared" si="1"/>
        <v>-123.40455519163606</v>
      </c>
      <c r="AN17" s="1">
        <f t="shared" si="25"/>
        <v>-122.379330762</v>
      </c>
      <c r="AO17" s="1">
        <f t="shared" si="26"/>
        <v>1.0510851311226022</v>
      </c>
      <c r="AQ17">
        <f t="shared" si="27"/>
        <v>0.8874729772413732</v>
      </c>
      <c r="AR17" s="1">
        <v>0.88009999999999999</v>
      </c>
      <c r="AT17">
        <f t="shared" si="28"/>
        <v>0.8874729772413732</v>
      </c>
      <c r="AU17">
        <f t="shared" si="29"/>
        <v>0.88009999999999999</v>
      </c>
    </row>
    <row r="18" spans="1:47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1482.6358151694155</v>
      </c>
      <c r="AA18">
        <f t="shared" si="0"/>
        <v>0.17627331854522194</v>
      </c>
      <c r="AB18">
        <f t="shared" si="19"/>
        <v>3.1072282830945284E-2</v>
      </c>
      <c r="AC18">
        <f t="shared" si="20"/>
        <v>46.068879384233199</v>
      </c>
      <c r="AE18" s="13" t="s">
        <v>30</v>
      </c>
      <c r="AF18">
        <v>-51230.10337411263</v>
      </c>
      <c r="AH18">
        <f t="shared" si="21"/>
        <v>-23653.003526767141</v>
      </c>
      <c r="AI18">
        <f t="shared" si="22"/>
        <v>3.1072282830945284E-2</v>
      </c>
      <c r="AJ18">
        <f t="shared" si="23"/>
        <v>0.82372668145477812</v>
      </c>
      <c r="AK18">
        <f t="shared" si="24"/>
        <v>-605.40024364297744</v>
      </c>
      <c r="AM18">
        <f t="shared" si="1"/>
        <v>-86.430896391411352</v>
      </c>
      <c r="AN18" s="1">
        <f t="shared" si="25"/>
        <v>-87.05158851600001</v>
      </c>
      <c r="AO18" s="1">
        <f t="shared" si="26"/>
        <v>0.38525871352638169</v>
      </c>
      <c r="AQ18">
        <f t="shared" si="27"/>
        <v>0.82229479796580818</v>
      </c>
      <c r="AR18" s="1">
        <v>0.82820000000000005</v>
      </c>
      <c r="AT18">
        <f t="shared" si="28"/>
        <v>0.82229479796580818</v>
      </c>
      <c r="AU18">
        <f t="shared" si="29"/>
        <v>0.82820000000000005</v>
      </c>
    </row>
    <row r="19" spans="1:47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1558.8466868778103</v>
      </c>
      <c r="AA19">
        <f t="shared" si="0"/>
        <v>0.17302152555420092</v>
      </c>
      <c r="AB19">
        <f t="shared" si="19"/>
        <v>2.9936448305102999E-2</v>
      </c>
      <c r="AC19">
        <f t="shared" si="20"/>
        <v>46.666333257298646</v>
      </c>
      <c r="AE19" s="13" t="s">
        <v>31</v>
      </c>
      <c r="AF19">
        <v>-3.04895241395156</v>
      </c>
      <c r="AH19">
        <f t="shared" si="21"/>
        <v>-23220.846169003671</v>
      </c>
      <c r="AI19">
        <f t="shared" si="22"/>
        <v>2.9936448305102999E-2</v>
      </c>
      <c r="AJ19">
        <f t="shared" si="23"/>
        <v>0.82697847444579908</v>
      </c>
      <c r="AK19">
        <f t="shared" si="24"/>
        <v>-574.87380611495405</v>
      </c>
      <c r="AM19">
        <f t="shared" si="1"/>
        <v>-83.948132408503966</v>
      </c>
      <c r="AN19" s="1">
        <f t="shared" si="25"/>
        <v>-84.821983379999992</v>
      </c>
      <c r="AO19" s="1">
        <f t="shared" si="26"/>
        <v>0.76361552038454816</v>
      </c>
      <c r="AQ19">
        <f t="shared" si="27"/>
        <v>0.81689658422107947</v>
      </c>
      <c r="AR19" s="1">
        <v>0.82540000000000002</v>
      </c>
      <c r="AT19">
        <f t="shared" si="28"/>
        <v>0.81689658422107947</v>
      </c>
      <c r="AU19">
        <f t="shared" si="29"/>
        <v>0.82540000000000002</v>
      </c>
    </row>
    <row r="20" spans="1:47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2646.3474983313222</v>
      </c>
      <c r="AA20">
        <f t="shared" si="0"/>
        <v>0.11778204211511904</v>
      </c>
      <c r="AB20">
        <f t="shared" si="19"/>
        <v>1.3872609444807676E-2</v>
      </c>
      <c r="AC20">
        <f t="shared" si="20"/>
        <v>36.711745299594263</v>
      </c>
      <c r="AE20" s="13" t="s">
        <v>32</v>
      </c>
      <c r="AF20">
        <v>52595.851936000683</v>
      </c>
      <c r="AH20">
        <f t="shared" si="21"/>
        <v>-16194.934493463708</v>
      </c>
      <c r="AI20">
        <f t="shared" si="22"/>
        <v>1.3872609444807676E-2</v>
      </c>
      <c r="AJ20">
        <f t="shared" si="23"/>
        <v>0.882217957884881</v>
      </c>
      <c r="AK20">
        <f t="shared" si="24"/>
        <v>-198.20438079547128</v>
      </c>
      <c r="AM20">
        <f t="shared" si="1"/>
        <v>-50.270360987921975</v>
      </c>
      <c r="AN20" s="1">
        <f t="shared" si="25"/>
        <v>-51.142285656000013</v>
      </c>
      <c r="AO20" s="1">
        <f t="shared" si="26"/>
        <v>0.76025262680299543</v>
      </c>
      <c r="AQ20">
        <f t="shared" si="27"/>
        <v>0.76660348734102246</v>
      </c>
      <c r="AR20" s="1">
        <v>0.77990000000000004</v>
      </c>
      <c r="AT20">
        <f t="shared" si="28"/>
        <v>0.76660348734102246</v>
      </c>
      <c r="AU20">
        <f t="shared" si="29"/>
        <v>0.77990000000000004</v>
      </c>
    </row>
    <row r="21" spans="1:47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2673.9010939370146</v>
      </c>
      <c r="AA21">
        <f t="shared" si="0"/>
        <v>0.11606908917566444</v>
      </c>
      <c r="AB21">
        <f t="shared" si="19"/>
        <v>1.3472033462068345E-2</v>
      </c>
      <c r="AC21">
        <f t="shared" si="20"/>
        <v>36.022885011780616</v>
      </c>
      <c r="AE21" s="13" t="s">
        <v>42</v>
      </c>
      <c r="AF21">
        <v>-4265.2232017792685</v>
      </c>
      <c r="AH21">
        <f t="shared" si="21"/>
        <v>-15975.825432771668</v>
      </c>
      <c r="AI21">
        <f t="shared" si="22"/>
        <v>1.3472033462068345E-2</v>
      </c>
      <c r="AJ21">
        <f t="shared" si="23"/>
        <v>0.88393091082433561</v>
      </c>
      <c r="AK21">
        <f t="shared" si="24"/>
        <v>-190.24566981000478</v>
      </c>
      <c r="AM21">
        <f t="shared" si="1"/>
        <v>-49.439456384506258</v>
      </c>
      <c r="AN21" s="1">
        <f t="shared" si="25"/>
        <v>-50.313735252000001</v>
      </c>
      <c r="AO21" s="1">
        <f t="shared" si="26"/>
        <v>0.76436353814614177</v>
      </c>
      <c r="AQ21">
        <f t="shared" si="27"/>
        <v>0.76654455751265738</v>
      </c>
      <c r="AR21" s="1">
        <v>0.78010000000000002</v>
      </c>
      <c r="AT21">
        <f t="shared" si="28"/>
        <v>0.76654455751265738</v>
      </c>
      <c r="AU21">
        <f t="shared" si="29"/>
        <v>0.78010000000000002</v>
      </c>
    </row>
    <row r="22" spans="1:47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2716.1813748541504</v>
      </c>
      <c r="AA22">
        <f t="shared" si="0"/>
        <v>0.1133938266297672</v>
      </c>
      <c r="AB22">
        <f t="shared" si="19"/>
        <v>1.2858159917741701E-2</v>
      </c>
      <c r="AC22">
        <f t="shared" si="20"/>
        <v>34.925094483466182</v>
      </c>
      <c r="AE22" s="13" t="s">
        <v>43</v>
      </c>
      <c r="AF22">
        <v>-1.1598897920756703</v>
      </c>
      <c r="AH22">
        <f t="shared" si="21"/>
        <v>-15632.193054757638</v>
      </c>
      <c r="AI22">
        <f t="shared" si="22"/>
        <v>1.2858159917741701E-2</v>
      </c>
      <c r="AJ22">
        <f t="shared" si="23"/>
        <v>0.88660617337023284</v>
      </c>
      <c r="AK22">
        <f t="shared" si="24"/>
        <v>-178.20893861045147</v>
      </c>
      <c r="AM22">
        <f t="shared" si="1"/>
        <v>-48.157184341514892</v>
      </c>
      <c r="AN22" s="1">
        <f t="shared" si="25"/>
        <v>-48.842410049999998</v>
      </c>
      <c r="AO22" s="1">
        <f t="shared" si="26"/>
        <v>0.46953427156891564</v>
      </c>
      <c r="AQ22">
        <f t="shared" si="27"/>
        <v>0.7665922051593731</v>
      </c>
      <c r="AR22" s="1">
        <v>0.77749999999999997</v>
      </c>
      <c r="AT22">
        <f t="shared" si="28"/>
        <v>0.7665922051593731</v>
      </c>
      <c r="AU22">
        <f t="shared" si="29"/>
        <v>0.77749999999999997</v>
      </c>
    </row>
    <row r="23" spans="1:47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2751.0145356316757</v>
      </c>
      <c r="AA23">
        <f t="shared" si="0"/>
        <v>0.11114465674879351</v>
      </c>
      <c r="AB23">
        <f t="shared" si="19"/>
        <v>1.2353134723807131E-2</v>
      </c>
      <c r="AC23">
        <f t="shared" si="20"/>
        <v>33.9836531858098</v>
      </c>
      <c r="AE23" s="13" t="s">
        <v>44</v>
      </c>
      <c r="AF23">
        <v>-78519.870373192927</v>
      </c>
      <c r="AH23">
        <f t="shared" si="21"/>
        <v>-15341.806380072303</v>
      </c>
      <c r="AI23">
        <f t="shared" si="22"/>
        <v>1.2353134723807131E-2</v>
      </c>
      <c r="AJ23">
        <f t="shared" si="23"/>
        <v>0.88885534325120652</v>
      </c>
      <c r="AK23">
        <f t="shared" si="24"/>
        <v>-168.45533233492245</v>
      </c>
      <c r="AM23">
        <f t="shared" si="1"/>
        <v>-47.09231851342409</v>
      </c>
      <c r="AN23" s="1">
        <f t="shared" si="25"/>
        <v>-47.666494278000002</v>
      </c>
      <c r="AO23" s="1">
        <f t="shared" si="26"/>
        <v>0.32967780862633339</v>
      </c>
      <c r="AQ23">
        <f t="shared" si="27"/>
        <v>0.76675134078691765</v>
      </c>
      <c r="AR23" s="1">
        <v>0.77610000000000001</v>
      </c>
      <c r="AT23">
        <f t="shared" si="28"/>
        <v>0.76675134078691765</v>
      </c>
      <c r="AU23">
        <f t="shared" si="29"/>
        <v>0.77610000000000001</v>
      </c>
    </row>
    <row r="24" spans="1:47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314.90627523461399</v>
      </c>
      <c r="AA24">
        <f t="shared" si="0"/>
        <v>0.21994100552987347</v>
      </c>
      <c r="AB24">
        <f t="shared" si="19"/>
        <v>4.8374045913491835E-2</v>
      </c>
      <c r="AC24">
        <f t="shared" si="20"/>
        <v>15.233290616645913</v>
      </c>
      <c r="AH24">
        <f t="shared" si="21"/>
        <v>-30039.731706761359</v>
      </c>
      <c r="AI24">
        <f t="shared" si="22"/>
        <v>4.8374045913491835E-2</v>
      </c>
      <c r="AJ24">
        <f t="shared" si="23"/>
        <v>0.7800589944701265</v>
      </c>
      <c r="AK24">
        <f t="shared" si="24"/>
        <v>-1133.5375488558323</v>
      </c>
      <c r="AM24">
        <f t="shared" si="1"/>
        <v>-122.8274819623939</v>
      </c>
      <c r="AN24" s="1">
        <f t="shared" si="25"/>
        <v>-121.78764871199999</v>
      </c>
      <c r="AO24" s="1">
        <f t="shared" si="26"/>
        <v>1.0812531886247674</v>
      </c>
      <c r="AQ24">
        <f t="shared" si="27"/>
        <v>0.88690839161497237</v>
      </c>
      <c r="AR24" s="1">
        <v>0.87939999999999996</v>
      </c>
      <c r="AT24">
        <f t="shared" si="28"/>
        <v>0.88690839161497237</v>
      </c>
      <c r="AU24">
        <f t="shared" si="29"/>
        <v>0.87939999999999996</v>
      </c>
    </row>
    <row r="25" spans="1:47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578.51824843693328</v>
      </c>
      <c r="AA25">
        <f t="shared" si="0"/>
        <v>0.2109505509666551</v>
      </c>
      <c r="AB25">
        <f t="shared" si="19"/>
        <v>4.4500134953135352E-2</v>
      </c>
      <c r="AC25">
        <f t="shared" si="20"/>
        <v>25.744140128295015</v>
      </c>
      <c r="AH25">
        <f t="shared" si="21"/>
        <v>-28614.38014557174</v>
      </c>
      <c r="AI25">
        <f t="shared" si="22"/>
        <v>4.4500134953135352E-2</v>
      </c>
      <c r="AJ25">
        <f t="shared" si="23"/>
        <v>0.78904944903334484</v>
      </c>
      <c r="AK25">
        <f t="shared" si="24"/>
        <v>-1004.7312065226881</v>
      </c>
      <c r="AM25">
        <f t="shared" si="1"/>
        <v>-115.2362567988273</v>
      </c>
      <c r="AN25" s="1">
        <f t="shared" si="25"/>
        <v>-113.9157972</v>
      </c>
      <c r="AO25" s="1">
        <f t="shared" si="26"/>
        <v>1.7436135521351499</v>
      </c>
      <c r="AQ25">
        <f t="shared" si="27"/>
        <v>0.8775556615512381</v>
      </c>
      <c r="AR25" s="1">
        <v>0.86750000000000005</v>
      </c>
      <c r="AT25">
        <f t="shared" si="28"/>
        <v>0.8775556615512381</v>
      </c>
      <c r="AU25">
        <f t="shared" si="29"/>
        <v>0.86750000000000005</v>
      </c>
    </row>
    <row r="26" spans="1:47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895.71394201577084</v>
      </c>
      <c r="AA26">
        <f t="shared" si="0"/>
        <v>0.19951860470541941</v>
      </c>
      <c r="AB26">
        <f t="shared" si="19"/>
        <v>3.9807673623597405E-2</v>
      </c>
      <c r="AC26">
        <f t="shared" si="20"/>
        <v>35.656288263869655</v>
      </c>
      <c r="AH26">
        <f t="shared" si="21"/>
        <v>-26894.591200956791</v>
      </c>
      <c r="AI26">
        <f t="shared" si="22"/>
        <v>3.9807673623597405E-2</v>
      </c>
      <c r="AJ26">
        <f t="shared" si="23"/>
        <v>0.80048139529458062</v>
      </c>
      <c r="AK26">
        <f t="shared" si="24"/>
        <v>-857.00427416429659</v>
      </c>
      <c r="AM26">
        <f t="shared" si="1"/>
        <v>-105.45520423325377</v>
      </c>
      <c r="AN26" s="1">
        <f t="shared" si="25"/>
        <v>-104.538724578</v>
      </c>
      <c r="AO26" s="1">
        <f t="shared" si="26"/>
        <v>0.83993495849406297</v>
      </c>
      <c r="AQ26">
        <f t="shared" si="27"/>
        <v>0.86138604864637769</v>
      </c>
      <c r="AR26" s="1">
        <v>0.85389999999999999</v>
      </c>
      <c r="AT26">
        <f t="shared" si="28"/>
        <v>0.86138604864637769</v>
      </c>
      <c r="AU26">
        <f t="shared" si="29"/>
        <v>0.85389999999999999</v>
      </c>
    </row>
    <row r="27" spans="1:47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1380.6630177692248</v>
      </c>
      <c r="AA27">
        <f t="shared" si="0"/>
        <v>0.18053304980856366</v>
      </c>
      <c r="AB27">
        <f t="shared" si="19"/>
        <v>3.2592182073181326E-2</v>
      </c>
      <c r="AC27">
        <f t="shared" si="20"/>
        <v>44.998820456842559</v>
      </c>
      <c r="AH27">
        <f t="shared" si="21"/>
        <v>-24225.914701514037</v>
      </c>
      <c r="AI27">
        <f t="shared" si="22"/>
        <v>3.2592182073181326E-2</v>
      </c>
      <c r="AJ27">
        <f t="shared" si="23"/>
        <v>0.81946695019143634</v>
      </c>
      <c r="AK27">
        <f t="shared" si="24"/>
        <v>-647.03096370171465</v>
      </c>
      <c r="AM27">
        <f t="shared" si="1"/>
        <v>-89.761350764492249</v>
      </c>
      <c r="AN27" s="1">
        <f t="shared" si="25"/>
        <v>-90.094796748000007</v>
      </c>
      <c r="AO27" s="1">
        <f t="shared" si="26"/>
        <v>0.1111862239174561</v>
      </c>
      <c r="AQ27">
        <f t="shared" si="27"/>
        <v>0.82951849989245119</v>
      </c>
      <c r="AR27" s="1">
        <v>0.83260000000000001</v>
      </c>
      <c r="AT27">
        <f t="shared" si="28"/>
        <v>0.82951849989245119</v>
      </c>
      <c r="AU27">
        <f t="shared" si="29"/>
        <v>0.83260000000000001</v>
      </c>
    </row>
    <row r="28" spans="1:47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1538.967908030939</v>
      </c>
      <c r="AA28">
        <f t="shared" si="0"/>
        <v>0.17387552166592618</v>
      </c>
      <c r="AB28">
        <f t="shared" si="19"/>
        <v>3.0232697034597966E-2</v>
      </c>
      <c r="AC28">
        <f t="shared" si="20"/>
        <v>46.527150509468406</v>
      </c>
      <c r="AH28">
        <f t="shared" si="21"/>
        <v>-23333.930447555304</v>
      </c>
      <c r="AI28">
        <f t="shared" si="22"/>
        <v>3.0232697034597966E-2</v>
      </c>
      <c r="AJ28">
        <f t="shared" si="23"/>
        <v>0.82612447833407376</v>
      </c>
      <c r="AK28">
        <f t="shared" si="24"/>
        <v>-582.7875717221159</v>
      </c>
      <c r="AM28">
        <f t="shared" si="1"/>
        <v>-84.594976407128911</v>
      </c>
      <c r="AN28" s="1">
        <f t="shared" si="25"/>
        <v>-85.494168360000003</v>
      </c>
      <c r="AO28" s="1">
        <f t="shared" si="26"/>
        <v>0.80854616810812874</v>
      </c>
      <c r="AQ28">
        <f t="shared" si="27"/>
        <v>0.81830195942847117</v>
      </c>
      <c r="AR28" s="1">
        <v>0.82699999999999996</v>
      </c>
      <c r="AT28">
        <f t="shared" si="28"/>
        <v>0.81830195942847117</v>
      </c>
      <c r="AU28">
        <f t="shared" si="29"/>
        <v>0.82699999999999996</v>
      </c>
    </row>
    <row r="29" spans="1:47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1635.4898453137266</v>
      </c>
      <c r="AA29">
        <f t="shared" si="0"/>
        <v>0.16968938850718362</v>
      </c>
      <c r="AB29">
        <f t="shared" si="19"/>
        <v>2.8794488571941904E-2</v>
      </c>
      <c r="AC29">
        <f t="shared" si="20"/>
        <v>47.093093660413132</v>
      </c>
      <c r="AH29">
        <f t="shared" si="21"/>
        <v>-22782.238267772809</v>
      </c>
      <c r="AI29">
        <f t="shared" si="22"/>
        <v>2.8794488571941904E-2</v>
      </c>
      <c r="AJ29">
        <f t="shared" si="23"/>
        <v>0.83031061149281638</v>
      </c>
      <c r="AK29">
        <f t="shared" si="24"/>
        <v>-544.68616857894096</v>
      </c>
      <c r="AM29">
        <f t="shared" si="1"/>
        <v>-81.460651246465545</v>
      </c>
      <c r="AN29" s="1">
        <f t="shared" si="25"/>
        <v>-82.473144624</v>
      </c>
      <c r="AO29" s="1">
        <f t="shared" si="26"/>
        <v>1.0251428395511273</v>
      </c>
      <c r="AQ29">
        <f t="shared" si="27"/>
        <v>0.81151350987312498</v>
      </c>
      <c r="AR29" s="1">
        <v>0.8216</v>
      </c>
      <c r="AT29">
        <f t="shared" si="28"/>
        <v>0.81151350987312498</v>
      </c>
      <c r="AU29">
        <f t="shared" si="29"/>
        <v>0.8216</v>
      </c>
    </row>
    <row r="30" spans="1:47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2000.294894900175</v>
      </c>
      <c r="AA30">
        <f t="shared" si="0"/>
        <v>0.15287412489088878</v>
      </c>
      <c r="AB30">
        <f t="shared" si="19"/>
        <v>2.337049806115506E-2</v>
      </c>
      <c r="AC30">
        <f t="shared" si="20"/>
        <v>46.747887963002903</v>
      </c>
      <c r="AH30">
        <f t="shared" si="21"/>
        <v>-20619.605653863491</v>
      </c>
      <c r="AI30">
        <f t="shared" si="22"/>
        <v>2.337049806115506E-2</v>
      </c>
      <c r="AJ30">
        <f t="shared" si="23"/>
        <v>0.84712587510911119</v>
      </c>
      <c r="AK30">
        <f t="shared" si="24"/>
        <v>-408.22187251369394</v>
      </c>
      <c r="AM30">
        <f t="shared" si="1"/>
        <v>-69.838982955536324</v>
      </c>
      <c r="AN30" s="1">
        <f t="shared" si="25"/>
        <v>-71.434041155999992</v>
      </c>
      <c r="AO30" s="1">
        <f t="shared" si="26"/>
        <v>2.544210662866397</v>
      </c>
      <c r="AQ30">
        <f t="shared" si="27"/>
        <v>0.78790497433784468</v>
      </c>
      <c r="AR30" s="1">
        <v>0.80589999999999995</v>
      </c>
      <c r="AT30">
        <f t="shared" si="28"/>
        <v>0.78790497433784468</v>
      </c>
      <c r="AU30">
        <f t="shared" si="29"/>
        <v>0.80589999999999995</v>
      </c>
    </row>
    <row r="31" spans="1:47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2284.0044205419117</v>
      </c>
      <c r="AA31">
        <f t="shared" si="0"/>
        <v>0.13848142245875439</v>
      </c>
      <c r="AB31">
        <f t="shared" si="19"/>
        <v>1.9177104366200005E-2</v>
      </c>
      <c r="AC31">
        <f t="shared" si="20"/>
        <v>43.80059114559441</v>
      </c>
      <c r="AH31">
        <f t="shared" si="21"/>
        <v>-18807.412668714747</v>
      </c>
      <c r="AI31">
        <f t="shared" si="22"/>
        <v>1.9177104366200005E-2</v>
      </c>
      <c r="AJ31">
        <f t="shared" si="23"/>
        <v>0.86151857754124561</v>
      </c>
      <c r="AK31">
        <f t="shared" si="24"/>
        <v>-310.72538338835795</v>
      </c>
      <c r="AM31">
        <f t="shared" si="1"/>
        <v>-61.126572204388196</v>
      </c>
      <c r="AN31" s="1">
        <f t="shared" si="25"/>
        <v>-62.703932544000004</v>
      </c>
      <c r="AO31" s="1">
        <f t="shared" si="26"/>
        <v>2.488065640980277</v>
      </c>
      <c r="AQ31">
        <f t="shared" si="27"/>
        <v>0.77422135542550485</v>
      </c>
      <c r="AR31" s="1">
        <v>0.79420000000000002</v>
      </c>
      <c r="AT31">
        <f t="shared" si="28"/>
        <v>0.77422135542550485</v>
      </c>
      <c r="AU31">
        <f t="shared" si="29"/>
        <v>0.79420000000000002</v>
      </c>
    </row>
    <row r="32" spans="1:47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2436.511398792305</v>
      </c>
      <c r="AA32">
        <f t="shared" si="0"/>
        <v>0.1301403537258643</v>
      </c>
      <c r="AB32">
        <f t="shared" si="19"/>
        <v>1.6936511667893082E-2</v>
      </c>
      <c r="AC32">
        <f t="shared" si="20"/>
        <v>41.266003734600368</v>
      </c>
      <c r="AH32">
        <f t="shared" si="21"/>
        <v>-17759.856388528791</v>
      </c>
      <c r="AI32">
        <f t="shared" si="22"/>
        <v>1.6936511667893082E-2</v>
      </c>
      <c r="AJ32">
        <f t="shared" si="23"/>
        <v>0.8698596462741357</v>
      </c>
      <c r="AK32">
        <f t="shared" si="24"/>
        <v>-261.64509600234811</v>
      </c>
      <c r="AM32">
        <f t="shared" si="1"/>
        <v>-56.54631864057211</v>
      </c>
      <c r="AN32" s="1">
        <f t="shared" si="25"/>
        <v>-57.906463680000002</v>
      </c>
      <c r="AO32" s="1">
        <f t="shared" si="26"/>
        <v>1.8499945282803001</v>
      </c>
      <c r="AQ32">
        <f t="shared" si="27"/>
        <v>0.76949093861106632</v>
      </c>
      <c r="AR32" s="1">
        <v>0.78800000000000003</v>
      </c>
      <c r="AT32">
        <f t="shared" si="28"/>
        <v>0.76949093861106632</v>
      </c>
      <c r="AU32">
        <f t="shared" si="29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2621.5760521307539</v>
      </c>
      <c r="AA33">
        <f t="shared" si="0"/>
        <v>0.11930251396971511</v>
      </c>
      <c r="AB33">
        <f t="shared" si="19"/>
        <v>1.4233089839494069E-2</v>
      </c>
      <c r="AC33">
        <f t="shared" si="20"/>
        <v>37.313127471043209</v>
      </c>
      <c r="AH33">
        <f t="shared" si="21"/>
        <v>-16388.87650182972</v>
      </c>
      <c r="AI33">
        <f t="shared" si="22"/>
        <v>1.4233089839494069E-2</v>
      </c>
      <c r="AJ33">
        <f t="shared" si="23"/>
        <v>0.88069748603028486</v>
      </c>
      <c r="AK33">
        <f t="shared" si="24"/>
        <v>-205.43532805126347</v>
      </c>
      <c r="AM33">
        <f t="shared" si="1"/>
        <v>-51.014895088194748</v>
      </c>
      <c r="AN33" s="1">
        <f t="shared" si="25"/>
        <v>-51.958462175999998</v>
      </c>
      <c r="AO33" s="1">
        <f t="shared" si="26"/>
        <v>0.89031884918927873</v>
      </c>
      <c r="AQ33">
        <f t="shared" si="27"/>
        <v>0.76671883473819458</v>
      </c>
      <c r="AR33" s="1">
        <v>0.78090000000000004</v>
      </c>
      <c r="AT33">
        <f t="shared" si="28"/>
        <v>0.76671883473819458</v>
      </c>
      <c r="AU33">
        <f t="shared" si="29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2798.4658388899384</v>
      </c>
      <c r="AA34">
        <f t="shared" si="0"/>
        <v>0.10801017023326728</v>
      </c>
      <c r="AB34">
        <f t="shared" si="19"/>
        <v>1.1666196873819378E-2</v>
      </c>
      <c r="AC34">
        <f t="shared" si="20"/>
        <v>32.647453421148121</v>
      </c>
      <c r="AH34">
        <f t="shared" si="21"/>
        <v>-14934.606139684538</v>
      </c>
      <c r="AI34">
        <f t="shared" si="22"/>
        <v>1.1666196873819378E-2</v>
      </c>
      <c r="AJ34">
        <f t="shared" si="23"/>
        <v>0.89198982976673269</v>
      </c>
      <c r="AK34">
        <f t="shared" si="24"/>
        <v>-155.41143750868602</v>
      </c>
      <c r="AM34">
        <f t="shared" si="1"/>
        <v>-45.625830645059267</v>
      </c>
      <c r="AN34" s="1">
        <f t="shared" si="25"/>
        <v>-46.135641797999995</v>
      </c>
      <c r="AO34" s="1">
        <f t="shared" si="26"/>
        <v>0.259907411662754</v>
      </c>
      <c r="AQ34">
        <f t="shared" si="27"/>
        <v>0.76712830800820742</v>
      </c>
      <c r="AR34" s="1">
        <v>0.77569999999999995</v>
      </c>
      <c r="AT34">
        <f t="shared" si="28"/>
        <v>0.76712830800820742</v>
      </c>
      <c r="AU34">
        <f t="shared" si="29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2962.5396101996475</v>
      </c>
      <c r="AA35">
        <f t="shared" si="0"/>
        <v>9.6432561695324909E-2</v>
      </c>
      <c r="AB35">
        <f t="shared" si="19"/>
        <v>9.2992389551226455E-3</v>
      </c>
      <c r="AC35">
        <f t="shared" si="20"/>
        <v>27.549363749262419</v>
      </c>
      <c r="AH35">
        <f t="shared" si="21"/>
        <v>-13399.917067303721</v>
      </c>
      <c r="AI35">
        <f t="shared" si="22"/>
        <v>9.2992389551226455E-3</v>
      </c>
      <c r="AJ35">
        <f t="shared" si="23"/>
        <v>0.90356743830467512</v>
      </c>
      <c r="AK35">
        <f t="shared" si="24"/>
        <v>-112.59266273845562</v>
      </c>
      <c r="AM35">
        <f t="shared" si="1"/>
        <v>-40.332953310162637</v>
      </c>
      <c r="AN35" s="1">
        <f t="shared" si="25"/>
        <v>-40.306122449999997</v>
      </c>
      <c r="AO35" s="1">
        <f t="shared" si="26"/>
        <v>7.1989505706714942E-4</v>
      </c>
      <c r="AQ35">
        <f t="shared" si="27"/>
        <v>0.76941183907369515</v>
      </c>
      <c r="AR35" s="1">
        <v>0.76890000000000003</v>
      </c>
      <c r="AT35">
        <f t="shared" si="28"/>
        <v>0.76941183907369515</v>
      </c>
      <c r="AU35">
        <f t="shared" si="29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3062.4813625062725</v>
      </c>
      <c r="AA36">
        <f t="shared" si="0"/>
        <v>8.8667794616704737E-2</v>
      </c>
      <c r="AB36">
        <f t="shared" si="19"/>
        <v>7.8619778021901329E-3</v>
      </c>
      <c r="AC36">
        <f t="shared" si="20"/>
        <v>24.077160491645309</v>
      </c>
      <c r="AH36">
        <f t="shared" si="21"/>
        <v>-12337.440153507438</v>
      </c>
      <c r="AI36">
        <f t="shared" si="22"/>
        <v>7.8619778021901329E-3</v>
      </c>
      <c r="AJ36">
        <f t="shared" si="23"/>
        <v>0.91133220538329529</v>
      </c>
      <c r="AK36">
        <f t="shared" si="24"/>
        <v>-88.396198866766838</v>
      </c>
      <c r="AM36">
        <f t="shared" si="1"/>
        <v>-36.834026634729497</v>
      </c>
      <c r="AN36" s="1">
        <f t="shared" si="25"/>
        <v>-36.601533828000001</v>
      </c>
      <c r="AO36" s="1">
        <f t="shared" si="26"/>
        <v>5.4052905180958892E-2</v>
      </c>
      <c r="AQ36">
        <f t="shared" si="27"/>
        <v>0.77076499395109788</v>
      </c>
      <c r="AR36" s="1">
        <v>0.76590000000000003</v>
      </c>
      <c r="AT36">
        <f t="shared" si="28"/>
        <v>0.77076499395109788</v>
      </c>
      <c r="AU36">
        <f t="shared" si="29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3081.5853504690444</v>
      </c>
      <c r="AA37">
        <f t="shared" si="0"/>
        <v>8.7105579378275913E-2</v>
      </c>
      <c r="AB37">
        <f t="shared" si="19"/>
        <v>7.5873819588251259E-3</v>
      </c>
      <c r="AC37">
        <f t="shared" si="20"/>
        <v>23.381165092728629</v>
      </c>
      <c r="AH37">
        <f t="shared" si="21"/>
        <v>-12119.898020150074</v>
      </c>
      <c r="AI37">
        <f t="shared" si="22"/>
        <v>7.5873819588251259E-3</v>
      </c>
      <c r="AJ37">
        <f t="shared" si="23"/>
        <v>0.9128944206217241</v>
      </c>
      <c r="AK37">
        <f t="shared" si="24"/>
        <v>-83.94821496567512</v>
      </c>
      <c r="AM37">
        <f t="shared" si="1"/>
        <v>-36.130293548487728</v>
      </c>
      <c r="AN37" s="1">
        <f t="shared" si="25"/>
        <v>-35.852949000000002</v>
      </c>
      <c r="AO37" s="1">
        <f t="shared" si="26"/>
        <v>7.6919998575860446E-2</v>
      </c>
      <c r="AQ37">
        <f t="shared" si="27"/>
        <v>0.77091774416082515</v>
      </c>
      <c r="AR37" s="1">
        <v>0.76500000000000001</v>
      </c>
      <c r="AT37">
        <f t="shared" si="28"/>
        <v>0.77091774416082515</v>
      </c>
      <c r="AU37">
        <f t="shared" si="29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3100.3109798769447</v>
      </c>
      <c r="AA38">
        <f t="shared" si="0"/>
        <v>8.3667875257180252E-2</v>
      </c>
      <c r="AB38">
        <f t="shared" si="19"/>
        <v>7.0003133500510751E-3</v>
      </c>
      <c r="AC38">
        <f t="shared" si="20"/>
        <v>21.703148341742505</v>
      </c>
      <c r="AH38">
        <f t="shared" si="21"/>
        <v>-11517.234300047929</v>
      </c>
      <c r="AI38">
        <f t="shared" si="22"/>
        <v>7.0003133500510751E-3</v>
      </c>
      <c r="AJ38">
        <f t="shared" si="23"/>
        <v>0.91633212474281978</v>
      </c>
      <c r="AK38">
        <f t="shared" si="24"/>
        <v>-73.878589416056059</v>
      </c>
      <c r="AM38">
        <f t="shared" si="1"/>
        <v>-35.188326483499068</v>
      </c>
      <c r="AN38" s="1">
        <f t="shared" si="25"/>
        <v>-35.349256656000001</v>
      </c>
      <c r="AO38" s="1">
        <f t="shared" si="26"/>
        <v>2.5898520421180089E-2</v>
      </c>
      <c r="AQ38">
        <f t="shared" si="27"/>
        <v>0.7846116597075965</v>
      </c>
      <c r="AR38" s="1">
        <v>0.78820000000000001</v>
      </c>
      <c r="AT38">
        <f t="shared" si="28"/>
        <v>0.7846116597075965</v>
      </c>
      <c r="AU38">
        <f t="shared" si="29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3114.5738417594143</v>
      </c>
      <c r="AA39">
        <f t="shared" si="0"/>
        <v>8.2419956326221594E-2</v>
      </c>
      <c r="AB39">
        <f t="shared" si="19"/>
        <v>6.7930492008162749E-3</v>
      </c>
      <c r="AC39">
        <f t="shared" si="20"/>
        <v>21.157453346647063</v>
      </c>
      <c r="AH39">
        <f t="shared" si="21"/>
        <v>-11341.247767006569</v>
      </c>
      <c r="AI39">
        <f t="shared" si="22"/>
        <v>6.7930492008162749E-3</v>
      </c>
      <c r="AJ39">
        <f t="shared" si="23"/>
        <v>0.91758004367377843</v>
      </c>
      <c r="AK39">
        <f t="shared" si="24"/>
        <v>-70.691884315356177</v>
      </c>
      <c r="AM39">
        <f t="shared" si="1"/>
        <v>-34.598009299440221</v>
      </c>
      <c r="AN39" s="1">
        <f t="shared" si="25"/>
        <v>-34.743775499999998</v>
      </c>
      <c r="AO39" s="1">
        <f t="shared" si="26"/>
        <v>2.1247785225633087E-2</v>
      </c>
      <c r="AQ39">
        <f t="shared" si="27"/>
        <v>0.78419607343218001</v>
      </c>
      <c r="AR39" s="1">
        <v>0.78749999999999998</v>
      </c>
      <c r="AT39">
        <f t="shared" si="28"/>
        <v>0.78419607343218001</v>
      </c>
      <c r="AU39">
        <f t="shared" si="29"/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3179.1506592491596</v>
      </c>
      <c r="AA40">
        <f t="shared" si="0"/>
        <v>7.6506101753766292E-2</v>
      </c>
      <c r="AB40">
        <f t="shared" si="19"/>
        <v>5.8531836055576419E-3</v>
      </c>
      <c r="AC40">
        <f t="shared" si="20"/>
        <v>18.608152518314949</v>
      </c>
      <c r="AH40">
        <f t="shared" si="21"/>
        <v>-10494.24718408716</v>
      </c>
      <c r="AI40">
        <f t="shared" si="22"/>
        <v>5.8531836055576419E-3</v>
      </c>
      <c r="AJ40">
        <f t="shared" si="23"/>
        <v>0.92349389824623374</v>
      </c>
      <c r="AK40">
        <f t="shared" si="24"/>
        <v>-56.725386970686287</v>
      </c>
      <c r="AM40">
        <f t="shared" si="1"/>
        <v>-31.795660028748202</v>
      </c>
      <c r="AN40" s="1">
        <f t="shared" si="25"/>
        <v>-31.983251759999998</v>
      </c>
      <c r="AO40" s="1">
        <f t="shared" si="26"/>
        <v>3.5190657634046163E-2</v>
      </c>
      <c r="AQ40">
        <f t="shared" si="27"/>
        <v>0.78138986523727028</v>
      </c>
      <c r="AR40" s="1">
        <v>0.78600000000000003</v>
      </c>
      <c r="AT40">
        <f t="shared" si="28"/>
        <v>0.78138986523727028</v>
      </c>
      <c r="AU40">
        <f t="shared" si="29"/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3242.559418838186</v>
      </c>
      <c r="AA41">
        <f t="shared" si="0"/>
        <v>7.0184868481404233E-2</v>
      </c>
      <c r="AB41">
        <f t="shared" si="19"/>
        <v>4.925915763752009E-3</v>
      </c>
      <c r="AC41">
        <f t="shared" si="20"/>
        <v>15.972574556157573</v>
      </c>
      <c r="AH41">
        <f t="shared" si="21"/>
        <v>-9563.2684840121256</v>
      </c>
      <c r="AI41">
        <f t="shared" si="22"/>
        <v>4.925915763752009E-3</v>
      </c>
      <c r="AJ41">
        <f t="shared" si="23"/>
        <v>0.92981513151859574</v>
      </c>
      <c r="AK41">
        <f t="shared" si="24"/>
        <v>-43.80159637228887</v>
      </c>
      <c r="AM41">
        <f t="shared" si="1"/>
        <v>-28.785191977038153</v>
      </c>
      <c r="AN41" s="1">
        <f t="shared" si="25"/>
        <v>-29.100418668</v>
      </c>
      <c r="AO41" s="1">
        <f t="shared" si="26"/>
        <v>9.9367866694755697E-2</v>
      </c>
      <c r="AQ41">
        <f t="shared" si="27"/>
        <v>0.77639766769479412</v>
      </c>
      <c r="AR41" s="1">
        <v>0.78490000000000004</v>
      </c>
      <c r="AT41">
        <f t="shared" si="28"/>
        <v>0.77639766769479412</v>
      </c>
      <c r="AU41">
        <f t="shared" si="29"/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3310.8185038328688</v>
      </c>
      <c r="AA42">
        <f t="shared" si="0"/>
        <v>6.2590688667827438E-2</v>
      </c>
      <c r="AB42">
        <f t="shared" si="19"/>
        <v>3.9175943079129017E-3</v>
      </c>
      <c r="AC42">
        <f t="shared" si="20"/>
        <v>12.970443725148357</v>
      </c>
      <c r="AH42">
        <f t="shared" si="21"/>
        <v>-8406.0042511035699</v>
      </c>
      <c r="AI42">
        <f t="shared" si="22"/>
        <v>3.9175943079129017E-3</v>
      </c>
      <c r="AJ42">
        <f t="shared" si="23"/>
        <v>0.93740931133217253</v>
      </c>
      <c r="AK42">
        <f t="shared" si="24"/>
        <v>-30.870120758980736</v>
      </c>
      <c r="AM42">
        <f t="shared" si="1"/>
        <v>-25.144733315084704</v>
      </c>
      <c r="AN42" s="1">
        <f t="shared" si="25"/>
        <v>-25.698804551999999</v>
      </c>
      <c r="AO42" s="1">
        <f t="shared" si="26"/>
        <v>0.30699493557684487</v>
      </c>
      <c r="AQ42">
        <f t="shared" si="27"/>
        <v>0.76670543121302348</v>
      </c>
      <c r="AR42" s="1">
        <v>0.78359999999999996</v>
      </c>
      <c r="AT42">
        <f t="shared" si="28"/>
        <v>0.76670543121302348</v>
      </c>
      <c r="AU42">
        <f t="shared" si="29"/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3363.7105851057281</v>
      </c>
      <c r="AA43">
        <f t="shared" si="0"/>
        <v>5.5876977171883828E-2</v>
      </c>
      <c r="AB43">
        <f t="shared" si="19"/>
        <v>3.1222365778672263E-3</v>
      </c>
      <c r="AC43">
        <f t="shared" si="20"/>
        <v>10.502300226176274</v>
      </c>
      <c r="AH43">
        <f t="shared" si="21"/>
        <v>-7344.0564839891713</v>
      </c>
      <c r="AI43">
        <f t="shared" si="22"/>
        <v>3.1222365778672263E-3</v>
      </c>
      <c r="AJ43">
        <f t="shared" si="23"/>
        <v>0.94412302282811622</v>
      </c>
      <c r="AK43">
        <f t="shared" si="24"/>
        <v>-21.648629303222329</v>
      </c>
      <c r="AM43">
        <f t="shared" si="1"/>
        <v>-21.914673328777006</v>
      </c>
      <c r="AN43" s="1">
        <f t="shared" si="25"/>
        <v>-22.764576042000002</v>
      </c>
      <c r="AO43" s="1">
        <f t="shared" si="26"/>
        <v>0.72233462194380926</v>
      </c>
      <c r="AQ43">
        <f t="shared" si="27"/>
        <v>0.75386339952490267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3492.5490949627047</v>
      </c>
      <c r="AA44">
        <f t="shared" si="0"/>
        <v>3.1511462638574593E-2</v>
      </c>
      <c r="AB44">
        <f t="shared" si="19"/>
        <v>9.9297227762228254E-4</v>
      </c>
      <c r="AC44">
        <f t="shared" si="20"/>
        <v>3.4680044295327583</v>
      </c>
      <c r="AH44">
        <f t="shared" si="21"/>
        <v>-3130.7932103496646</v>
      </c>
      <c r="AI44">
        <f t="shared" si="22"/>
        <v>9.9297227762228254E-4</v>
      </c>
      <c r="AJ44">
        <f t="shared" si="23"/>
        <v>0.96848853736142537</v>
      </c>
      <c r="AK44">
        <f t="shared" si="24"/>
        <v>-3.01082831765657</v>
      </c>
      <c r="AM44">
        <f t="shared" si="1"/>
        <v>-10.646641179140691</v>
      </c>
      <c r="AN44" s="1">
        <f t="shared" si="25"/>
        <v>-12.513357899999999</v>
      </c>
      <c r="AO44" s="1">
        <f t="shared" si="26"/>
        <v>3.4846313159357294</v>
      </c>
      <c r="AQ44">
        <f t="shared" si="27"/>
        <v>0.66619368756863906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3512.6332617771268</v>
      </c>
      <c r="AA45">
        <f t="shared" si="0"/>
        <v>2.2805819542196425E-2</v>
      </c>
      <c r="AB45">
        <f t="shared" si="19"/>
        <v>5.2010540499122836E-4</v>
      </c>
      <c r="AC45">
        <f t="shared" si="20"/>
        <v>1.8269395452022521</v>
      </c>
      <c r="AH45">
        <f t="shared" si="21"/>
        <v>-1468.1534443298808</v>
      </c>
      <c r="AI45">
        <f t="shared" si="22"/>
        <v>5.2010540499122836E-4</v>
      </c>
      <c r="AJ45">
        <f t="shared" si="23"/>
        <v>0.9771941804578036</v>
      </c>
      <c r="AK45">
        <f t="shared" si="24"/>
        <v>-0.74618014242984676</v>
      </c>
      <c r="AM45">
        <f t="shared" si="1"/>
        <v>-7.199049044888568</v>
      </c>
      <c r="AN45" s="1">
        <f t="shared" si="25"/>
        <v>-9.0570111120000014</v>
      </c>
      <c r="AO45" s="1">
        <f t="shared" si="26"/>
        <v>3.4520230428249907</v>
      </c>
      <c r="AQ45">
        <f t="shared" si="27"/>
        <v>0.62801829213063876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3391.3615707654167</v>
      </c>
      <c r="AA46">
        <f t="shared" si="0"/>
        <v>5.1940753302860042E-2</v>
      </c>
      <c r="AB46">
        <f t="shared" si="19"/>
        <v>2.6978418536685663E-3</v>
      </c>
      <c r="AC46">
        <f t="shared" si="20"/>
        <v>9.1493571865341128</v>
      </c>
      <c r="AH46">
        <f t="shared" si="21"/>
        <v>-6703.1016581299682</v>
      </c>
      <c r="AI46">
        <f t="shared" si="22"/>
        <v>2.6978418536685663E-3</v>
      </c>
      <c r="AJ46">
        <f t="shared" si="23"/>
        <v>0.94805924669713992</v>
      </c>
      <c r="AK46">
        <f t="shared" si="24"/>
        <v>-17.144616387990279</v>
      </c>
      <c r="AM46">
        <f t="shared" si="1"/>
        <v>-20.024921848669205</v>
      </c>
      <c r="AN46" s="1">
        <f t="shared" si="25"/>
        <v>-20.984277636000002</v>
      </c>
      <c r="AO46" s="1">
        <f t="shared" si="26"/>
        <v>0.92036352668509247</v>
      </c>
      <c r="AQ46">
        <f t="shared" si="27"/>
        <v>0.74414923060314819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3399.6867374374324</v>
      </c>
      <c r="AA47">
        <f t="shared" si="0"/>
        <v>5.0679174439912857E-2</v>
      </c>
      <c r="AB47">
        <f t="shared" si="19"/>
        <v>2.5683787219111165E-3</v>
      </c>
      <c r="AC47">
        <f t="shared" si="20"/>
        <v>8.7316830775977259</v>
      </c>
      <c r="AH47">
        <f t="shared" si="21"/>
        <v>-6494.6627552804075</v>
      </c>
      <c r="AI47">
        <f t="shared" si="22"/>
        <v>2.5683787219111165E-3</v>
      </c>
      <c r="AJ47">
        <f t="shared" si="23"/>
        <v>0.94932082556008712</v>
      </c>
      <c r="AK47">
        <f t="shared" si="24"/>
        <v>-15.835386803816576</v>
      </c>
      <c r="AM47">
        <f t="shared" si="1"/>
        <v>-19.421281217521631</v>
      </c>
      <c r="AN47" s="1">
        <f t="shared" si="25"/>
        <v>-20.463118127999998</v>
      </c>
      <c r="AO47" s="1">
        <f t="shared" si="26"/>
        <v>1.0854241480351077</v>
      </c>
      <c r="AQ47">
        <f t="shared" si="27"/>
        <v>0.74066756431490222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3410.0871518058275</v>
      </c>
      <c r="AA48">
        <f t="shared" si="0"/>
        <v>4.9043538737069757E-2</v>
      </c>
      <c r="AB48">
        <f t="shared" si="19"/>
        <v>2.4052686918544616E-3</v>
      </c>
      <c r="AC48">
        <f t="shared" si="20"/>
        <v>8.2021758627337089</v>
      </c>
      <c r="AH48">
        <f t="shared" si="21"/>
        <v>-6222.188396246017</v>
      </c>
      <c r="AI48">
        <f t="shared" si="22"/>
        <v>2.4052686918544616E-3</v>
      </c>
      <c r="AJ48">
        <f t="shared" si="23"/>
        <v>0.95095646126293021</v>
      </c>
      <c r="AK48">
        <f t="shared" si="24"/>
        <v>-14.232047629779027</v>
      </c>
      <c r="AM48">
        <f t="shared" si="1"/>
        <v>-18.640860513402949</v>
      </c>
      <c r="AN48" s="1">
        <f t="shared" si="25"/>
        <v>-19.761025140000001</v>
      </c>
      <c r="AO48" s="1">
        <f t="shared" si="26"/>
        <v>1.2547687906793139</v>
      </c>
      <c r="AQ48">
        <f t="shared" si="27"/>
        <v>0.73587960055121115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3466.4069387748345</v>
      </c>
      <c r="AA49">
        <f t="shared" si="0"/>
        <v>3.8451900421144949E-2</v>
      </c>
      <c r="AB49">
        <f t="shared" si="19"/>
        <v>1.4785486459976472E-3</v>
      </c>
      <c r="AC49">
        <f t="shared" si="20"/>
        <v>5.1252512858023804</v>
      </c>
      <c r="AH49">
        <f t="shared" si="21"/>
        <v>-4393.571059132847</v>
      </c>
      <c r="AI49">
        <f t="shared" si="22"/>
        <v>1.4785486459976472E-3</v>
      </c>
      <c r="AJ49">
        <f t="shared" si="23"/>
        <v>0.96154809957885501</v>
      </c>
      <c r="AK49">
        <f t="shared" si="24"/>
        <v>-6.2463208218481681</v>
      </c>
      <c r="AM49">
        <f t="shared" si="1"/>
        <v>-13.697479141342725</v>
      </c>
      <c r="AN49" s="1">
        <f t="shared" si="25"/>
        <v>-15.356084328000001</v>
      </c>
      <c r="AO49" s="1">
        <f t="shared" si="26"/>
        <v>2.7509711652064173</v>
      </c>
      <c r="AQ49">
        <f t="shared" si="27"/>
        <v>0.6973580610765282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3489.1846185738191</v>
      </c>
      <c r="AA50">
        <f t="shared" si="0"/>
        <v>3.2553918078955538E-2</v>
      </c>
      <c r="AB50">
        <f t="shared" si="19"/>
        <v>1.0597575822913481E-3</v>
      </c>
      <c r="AC50">
        <f t="shared" si="20"/>
        <v>3.6976898555479503</v>
      </c>
      <c r="AH50">
        <f t="shared" si="21"/>
        <v>-3323.9065579535099</v>
      </c>
      <c r="AI50">
        <f t="shared" si="22"/>
        <v>1.0597575822913481E-3</v>
      </c>
      <c r="AJ50">
        <f t="shared" si="23"/>
        <v>0.96744608192104442</v>
      </c>
      <c r="AK50">
        <f t="shared" si="24"/>
        <v>-3.4078628560167146</v>
      </c>
      <c r="AM50">
        <f t="shared" si="1"/>
        <v>-11.090963785119376</v>
      </c>
      <c r="AN50" s="1">
        <f t="shared" si="25"/>
        <v>-12.967696188</v>
      </c>
      <c r="AO50" s="1">
        <f t="shared" si="26"/>
        <v>3.5221245120220792</v>
      </c>
      <c r="AQ50">
        <f t="shared" si="27"/>
        <v>0.67104981946270925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289.80714698161341</v>
      </c>
      <c r="AA51">
        <f t="shared" si="0"/>
        <v>0.22079168345727473</v>
      </c>
      <c r="AB51">
        <f t="shared" si="19"/>
        <v>4.8748967483897405E-2</v>
      </c>
      <c r="AC51">
        <f t="shared" si="20"/>
        <v>14.127799184807749</v>
      </c>
      <c r="AH51">
        <f t="shared" si="21"/>
        <v>-29974.610231546969</v>
      </c>
      <c r="AI51">
        <f t="shared" si="22"/>
        <v>4.8748967483897405E-2</v>
      </c>
      <c r="AJ51">
        <f t="shared" si="23"/>
        <v>0.77920831654272527</v>
      </c>
      <c r="AK51">
        <f t="shared" si="24"/>
        <v>-1138.6035809786595</v>
      </c>
      <c r="AM51">
        <f t="shared" si="1"/>
        <v>-131.29305574790965</v>
      </c>
      <c r="AN51" s="1">
        <f t="shared" si="25"/>
        <v>-130.68710910000001</v>
      </c>
      <c r="AO51" s="1">
        <f t="shared" si="26"/>
        <v>0.36717134011292063</v>
      </c>
      <c r="AQ51">
        <f t="shared" si="27"/>
        <v>0.94335378750288057</v>
      </c>
      <c r="AR51" s="1">
        <v>0.93899999999999995</v>
      </c>
      <c r="AT51">
        <f t="shared" si="28"/>
        <v>0.94335378750288057</v>
      </c>
      <c r="AU51">
        <f t="shared" si="29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474.43200880153233</v>
      </c>
      <c r="AA52">
        <f t="shared" si="0"/>
        <v>0.21452712909206176</v>
      </c>
      <c r="AB52">
        <f t="shared" si="19"/>
        <v>4.6021889116482133E-2</v>
      </c>
      <c r="AC52">
        <f t="shared" si="20"/>
        <v>21.834257302373995</v>
      </c>
      <c r="AH52">
        <f t="shared" si="21"/>
        <v>-28973.767419981279</v>
      </c>
      <c r="AI52">
        <f t="shared" si="22"/>
        <v>4.6021889116482133E-2</v>
      </c>
      <c r="AJ52">
        <f t="shared" si="23"/>
        <v>0.78547287090793827</v>
      </c>
      <c r="AK52">
        <f t="shared" si="24"/>
        <v>-1047.3711355969879</v>
      </c>
      <c r="AM52">
        <f t="shared" si="1"/>
        <v>-125.45489394009633</v>
      </c>
      <c r="AN52" s="1">
        <f t="shared" si="25"/>
        <v>-124.55781074999999</v>
      </c>
      <c r="AO52" s="1">
        <f t="shared" si="26"/>
        <v>0.80475824995342427</v>
      </c>
      <c r="AQ52">
        <f t="shared" si="27"/>
        <v>0.9351871899641544</v>
      </c>
      <c r="AR52" s="1">
        <v>0.92849999999999999</v>
      </c>
      <c r="AT52">
        <f t="shared" si="28"/>
        <v>0.9351871899641544</v>
      </c>
      <c r="AU52">
        <f t="shared" si="29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1481.138307202021</v>
      </c>
      <c r="AA53">
        <f t="shared" si="0"/>
        <v>0.17599796319616853</v>
      </c>
      <c r="AB53">
        <f t="shared" si="19"/>
        <v>3.0975283049199893E-2</v>
      </c>
      <c r="AC53">
        <f t="shared" si="20"/>
        <v>45.878678300595382</v>
      </c>
      <c r="AH53">
        <f t="shared" si="21"/>
        <v>-23437.929226694374</v>
      </c>
      <c r="AI53">
        <f t="shared" si="22"/>
        <v>3.0975283049199893E-2</v>
      </c>
      <c r="AJ53">
        <f t="shared" si="23"/>
        <v>0.82400203680383144</v>
      </c>
      <c r="AK53">
        <f t="shared" si="24"/>
        <v>-598.22258802483009</v>
      </c>
      <c r="AM53">
        <f t="shared" si="1"/>
        <v>-90.521835588060071</v>
      </c>
      <c r="AN53" s="1">
        <f t="shared" si="25"/>
        <v>-91.156403267999991</v>
      </c>
      <c r="AO53" s="1">
        <f t="shared" si="26"/>
        <v>0.40267614042433281</v>
      </c>
      <c r="AQ53">
        <f t="shared" si="27"/>
        <v>0.86285132061673442</v>
      </c>
      <c r="AR53" s="1">
        <v>0.86890000000000001</v>
      </c>
      <c r="AT53">
        <f t="shared" si="28"/>
        <v>0.86285132061673442</v>
      </c>
      <c r="AU53">
        <f t="shared" si="29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2109.7124945720057</v>
      </c>
      <c r="AA54">
        <f t="shared" si="0"/>
        <v>0.1468249287403737</v>
      </c>
      <c r="AB54">
        <f t="shared" si="19"/>
        <v>2.1557559699615814E-2</v>
      </c>
      <c r="AC54">
        <f t="shared" si="20"/>
        <v>45.480253050761412</v>
      </c>
      <c r="AH54">
        <f t="shared" si="21"/>
        <v>-19691.624123564969</v>
      </c>
      <c r="AI54">
        <f t="shared" si="22"/>
        <v>2.1557559699615814E-2</v>
      </c>
      <c r="AJ54">
        <f t="shared" si="23"/>
        <v>0.85317507125962633</v>
      </c>
      <c r="AK54">
        <f t="shared" si="24"/>
        <v>-362.17568665851371</v>
      </c>
      <c r="AM54">
        <f t="shared" si="1"/>
        <v>-68.781003570525968</v>
      </c>
      <c r="AN54" s="1">
        <f t="shared" si="25"/>
        <v>-70.428579624000008</v>
      </c>
      <c r="AO54" s="1">
        <f t="shared" si="26"/>
        <v>2.7145068519810933</v>
      </c>
      <c r="AQ54">
        <f t="shared" si="27"/>
        <v>0.81370847574829164</v>
      </c>
      <c r="AR54" s="1">
        <v>0.83320000000000005</v>
      </c>
      <c r="AT54">
        <f t="shared" si="28"/>
        <v>0.81370847574829164</v>
      </c>
      <c r="AU54">
        <f t="shared" si="29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2502.2109189551247</v>
      </c>
      <c r="AA55">
        <f t="shared" si="0"/>
        <v>0.1254399967348267</v>
      </c>
      <c r="AB55">
        <f t="shared" si="19"/>
        <v>1.5735192780833334E-2</v>
      </c>
      <c r="AC55">
        <f t="shared" si="20"/>
        <v>39.372771188065023</v>
      </c>
      <c r="AH55">
        <f t="shared" si="21"/>
        <v>-17015.170938074429</v>
      </c>
      <c r="AI55">
        <f t="shared" si="22"/>
        <v>1.5735192780833334E-2</v>
      </c>
      <c r="AJ55">
        <f t="shared" si="23"/>
        <v>0.87456000326517325</v>
      </c>
      <c r="AK55">
        <f t="shared" si="24"/>
        <v>-234.15206714220221</v>
      </c>
      <c r="AM55">
        <f t="shared" si="1"/>
        <v>-55.931089234393255</v>
      </c>
      <c r="AN55" s="1">
        <f t="shared" si="25"/>
        <v>-57.170629440000013</v>
      </c>
      <c r="AO55" s="1">
        <f t="shared" si="26"/>
        <v>1.5364599213156442</v>
      </c>
      <c r="AQ55">
        <f t="shared" si="27"/>
        <v>0.7939055308345776</v>
      </c>
      <c r="AR55" s="1">
        <v>0.8115</v>
      </c>
      <c r="AT55">
        <f t="shared" si="28"/>
        <v>0.7939055308345776</v>
      </c>
      <c r="AU55">
        <f t="shared" si="29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2555.41469578329</v>
      </c>
      <c r="AA56">
        <f t="shared" si="0"/>
        <v>0.12227612625882731</v>
      </c>
      <c r="AB56">
        <f t="shared" si="19"/>
        <v>1.4951451052864677E-2</v>
      </c>
      <c r="AC56">
        <f t="shared" si="20"/>
        <v>38.207157743774943</v>
      </c>
      <c r="AH56">
        <f t="shared" si="21"/>
        <v>-16616.664733060228</v>
      </c>
      <c r="AI56">
        <f t="shared" si="22"/>
        <v>1.4951451052864677E-2</v>
      </c>
      <c r="AJ56">
        <f t="shared" si="23"/>
        <v>0.87772387374117267</v>
      </c>
      <c r="AK56">
        <f t="shared" si="24"/>
        <v>-218.064571284198</v>
      </c>
      <c r="AM56">
        <f t="shared" si="1"/>
        <v>-54.21015309421324</v>
      </c>
      <c r="AN56" s="1">
        <f t="shared" si="25"/>
        <v>-55.349872289999993</v>
      </c>
      <c r="AO56" s="1">
        <f t="shared" si="26"/>
        <v>1.2989598452448039</v>
      </c>
      <c r="AQ56">
        <f t="shared" si="27"/>
        <v>0.7922437943155205</v>
      </c>
      <c r="AR56" s="1">
        <v>0.80889999999999995</v>
      </c>
      <c r="AT56">
        <f t="shared" si="28"/>
        <v>0.7922437943155205</v>
      </c>
      <c r="AU56">
        <f t="shared" si="29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2914.0267150514969</v>
      </c>
      <c r="AA57">
        <f t="shared" si="0"/>
        <v>9.8520898362313369E-2</v>
      </c>
      <c r="AB57">
        <f t="shared" si="19"/>
        <v>9.7063674141172809E-3</v>
      </c>
      <c r="AC57">
        <f t="shared" si="20"/>
        <v>28.284613950843074</v>
      </c>
      <c r="AH57">
        <f t="shared" si="21"/>
        <v>-13547.945844645925</v>
      </c>
      <c r="AI57">
        <f t="shared" si="22"/>
        <v>9.7063674141172809E-3</v>
      </c>
      <c r="AJ57">
        <f t="shared" si="23"/>
        <v>0.90147910163768663</v>
      </c>
      <c r="AK57">
        <f t="shared" si="24"/>
        <v>-118.54570991468961</v>
      </c>
      <c r="AM57">
        <f t="shared" si="1"/>
        <v>-42.243491587679273</v>
      </c>
      <c r="AN57" s="1">
        <f t="shared" si="25"/>
        <v>-42.492913848000001</v>
      </c>
      <c r="AO57" s="1">
        <f t="shared" si="26"/>
        <v>6.2211463943500842E-2</v>
      </c>
      <c r="AQ57">
        <f t="shared" si="27"/>
        <v>0.78695351560083271</v>
      </c>
      <c r="AR57" s="1">
        <v>0.79159999999999997</v>
      </c>
      <c r="AT57">
        <f t="shared" si="28"/>
        <v>0.78695351560083271</v>
      </c>
      <c r="AU57">
        <f t="shared" si="29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2948.6016165876335</v>
      </c>
      <c r="AA58">
        <f t="shared" si="0"/>
        <v>9.5935922891972739E-2</v>
      </c>
      <c r="AB58">
        <f t="shared" si="19"/>
        <v>9.2037013011345391E-3</v>
      </c>
      <c r="AC58">
        <f t="shared" si="20"/>
        <v>27.138048535115008</v>
      </c>
      <c r="AH58">
        <f t="shared" si="21"/>
        <v>-13202.228980198537</v>
      </c>
      <c r="AI58">
        <f t="shared" si="22"/>
        <v>9.2037013011345391E-3</v>
      </c>
      <c r="AJ58">
        <f t="shared" si="23"/>
        <v>0.90406407710802728</v>
      </c>
      <c r="AK58">
        <f t="shared" si="24"/>
        <v>-109.85225829596691</v>
      </c>
      <c r="AM58">
        <f t="shared" si="1"/>
        <v>-41.006035372218335</v>
      </c>
      <c r="AN58" s="1">
        <f t="shared" si="25"/>
        <v>-41.139799883999999</v>
      </c>
      <c r="AO58" s="1">
        <f t="shared" si="26"/>
        <v>1.7892944612186788E-2</v>
      </c>
      <c r="AQ58">
        <f t="shared" si="27"/>
        <v>0.78673362074081621</v>
      </c>
      <c r="AR58" s="1">
        <v>0.7893</v>
      </c>
      <c r="AT58">
        <f t="shared" si="28"/>
        <v>0.78673362074081621</v>
      </c>
      <c r="AU58">
        <f t="shared" si="29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3060.9566940491886</v>
      </c>
      <c r="AA59">
        <f t="shared" si="0"/>
        <v>8.7016697984912419E-2</v>
      </c>
      <c r="AB59">
        <f t="shared" si="19"/>
        <v>7.571905728197461E-3</v>
      </c>
      <c r="AC59">
        <f t="shared" si="20"/>
        <v>23.177275525435416</v>
      </c>
      <c r="AH59">
        <f t="shared" si="21"/>
        <v>-11985.064239081588</v>
      </c>
      <c r="AI59">
        <f t="shared" si="22"/>
        <v>7.571905728197461E-3</v>
      </c>
      <c r="AJ59">
        <f t="shared" si="23"/>
        <v>0.91298330201508759</v>
      </c>
      <c r="AK59">
        <f t="shared" si="24"/>
        <v>-82.853030665186211</v>
      </c>
      <c r="AM59">
        <f t="shared" si="1"/>
        <v>-36.772154524893466</v>
      </c>
      <c r="AN59" s="1">
        <f t="shared" si="25"/>
        <v>-36.716392745999997</v>
      </c>
      <c r="AO59" s="1">
        <f t="shared" si="26"/>
        <v>3.1093759853641502E-3</v>
      </c>
      <c r="AQ59">
        <f t="shared" si="27"/>
        <v>0.7854911290820068</v>
      </c>
      <c r="AR59" s="1">
        <v>0.7843</v>
      </c>
      <c r="AT59">
        <f t="shared" si="28"/>
        <v>0.7854911290820068</v>
      </c>
      <c r="AU59">
        <f t="shared" si="29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2758.4921077878971</v>
      </c>
      <c r="AA60">
        <f t="shared" si="0"/>
        <v>0.10942324619133548</v>
      </c>
      <c r="AB60">
        <f t="shared" si="19"/>
        <v>1.1973446807049613E-2</v>
      </c>
      <c r="AC60">
        <f t="shared" si="20"/>
        <v>33.028658520264557</v>
      </c>
      <c r="AH60">
        <f t="shared" si="21"/>
        <v>-14977.164468408351</v>
      </c>
      <c r="AI60">
        <f t="shared" si="22"/>
        <v>1.1973446807049613E-2</v>
      </c>
      <c r="AJ60">
        <f t="shared" si="23"/>
        <v>0.89057675380866452</v>
      </c>
      <c r="AK60">
        <f t="shared" si="24"/>
        <v>-159.70559932349218</v>
      </c>
      <c r="AM60">
        <f t="shared" si="1"/>
        <v>-47.567938373555279</v>
      </c>
      <c r="AN60" s="1">
        <f t="shared" si="25"/>
        <v>-46.071083123999998</v>
      </c>
      <c r="AO60" s="1">
        <f t="shared" si="26"/>
        <v>2.2405756381212036</v>
      </c>
      <c r="AQ60">
        <f t="shared" si="27"/>
        <v>0.78820296142452151</v>
      </c>
      <c r="AR60" s="1">
        <v>0.76339999999999997</v>
      </c>
      <c r="AT60">
        <f t="shared" si="28"/>
        <v>0.78820296142452151</v>
      </c>
      <c r="AU60">
        <f t="shared" si="29"/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2786.4783939668082</v>
      </c>
      <c r="AA61">
        <f t="shared" si="0"/>
        <v>0.10753931543086723</v>
      </c>
      <c r="AB61">
        <f t="shared" si="19"/>
        <v>1.1564704363339558E-2</v>
      </c>
      <c r="AC61">
        <f t="shared" si="20"/>
        <v>32.224798841059354</v>
      </c>
      <c r="AH61">
        <f t="shared" si="21"/>
        <v>-14733.174546421884</v>
      </c>
      <c r="AI61">
        <f t="shared" si="22"/>
        <v>1.1564704363339558E-2</v>
      </c>
      <c r="AJ61">
        <f t="shared" si="23"/>
        <v>0.89246068456913275</v>
      </c>
      <c r="AK61">
        <f t="shared" si="24"/>
        <v>-152.06174235470397</v>
      </c>
      <c r="AM61">
        <f t="shared" si="1"/>
        <v>-46.63219343251788</v>
      </c>
      <c r="AN61" s="1">
        <f t="shared" si="25"/>
        <v>-45.081686754000003</v>
      </c>
      <c r="AO61" s="1">
        <f t="shared" si="26"/>
        <v>2.4040709601285388</v>
      </c>
      <c r="AQ61">
        <f t="shared" si="27"/>
        <v>0.78789735467023703</v>
      </c>
      <c r="AR61" s="1">
        <v>0.76170000000000004</v>
      </c>
      <c r="AT61">
        <f t="shared" si="28"/>
        <v>0.78789735467023703</v>
      </c>
      <c r="AU61">
        <f t="shared" si="29"/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-204.89421381198144</v>
      </c>
      <c r="AA62">
        <f t="shared" si="0"/>
        <v>0.23659766524987419</v>
      </c>
      <c r="AB62">
        <f t="shared" si="19"/>
        <v>5.5978455201691528E-2</v>
      </c>
      <c r="AC62">
        <f t="shared" si="20"/>
        <v>-11.469661568959809</v>
      </c>
      <c r="AH62">
        <f t="shared" si="21"/>
        <v>-32663.265908465099</v>
      </c>
      <c r="AI62">
        <f t="shared" si="22"/>
        <v>5.5978455201691528E-2</v>
      </c>
      <c r="AJ62">
        <f t="shared" si="23"/>
        <v>0.76340233475012576</v>
      </c>
      <c r="AK62">
        <f t="shared" si="24"/>
        <v>-1395.8347293401723</v>
      </c>
      <c r="AM62">
        <f t="shared" si="1"/>
        <v>-145.2892066473164</v>
      </c>
      <c r="AN62" s="1">
        <f t="shared" si="25"/>
        <v>-146.58049526400001</v>
      </c>
      <c r="AO62" s="1">
        <f t="shared" si="26"/>
        <v>1.6674262915766498</v>
      </c>
      <c r="AQ62">
        <f t="shared" si="27"/>
        <v>0.95441741296299187</v>
      </c>
      <c r="AR62" s="1">
        <v>0.96289999999999998</v>
      </c>
      <c r="AT62">
        <f t="shared" si="28"/>
        <v>0.95441741296299187</v>
      </c>
      <c r="AU62">
        <f t="shared" si="29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-162.05134285798272</v>
      </c>
      <c r="AA63">
        <f t="shared" si="0"/>
        <v>0.23528129945919043</v>
      </c>
      <c r="AB63">
        <f t="shared" si="19"/>
        <v>5.5357289875205246E-2</v>
      </c>
      <c r="AC63">
        <f t="shared" si="20"/>
        <v>-8.97072316125562</v>
      </c>
      <c r="AH63">
        <f t="shared" si="21"/>
        <v>-32429.695392742546</v>
      </c>
      <c r="AI63">
        <f t="shared" si="22"/>
        <v>5.5357289875205246E-2</v>
      </c>
      <c r="AJ63">
        <f t="shared" si="23"/>
        <v>0.76471870054080959</v>
      </c>
      <c r="AK63">
        <f t="shared" si="24"/>
        <v>-1372.8383426130542</v>
      </c>
      <c r="AM63">
        <f t="shared" si="1"/>
        <v>-144.18590808886302</v>
      </c>
      <c r="AN63" s="1">
        <f t="shared" si="25"/>
        <v>-145.16646757200002</v>
      </c>
      <c r="AO63" s="1">
        <f t="shared" si="26"/>
        <v>0.96149689996990084</v>
      </c>
      <c r="AQ63">
        <f t="shared" si="27"/>
        <v>0.9541114117243763</v>
      </c>
      <c r="AR63" s="1">
        <v>0.96060000000000001</v>
      </c>
      <c r="AT63">
        <f t="shared" si="28"/>
        <v>0.9541114117243763</v>
      </c>
      <c r="AU63">
        <f t="shared" si="29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60.56317061407799</v>
      </c>
      <c r="AA64">
        <f t="shared" si="0"/>
        <v>0.22828523409347737</v>
      </c>
      <c r="AB64">
        <f t="shared" si="19"/>
        <v>5.2114148105113764E-2</v>
      </c>
      <c r="AC64">
        <f t="shared" si="20"/>
        <v>3.156198043097334</v>
      </c>
      <c r="AH64">
        <f t="shared" si="21"/>
        <v>-31218.557562842798</v>
      </c>
      <c r="AI64">
        <f t="shared" si="22"/>
        <v>5.2114148105113764E-2</v>
      </c>
      <c r="AJ64">
        <f t="shared" si="23"/>
        <v>0.77171476590652266</v>
      </c>
      <c r="AK64">
        <f t="shared" si="24"/>
        <v>-1255.5247715724747</v>
      </c>
      <c r="AM64">
        <f t="shared" si="1"/>
        <v>-138.10660391321949</v>
      </c>
      <c r="AN64" s="1">
        <f t="shared" si="25"/>
        <v>-137.68419527999998</v>
      </c>
      <c r="AO64" s="1">
        <f t="shared" si="26"/>
        <v>0.1784290534183697</v>
      </c>
      <c r="AQ64">
        <f t="shared" si="27"/>
        <v>0.95050719221639624</v>
      </c>
      <c r="AR64" s="1">
        <v>0.9476</v>
      </c>
      <c r="AT64">
        <f t="shared" si="28"/>
        <v>0.95050719221639624</v>
      </c>
      <c r="AU64">
        <f t="shared" si="29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551.21500590742085</v>
      </c>
      <c r="AA65">
        <f t="shared" si="0"/>
        <v>0.21185781866309969</v>
      </c>
      <c r="AB65">
        <f t="shared" si="19"/>
        <v>4.4883735328686829E-2</v>
      </c>
      <c r="AC65">
        <f t="shared" si="20"/>
        <v>24.740588434349224</v>
      </c>
      <c r="AH65">
        <f t="shared" si="21"/>
        <v>-28557.418385420311</v>
      </c>
      <c r="AI65">
        <f t="shared" si="22"/>
        <v>4.4883735328686829E-2</v>
      </c>
      <c r="AJ65">
        <f t="shared" si="23"/>
        <v>0.78814218133690028</v>
      </c>
      <c r="AK65">
        <f t="shared" si="24"/>
        <v>-1010.2119663470871</v>
      </c>
      <c r="AM65">
        <f t="shared" si="1"/>
        <v>-122.94753029500384</v>
      </c>
      <c r="AN65" s="1">
        <f t="shared" si="25"/>
        <v>-121.33705878000001</v>
      </c>
      <c r="AO65" s="1">
        <f t="shared" si="26"/>
        <v>2.5936185006387551</v>
      </c>
      <c r="AQ65">
        <f t="shared" si="27"/>
        <v>0.93119761989592975</v>
      </c>
      <c r="AR65" s="1">
        <v>0.91900000000000004</v>
      </c>
      <c r="AT65">
        <f t="shared" si="28"/>
        <v>0.93119761989592975</v>
      </c>
      <c r="AU65">
        <f t="shared" si="29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913.33052191105298</v>
      </c>
      <c r="AA66">
        <f t="shared" si="0"/>
        <v>0.19871965143868942</v>
      </c>
      <c r="AB66">
        <f t="shared" si="19"/>
        <v>3.9489499867914217E-2</v>
      </c>
      <c r="AC66">
        <f t="shared" si="20"/>
        <v>36.066965524368548</v>
      </c>
      <c r="AH66">
        <f t="shared" si="21"/>
        <v>-26587.91946630396</v>
      </c>
      <c r="AI66">
        <f t="shared" si="22"/>
        <v>3.9489499867914217E-2</v>
      </c>
      <c r="AJ66">
        <f t="shared" si="23"/>
        <v>0.80128034856131058</v>
      </c>
      <c r="AK66">
        <f t="shared" si="24"/>
        <v>-841.29920763399468</v>
      </c>
      <c r="AM66">
        <f t="shared" si="1"/>
        <v>-110.63529098297602</v>
      </c>
      <c r="AN66" s="1">
        <f t="shared" si="25"/>
        <v>-109.37607227999999</v>
      </c>
      <c r="AO66" s="1">
        <f t="shared" si="26"/>
        <v>1.5856317419246309</v>
      </c>
      <c r="AQ66">
        <f t="shared" si="27"/>
        <v>0.90823729269878817</v>
      </c>
      <c r="AR66" s="1">
        <v>0.89790000000000003</v>
      </c>
      <c r="AT66">
        <f t="shared" si="28"/>
        <v>0.90823729269878817</v>
      </c>
      <c r="AU66">
        <f t="shared" si="29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1154.5476969151437</v>
      </c>
      <c r="AA67">
        <f t="shared" si="0"/>
        <v>0.18941392168192145</v>
      </c>
      <c r="AB67">
        <f t="shared" si="19"/>
        <v>3.5877633726925075E-2</v>
      </c>
      <c r="AC67">
        <f t="shared" si="20"/>
        <v>41.422439390186426</v>
      </c>
      <c r="AH67">
        <f t="shared" si="21"/>
        <v>-25263.647503222015</v>
      </c>
      <c r="AI67">
        <f t="shared" si="22"/>
        <v>3.5877633726925075E-2</v>
      </c>
      <c r="AJ67">
        <f t="shared" si="23"/>
        <v>0.8105860783180785</v>
      </c>
      <c r="AK67">
        <f t="shared" si="24"/>
        <v>-734.71513362271287</v>
      </c>
      <c r="AM67">
        <f t="shared" si="1"/>
        <v>-102.13739919257466</v>
      </c>
      <c r="AN67" s="1">
        <f t="shared" si="25"/>
        <v>-101.45043568800001</v>
      </c>
      <c r="AO67" s="1">
        <f t="shared" si="26"/>
        <v>0.47191885661748401</v>
      </c>
      <c r="AQ67">
        <f t="shared" si="27"/>
        <v>0.88988525809747077</v>
      </c>
      <c r="AR67" s="1">
        <v>0.88390000000000002</v>
      </c>
      <c r="AT67">
        <f t="shared" si="28"/>
        <v>0.88988525809747077</v>
      </c>
      <c r="AU67">
        <f t="shared" si="29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2044.1530051955394</v>
      </c>
      <c r="AA68">
        <f t="shared" si="0"/>
        <v>0.15011963794752545</v>
      </c>
      <c r="AB68">
        <f t="shared" si="19"/>
        <v>2.2535905697496122E-2</v>
      </c>
      <c r="AC68">
        <f t="shared" si="20"/>
        <v>46.066839356339976</v>
      </c>
      <c r="AH68">
        <f t="shared" si="21"/>
        <v>-20105.419583966526</v>
      </c>
      <c r="AI68">
        <f t="shared" si="22"/>
        <v>2.2535905697496122E-2</v>
      </c>
      <c r="AJ68">
        <f t="shared" si="23"/>
        <v>0.84988036205247453</v>
      </c>
      <c r="AK68">
        <f t="shared" si="24"/>
        <v>-385.07555657290766</v>
      </c>
      <c r="AM68">
        <f t="shared" si="1"/>
        <v>-70.979635020528576</v>
      </c>
      <c r="AN68" s="1">
        <f t="shared" si="25"/>
        <v>-72.305483976000005</v>
      </c>
      <c r="AO68" s="1">
        <f t="shared" si="26"/>
        <v>1.7578754527246787</v>
      </c>
      <c r="AQ68">
        <f t="shared" si="27"/>
        <v>0.8181181367341841</v>
      </c>
      <c r="AR68" s="1">
        <v>0.83340000000000003</v>
      </c>
      <c r="AT68">
        <f t="shared" si="28"/>
        <v>0.8181181367341841</v>
      </c>
      <c r="AU68">
        <f t="shared" si="29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2738.9267659018001</v>
      </c>
      <c r="AA69">
        <f t="shared" si="0"/>
        <v>0.11072231843444921</v>
      </c>
      <c r="AB69">
        <f t="shared" si="19"/>
        <v>1.2259431799499572E-2</v>
      </c>
      <c r="AC69">
        <f t="shared" si="20"/>
        <v>33.577685890397049</v>
      </c>
      <c r="AH69">
        <f t="shared" si="21"/>
        <v>-15144.774685005779</v>
      </c>
      <c r="AI69">
        <f t="shared" si="22"/>
        <v>1.2259431799499572E-2</v>
      </c>
      <c r="AJ69">
        <f t="shared" si="23"/>
        <v>0.88927768156555076</v>
      </c>
      <c r="AK69">
        <f t="shared" si="24"/>
        <v>-165.10892559443104</v>
      </c>
      <c r="AM69">
        <f t="shared" si="1"/>
        <v>-48.217928123867495</v>
      </c>
      <c r="AN69" s="1">
        <f t="shared" si="25"/>
        <v>-48.734849826000001</v>
      </c>
      <c r="AO69" s="1">
        <f t="shared" si="26"/>
        <v>0.26720804613556803</v>
      </c>
      <c r="AQ69">
        <f t="shared" si="27"/>
        <v>0.78844742641251309</v>
      </c>
      <c r="AR69" s="1">
        <v>0.79690000000000005</v>
      </c>
      <c r="AT69">
        <f t="shared" si="28"/>
        <v>0.78844742641251309</v>
      </c>
      <c r="AU69">
        <f t="shared" si="29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3055.7732301333826</v>
      </c>
      <c r="AA70">
        <f t="shared" si="0"/>
        <v>8.7448114772821578E-2</v>
      </c>
      <c r="AB70">
        <f t="shared" si="19"/>
        <v>7.6471727773205758E-3</v>
      </c>
      <c r="AC70">
        <f t="shared" si="20"/>
        <v>23.368025859140968</v>
      </c>
      <c r="AH70">
        <f t="shared" si="21"/>
        <v>-12044.878098262649</v>
      </c>
      <c r="AI70">
        <f t="shared" si="22"/>
        <v>7.6471727773205758E-3</v>
      </c>
      <c r="AJ70">
        <f t="shared" si="23"/>
        <v>0.91255188522717845</v>
      </c>
      <c r="AK70">
        <f t="shared" si="24"/>
        <v>-84.054482418083452</v>
      </c>
      <c r="AM70">
        <f t="shared" si="1"/>
        <v>-36.976249702538297</v>
      </c>
      <c r="AN70" s="1">
        <f t="shared" si="25"/>
        <v>-36.821734487999997</v>
      </c>
      <c r="AO70" s="1">
        <f t="shared" si="26"/>
        <v>2.3874951523816867E-2</v>
      </c>
      <c r="AQ70">
        <f t="shared" si="27"/>
        <v>0.78558276910401126</v>
      </c>
      <c r="AR70" s="1">
        <v>0.7823</v>
      </c>
      <c r="AT70">
        <f t="shared" si="28"/>
        <v>0.78558276910401126</v>
      </c>
      <c r="AU70">
        <f t="shared" si="29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3222.7493614805044</v>
      </c>
      <c r="AA71">
        <f t="shared" ref="AA71" si="30">D71/(1000+D71)</f>
        <v>7.2223947052743986E-2</v>
      </c>
      <c r="AB71">
        <f t="shared" si="19"/>
        <v>5.2162985278775666E-3</v>
      </c>
      <c r="AC71">
        <f t="shared" si="20"/>
        <v>16.810822750009123</v>
      </c>
      <c r="AH71">
        <f t="shared" si="21"/>
        <v>-9866.6345843448398</v>
      </c>
      <c r="AI71">
        <f t="shared" si="22"/>
        <v>5.2162985278775666E-3</v>
      </c>
      <c r="AJ71">
        <f t="shared" si="23"/>
        <v>0.92777605294725607</v>
      </c>
      <c r="AK71">
        <f t="shared" si="24"/>
        <v>-47.750139079775813</v>
      </c>
      <c r="AM71">
        <f t="shared" ref="AM71" si="31">(Q71-U71)+X71-AC71-AK71</f>
        <v>-29.758326428987253</v>
      </c>
      <c r="AN71" s="1">
        <f t="shared" si="25"/>
        <v>-29.667560688000005</v>
      </c>
      <c r="AO71" s="1">
        <f t="shared" si="26"/>
        <v>8.2384197369641497E-3</v>
      </c>
      <c r="AQ71">
        <f t="shared" si="27"/>
        <v>0.77827380953468461</v>
      </c>
      <c r="AR71" s="1">
        <v>0.77590000000000003</v>
      </c>
      <c r="AT71">
        <f t="shared" si="28"/>
        <v>0.77827380953468461</v>
      </c>
      <c r="AU71">
        <f t="shared" si="29"/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topLeftCell="A9"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36</v>
      </c>
      <c r="B1" s="1" t="s">
        <v>35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51"/>
  <sheetViews>
    <sheetView zoomScale="102" zoomScaleNormal="100" zoomScaleSheetLayoutView="90" workbookViewId="0">
      <selection activeCell="S25" sqref="S2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37</v>
      </c>
      <c r="D1" t="s">
        <v>38</v>
      </c>
    </row>
    <row r="2" spans="1:8" x14ac:dyDescent="0.3">
      <c r="A2" s="1" t="s">
        <v>36</v>
      </c>
      <c r="B2" s="1" t="s">
        <v>35</v>
      </c>
      <c r="D2" t="s">
        <v>39</v>
      </c>
      <c r="G2" t="s">
        <v>40</v>
      </c>
    </row>
    <row r="3" spans="1:8" x14ac:dyDescent="0.3">
      <c r="A3" s="1">
        <v>2.0999315560741503E-2</v>
      </c>
      <c r="B3" s="1">
        <v>271.77023032931601</v>
      </c>
      <c r="D3" t="s">
        <v>36</v>
      </c>
      <c r="E3" t="s">
        <v>1</v>
      </c>
      <c r="G3" t="s">
        <v>36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0.13125400000000001</v>
      </c>
      <c r="E4">
        <v>259</v>
      </c>
      <c r="G4">
        <v>0.15515899999999999</v>
      </c>
      <c r="H4">
        <v>258</v>
      </c>
    </row>
    <row r="5" spans="1:8" x14ac:dyDescent="0.3">
      <c r="A5" s="1">
        <v>5.9187100732663596E-2</v>
      </c>
      <c r="B5" s="1">
        <v>268.44208538099599</v>
      </c>
      <c r="D5">
        <v>8.5834900000000006E-2</v>
      </c>
      <c r="E5">
        <v>260</v>
      </c>
      <c r="G5">
        <v>0.15471199999999999</v>
      </c>
      <c r="H5">
        <v>260</v>
      </c>
    </row>
    <row r="6" spans="1:8" x14ac:dyDescent="0.3">
      <c r="A6" s="1">
        <v>7.6482269457726487E-2</v>
      </c>
      <c r="B6" s="1">
        <v>267.91479389286201</v>
      </c>
      <c r="D6">
        <v>0.14215900000000001</v>
      </c>
      <c r="E6">
        <v>261</v>
      </c>
      <c r="G6">
        <v>0.15426799999999999</v>
      </c>
      <c r="H6">
        <v>262</v>
      </c>
    </row>
    <row r="7" spans="1:8" x14ac:dyDescent="0.3">
      <c r="A7" s="1">
        <v>9.5183301773118539E-2</v>
      </c>
      <c r="B7" s="1">
        <v>263.97715944664998</v>
      </c>
      <c r="D7">
        <v>0.14127400000000001</v>
      </c>
      <c r="E7">
        <v>262</v>
      </c>
      <c r="G7">
        <v>0.15022199999999999</v>
      </c>
      <c r="H7">
        <v>285</v>
      </c>
    </row>
    <row r="8" spans="1:8" x14ac:dyDescent="0.3">
      <c r="A8" s="1">
        <v>0.12218269911280236</v>
      </c>
      <c r="B8" s="1">
        <v>260.064009513982</v>
      </c>
      <c r="D8">
        <v>0.14638200000000001</v>
      </c>
      <c r="E8">
        <v>263</v>
      </c>
      <c r="G8">
        <v>0.149034</v>
      </c>
      <c r="H8">
        <v>294</v>
      </c>
    </row>
    <row r="9" spans="1:8" x14ac:dyDescent="0.3">
      <c r="A9" s="1">
        <v>0.14093082479144514</v>
      </c>
      <c r="B9" s="1">
        <v>254.423826929467</v>
      </c>
      <c r="D9">
        <v>0.13661799999999999</v>
      </c>
      <c r="E9">
        <v>264</v>
      </c>
      <c r="G9">
        <v>0.146284</v>
      </c>
      <c r="H9">
        <v>296</v>
      </c>
    </row>
    <row r="10" spans="1:8" x14ac:dyDescent="0.3">
      <c r="A10" s="1">
        <v>0.15537083421440145</v>
      </c>
      <c r="B10" s="1">
        <v>252.75800556148201</v>
      </c>
      <c r="D10">
        <v>2.6268300000000001E-2</v>
      </c>
      <c r="E10">
        <v>265</v>
      </c>
      <c r="G10">
        <v>0.14768200000000001</v>
      </c>
      <c r="H10">
        <v>299</v>
      </c>
    </row>
    <row r="11" spans="1:8" x14ac:dyDescent="0.3">
      <c r="A11" s="1">
        <v>0.15537925582263779</v>
      </c>
      <c r="B11" s="1">
        <v>255.604330261109</v>
      </c>
      <c r="D11">
        <v>7.7306899999999998E-2</v>
      </c>
      <c r="E11">
        <v>266</v>
      </c>
      <c r="G11">
        <v>0.145094</v>
      </c>
      <c r="H11">
        <v>302</v>
      </c>
    </row>
    <row r="12" spans="1:8" x14ac:dyDescent="0.3">
      <c r="A12" s="1">
        <v>0.15449406904479593</v>
      </c>
      <c r="B12" s="1">
        <v>256.74023680022299</v>
      </c>
      <c r="D12">
        <v>1.2728E-2</v>
      </c>
      <c r="E12">
        <v>267</v>
      </c>
      <c r="G12">
        <v>0.142119</v>
      </c>
      <c r="H12">
        <v>320</v>
      </c>
    </row>
    <row r="13" spans="1:8" x14ac:dyDescent="0.3">
      <c r="A13" s="1">
        <v>0.15480226823819804</v>
      </c>
      <c r="B13" s="1">
        <v>260.72596582661401</v>
      </c>
      <c r="D13">
        <v>1.1599E-2</v>
      </c>
      <c r="E13">
        <v>268</v>
      </c>
      <c r="G13">
        <v>0.140739</v>
      </c>
      <c r="H13">
        <v>328</v>
      </c>
    </row>
    <row r="14" spans="1:8" x14ac:dyDescent="0.3">
      <c r="A14" s="1">
        <v>0.1533267267576309</v>
      </c>
      <c r="B14" s="1">
        <v>263.56791829167997</v>
      </c>
      <c r="D14">
        <v>1.34717E-2</v>
      </c>
      <c r="E14">
        <v>269</v>
      </c>
      <c r="G14">
        <v>0.13941500000000001</v>
      </c>
      <c r="H14">
        <v>336</v>
      </c>
    </row>
    <row r="15" spans="1:8" x14ac:dyDescent="0.3">
      <c r="A15" s="1">
        <v>0.15274523568297013</v>
      </c>
      <c r="B15" s="1">
        <v>268.12028891725902</v>
      </c>
      <c r="D15">
        <v>2.1027300000000001E-3</v>
      </c>
      <c r="E15">
        <v>270</v>
      </c>
      <c r="G15">
        <v>0.138934</v>
      </c>
      <c r="H15">
        <v>339</v>
      </c>
    </row>
    <row r="16" spans="1:8" x14ac:dyDescent="0.3">
      <c r="A16" s="1">
        <v>0.1518630082022864</v>
      </c>
      <c r="B16" s="1">
        <v>272.10252015600099</v>
      </c>
      <c r="G16">
        <v>0.13830700000000001</v>
      </c>
      <c r="H16">
        <v>343</v>
      </c>
    </row>
    <row r="17" spans="1:8" x14ac:dyDescent="0.3">
      <c r="A17" s="1">
        <v>0.14889810295327691</v>
      </c>
      <c r="B17" s="1">
        <v>281.77127966561102</v>
      </c>
      <c r="G17">
        <v>0.137847</v>
      </c>
      <c r="H17">
        <v>346</v>
      </c>
    </row>
    <row r="18" spans="1:8" x14ac:dyDescent="0.3">
      <c r="A18" s="1">
        <v>0.14711399763595187</v>
      </c>
      <c r="B18" s="1">
        <v>289.16647720316899</v>
      </c>
      <c r="G18">
        <v>0.137546</v>
      </c>
      <c r="H18">
        <v>348</v>
      </c>
    </row>
    <row r="19" spans="1:8" x14ac:dyDescent="0.3">
      <c r="A19" s="1">
        <v>0.14532067215920066</v>
      </c>
      <c r="B19" s="1">
        <v>295.992409800801</v>
      </c>
      <c r="G19">
        <v>0.13739699999999999</v>
      </c>
      <c r="H19">
        <v>349</v>
      </c>
    </row>
    <row r="20" spans="1:8" x14ac:dyDescent="0.3">
      <c r="A20" s="1">
        <v>0.14382565541793893</v>
      </c>
      <c r="B20" s="1">
        <v>303.38848178527002</v>
      </c>
      <c r="G20">
        <v>0.137102</v>
      </c>
      <c r="H20">
        <v>351</v>
      </c>
    </row>
    <row r="21" spans="1:8" x14ac:dyDescent="0.3">
      <c r="A21" s="1">
        <v>0.14292474476345665</v>
      </c>
      <c r="B21" s="1">
        <v>307.37071302401199</v>
      </c>
      <c r="G21">
        <v>0.13695599999999999</v>
      </c>
      <c r="H21">
        <v>352</v>
      </c>
    </row>
    <row r="22" spans="1:8" x14ac:dyDescent="0.3">
      <c r="A22" s="1">
        <v>0.14202888808345326</v>
      </c>
      <c r="B22" s="1">
        <v>313.63000402245501</v>
      </c>
      <c r="G22">
        <v>0.13582900000000001</v>
      </c>
      <c r="H22">
        <v>360</v>
      </c>
    </row>
    <row r="23" spans="1:8" x14ac:dyDescent="0.3">
      <c r="A23" s="1">
        <v>0.14174260668796504</v>
      </c>
      <c r="B23" s="1">
        <v>319.89104391472398</v>
      </c>
      <c r="G23">
        <v>0.13542499999999999</v>
      </c>
      <c r="H23">
        <v>363</v>
      </c>
    </row>
    <row r="24" spans="1:8" x14ac:dyDescent="0.3">
      <c r="A24" s="1">
        <v>0.14022456349807511</v>
      </c>
      <c r="B24" s="1">
        <v>323.87152625964001</v>
      </c>
      <c r="G24">
        <v>0.135293</v>
      </c>
      <c r="H24">
        <v>364</v>
      </c>
    </row>
    <row r="25" spans="1:8" x14ac:dyDescent="0.3">
      <c r="A25" s="1">
        <v>0.13962143433393306</v>
      </c>
      <c r="B25" s="1">
        <v>327.28536700536898</v>
      </c>
      <c r="G25">
        <v>0.13439899999999999</v>
      </c>
      <c r="H25">
        <v>371</v>
      </c>
    </row>
    <row r="26" spans="1:8" x14ac:dyDescent="0.3">
      <c r="A26" s="1">
        <v>0.13657721019261368</v>
      </c>
      <c r="B26" s="1">
        <v>339.23118627468102</v>
      </c>
      <c r="G26">
        <v>0.13391400000000001</v>
      </c>
      <c r="H26">
        <v>375</v>
      </c>
    </row>
    <row r="27" spans="1:8" x14ac:dyDescent="0.3">
      <c r="A27" s="1">
        <v>0.13598833941624983</v>
      </c>
      <c r="B27" s="1">
        <v>348.90694135959001</v>
      </c>
      <c r="G27">
        <v>0.133796</v>
      </c>
      <c r="H27">
        <v>376</v>
      </c>
    </row>
    <row r="28" spans="1:8" x14ac:dyDescent="0.3">
      <c r="A28" s="1">
        <v>0.13444100986675767</v>
      </c>
      <c r="B28" s="1">
        <v>350.04109900487902</v>
      </c>
      <c r="G28">
        <v>0.13356299999999999</v>
      </c>
      <c r="H28">
        <v>378</v>
      </c>
    </row>
    <row r="29" spans="1:8" x14ac:dyDescent="0.3">
      <c r="A29" s="1">
        <v>0.13448876613221616</v>
      </c>
      <c r="B29" s="1">
        <v>365.41125238286702</v>
      </c>
      <c r="G29">
        <v>0.132077</v>
      </c>
      <c r="H29">
        <v>392</v>
      </c>
    </row>
    <row r="30" spans="1:8" x14ac:dyDescent="0.3">
      <c r="A30" s="1">
        <v>0.13325484791941505</v>
      </c>
      <c r="B30" s="1">
        <v>368.82334423477101</v>
      </c>
      <c r="G30">
        <v>0.13117200000000001</v>
      </c>
      <c r="H30">
        <v>402</v>
      </c>
    </row>
    <row r="31" spans="1:8" x14ac:dyDescent="0.3">
      <c r="A31" s="1">
        <v>0.13264367338351149</v>
      </c>
      <c r="B31" s="1">
        <v>372.806449920425</v>
      </c>
      <c r="G31">
        <v>0.13100700000000001</v>
      </c>
      <c r="H31">
        <v>404</v>
      </c>
    </row>
    <row r="32" spans="1:8" x14ac:dyDescent="0.3">
      <c r="A32" s="1">
        <v>0.13265788276539192</v>
      </c>
      <c r="B32" s="1">
        <v>377.36056943982902</v>
      </c>
      <c r="G32">
        <v>0.13092699999999999</v>
      </c>
      <c r="H32">
        <v>405</v>
      </c>
    </row>
    <row r="33" spans="1:8" x14ac:dyDescent="0.3">
      <c r="A33" s="1">
        <v>0.12808160798714385</v>
      </c>
      <c r="B33" s="1">
        <v>418.33452841078002</v>
      </c>
      <c r="G33">
        <v>0.130694</v>
      </c>
      <c r="H33">
        <v>408</v>
      </c>
    </row>
    <row r="34" spans="1:8" x14ac:dyDescent="0.3">
      <c r="A34" s="1">
        <v>0.12695352908259044</v>
      </c>
      <c r="B34" s="1">
        <v>461.02590111754301</v>
      </c>
      <c r="G34">
        <v>0.13001199999999999</v>
      </c>
      <c r="H34">
        <v>418</v>
      </c>
    </row>
    <row r="35" spans="1:8" x14ac:dyDescent="0.3">
      <c r="A35" s="1">
        <v>0.1279870644577214</v>
      </c>
      <c r="B35" s="1">
        <v>488.35324157470399</v>
      </c>
      <c r="G35">
        <v>0.129302</v>
      </c>
      <c r="H35">
        <v>432</v>
      </c>
    </row>
    <row r="36" spans="1:8" x14ac:dyDescent="0.3">
      <c r="G36">
        <v>0.12926299999999999</v>
      </c>
      <c r="H36">
        <v>433</v>
      </c>
    </row>
    <row r="37" spans="1:8" x14ac:dyDescent="0.3">
      <c r="G37">
        <v>0.12889300000000001</v>
      </c>
      <c r="H37">
        <v>446</v>
      </c>
    </row>
    <row r="38" spans="1:8" x14ac:dyDescent="0.3">
      <c r="G38">
        <v>0.12886</v>
      </c>
      <c r="H38">
        <v>448</v>
      </c>
    </row>
    <row r="39" spans="1:8" x14ac:dyDescent="0.3">
      <c r="G39">
        <v>0.128801</v>
      </c>
      <c r="H39">
        <v>454</v>
      </c>
    </row>
    <row r="40" spans="1:8" x14ac:dyDescent="0.3">
      <c r="G40">
        <v>0.12879699999999999</v>
      </c>
      <c r="H40">
        <v>455</v>
      </c>
    </row>
    <row r="41" spans="1:8" x14ac:dyDescent="0.3">
      <c r="G41">
        <v>0.12882299999999999</v>
      </c>
      <c r="H41">
        <v>463</v>
      </c>
    </row>
    <row r="42" spans="1:8" x14ac:dyDescent="0.3">
      <c r="G42">
        <v>0.128861</v>
      </c>
      <c r="H42">
        <v>466</v>
      </c>
    </row>
    <row r="43" spans="1:8" x14ac:dyDescent="0.3">
      <c r="G43">
        <v>0.12895899999999999</v>
      </c>
      <c r="H43">
        <v>470</v>
      </c>
    </row>
    <row r="44" spans="1:8" x14ac:dyDescent="0.3">
      <c r="G44">
        <v>0.12898399999999999</v>
      </c>
      <c r="H44">
        <v>471</v>
      </c>
    </row>
    <row r="45" spans="1:8" x14ac:dyDescent="0.3">
      <c r="G45">
        <v>0.12901000000000001</v>
      </c>
      <c r="H45">
        <v>472</v>
      </c>
    </row>
    <row r="46" spans="1:8" ht="13.8" customHeight="1" x14ac:dyDescent="0.3">
      <c r="G46">
        <v>0.12909999999999999</v>
      </c>
      <c r="H46">
        <v>475</v>
      </c>
    </row>
    <row r="47" spans="1:8" x14ac:dyDescent="0.3">
      <c r="G47">
        <v>0.12928600000000001</v>
      </c>
      <c r="H47">
        <v>480</v>
      </c>
    </row>
    <row r="48" spans="1:8" x14ac:dyDescent="0.3">
      <c r="G48">
        <v>0.12941900000000001</v>
      </c>
      <c r="H48">
        <v>483</v>
      </c>
    </row>
    <row r="49" spans="7:8" x14ac:dyDescent="0.3">
      <c r="G49">
        <v>0.12951599999999999</v>
      </c>
      <c r="H49">
        <v>485</v>
      </c>
    </row>
    <row r="50" spans="7:8" x14ac:dyDescent="0.3">
      <c r="G50">
        <v>0.12956799999999999</v>
      </c>
      <c r="H50">
        <v>486</v>
      </c>
    </row>
    <row r="51" spans="7:8" x14ac:dyDescent="0.3">
      <c r="G51">
        <v>0.12962099999999999</v>
      </c>
      <c r="H51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60"/>
  <sheetViews>
    <sheetView topLeftCell="E1" workbookViewId="0">
      <selection activeCell="Q21" sqref="Q21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37</v>
      </c>
      <c r="D1" t="s">
        <v>41</v>
      </c>
    </row>
    <row r="2" spans="1:5" x14ac:dyDescent="0.3">
      <c r="A2" s="1" t="s">
        <v>36</v>
      </c>
      <c r="B2" s="1" t="s">
        <v>35</v>
      </c>
      <c r="D2" t="s">
        <v>36</v>
      </c>
      <c r="E2" t="s">
        <v>1</v>
      </c>
    </row>
    <row r="3" spans="1:5" x14ac:dyDescent="0.3">
      <c r="A3" s="1">
        <v>2.0999315560741503E-2</v>
      </c>
      <c r="B3" s="1">
        <v>271.77023032931601</v>
      </c>
      <c r="D3">
        <v>0.13125400000000001</v>
      </c>
      <c r="E3">
        <v>259</v>
      </c>
    </row>
    <row r="4" spans="1:5" x14ac:dyDescent="0.3">
      <c r="A4" s="1">
        <v>4.009100324751385E-2</v>
      </c>
      <c r="B4" s="1">
        <v>270.10528340824402</v>
      </c>
      <c r="D4">
        <v>8.5834900000000006E-2</v>
      </c>
      <c r="E4">
        <v>260</v>
      </c>
    </row>
    <row r="5" spans="1:5" x14ac:dyDescent="0.3">
      <c r="A5" s="1">
        <v>5.9187100732663596E-2</v>
      </c>
      <c r="B5" s="1">
        <v>268.44208538099599</v>
      </c>
      <c r="D5">
        <v>0.14215900000000001</v>
      </c>
      <c r="E5">
        <v>261</v>
      </c>
    </row>
    <row r="6" spans="1:5" x14ac:dyDescent="0.3">
      <c r="A6" s="1">
        <v>7.6482269457726487E-2</v>
      </c>
      <c r="B6" s="1">
        <v>267.91479389286201</v>
      </c>
      <c r="D6">
        <v>0.14127400000000001</v>
      </c>
      <c r="E6">
        <v>262</v>
      </c>
    </row>
    <row r="7" spans="1:5" x14ac:dyDescent="0.3">
      <c r="A7" s="1">
        <v>9.5183301773118539E-2</v>
      </c>
      <c r="B7" s="1">
        <v>263.97715944664998</v>
      </c>
      <c r="D7">
        <v>0.14638200000000001</v>
      </c>
      <c r="E7">
        <v>263</v>
      </c>
    </row>
    <row r="8" spans="1:5" x14ac:dyDescent="0.3">
      <c r="A8" s="1">
        <v>0.12218269911280236</v>
      </c>
      <c r="B8" s="1">
        <v>260.064009513982</v>
      </c>
      <c r="D8">
        <v>0.13661799999999999</v>
      </c>
      <c r="E8">
        <v>264</v>
      </c>
    </row>
    <row r="9" spans="1:5" x14ac:dyDescent="0.3">
      <c r="A9" s="1">
        <v>0.14093082479144514</v>
      </c>
      <c r="B9" s="1">
        <v>254.423826929467</v>
      </c>
      <c r="D9">
        <v>2.6268300000000001E-2</v>
      </c>
      <c r="E9">
        <v>265</v>
      </c>
    </row>
    <row r="10" spans="1:5" x14ac:dyDescent="0.3">
      <c r="A10" s="1">
        <v>0.15537083421440145</v>
      </c>
      <c r="B10" s="1">
        <v>252.75800556148201</v>
      </c>
      <c r="D10">
        <v>7.7306899999999998E-2</v>
      </c>
      <c r="E10">
        <v>266</v>
      </c>
    </row>
    <row r="11" spans="1:5" x14ac:dyDescent="0.3">
      <c r="A11" s="1">
        <v>0.15537925582263779</v>
      </c>
      <c r="B11" s="1">
        <v>255.604330261109</v>
      </c>
      <c r="D11">
        <v>1.2728E-2</v>
      </c>
      <c r="E11">
        <v>267</v>
      </c>
    </row>
    <row r="12" spans="1:5" x14ac:dyDescent="0.3">
      <c r="A12" s="1">
        <v>0.15449406904479593</v>
      </c>
      <c r="B12" s="1">
        <v>256.74023680022299</v>
      </c>
      <c r="D12">
        <v>1.1599E-2</v>
      </c>
      <c r="E12">
        <v>268</v>
      </c>
    </row>
    <row r="13" spans="1:5" x14ac:dyDescent="0.3">
      <c r="A13" s="1">
        <v>0.15480226823819804</v>
      </c>
      <c r="B13" s="1">
        <v>260.72596582661401</v>
      </c>
      <c r="D13">
        <v>0.15515899999999999</v>
      </c>
      <c r="E13">
        <v>258</v>
      </c>
    </row>
    <row r="14" spans="1:5" x14ac:dyDescent="0.3">
      <c r="A14" s="1">
        <v>0.1533267267576309</v>
      </c>
      <c r="B14" s="1">
        <v>263.56791829167997</v>
      </c>
      <c r="D14">
        <v>0.15471199999999999</v>
      </c>
      <c r="E14">
        <v>260</v>
      </c>
    </row>
    <row r="15" spans="1:5" x14ac:dyDescent="0.3">
      <c r="A15" s="1">
        <v>0.15274523568297013</v>
      </c>
      <c r="B15" s="1">
        <v>268.12028891725902</v>
      </c>
      <c r="D15">
        <v>0.15426799999999999</v>
      </c>
      <c r="E15">
        <v>262</v>
      </c>
    </row>
    <row r="16" spans="1:5" x14ac:dyDescent="0.3">
      <c r="A16" s="1">
        <v>0.1518630082022864</v>
      </c>
      <c r="B16" s="1">
        <v>272.10252015600099</v>
      </c>
      <c r="D16">
        <v>0.15022199999999999</v>
      </c>
      <c r="E16">
        <v>285</v>
      </c>
    </row>
    <row r="17" spans="1:5" x14ac:dyDescent="0.3">
      <c r="A17" s="1">
        <v>0.14889810295327691</v>
      </c>
      <c r="B17" s="1">
        <v>281.77127966561102</v>
      </c>
      <c r="D17">
        <v>0.149034</v>
      </c>
      <c r="E17">
        <v>294</v>
      </c>
    </row>
    <row r="18" spans="1:5" x14ac:dyDescent="0.3">
      <c r="A18" s="1">
        <v>0.14711399763595187</v>
      </c>
      <c r="B18" s="1">
        <v>289.16647720316899</v>
      </c>
      <c r="D18">
        <v>0.146284</v>
      </c>
      <c r="E18">
        <v>296</v>
      </c>
    </row>
    <row r="19" spans="1:5" x14ac:dyDescent="0.3">
      <c r="A19" s="1">
        <v>0.14532067215920066</v>
      </c>
      <c r="B19" s="1">
        <v>295.992409800801</v>
      </c>
      <c r="D19">
        <v>0.14768200000000001</v>
      </c>
      <c r="E19">
        <v>299</v>
      </c>
    </row>
    <row r="20" spans="1:5" x14ac:dyDescent="0.3">
      <c r="A20" s="1">
        <v>0.14382565541793893</v>
      </c>
      <c r="B20" s="1">
        <v>303.38848178527002</v>
      </c>
      <c r="D20">
        <v>0.145094</v>
      </c>
      <c r="E20">
        <v>302</v>
      </c>
    </row>
    <row r="21" spans="1:5" x14ac:dyDescent="0.3">
      <c r="A21" s="1">
        <v>0.14292474476345665</v>
      </c>
      <c r="B21" s="1">
        <v>307.37071302401199</v>
      </c>
      <c r="D21">
        <v>0.142119</v>
      </c>
      <c r="E21">
        <v>320</v>
      </c>
    </row>
    <row r="22" spans="1:5" x14ac:dyDescent="0.3">
      <c r="A22" s="1">
        <v>0.14202888808345326</v>
      </c>
      <c r="B22" s="1">
        <v>313.63000402245501</v>
      </c>
      <c r="D22">
        <v>0.140739</v>
      </c>
      <c r="E22">
        <v>328</v>
      </c>
    </row>
    <row r="23" spans="1:5" x14ac:dyDescent="0.3">
      <c r="A23" s="1">
        <v>0.14174260668796504</v>
      </c>
      <c r="B23" s="1">
        <v>319.89104391472398</v>
      </c>
      <c r="D23">
        <v>0.13941500000000001</v>
      </c>
      <c r="E23">
        <v>336</v>
      </c>
    </row>
    <row r="24" spans="1:5" x14ac:dyDescent="0.3">
      <c r="A24" s="1">
        <v>0.14022456349807511</v>
      </c>
      <c r="B24" s="1">
        <v>323.87152625964001</v>
      </c>
      <c r="D24">
        <v>0.138934</v>
      </c>
      <c r="E24">
        <v>339</v>
      </c>
    </row>
    <row r="25" spans="1:5" x14ac:dyDescent="0.3">
      <c r="A25" s="1">
        <v>0.13962143433393306</v>
      </c>
      <c r="B25" s="1">
        <v>327.28536700536898</v>
      </c>
      <c r="D25">
        <v>0.13830700000000001</v>
      </c>
      <c r="E25">
        <v>343</v>
      </c>
    </row>
    <row r="26" spans="1:5" x14ac:dyDescent="0.3">
      <c r="A26" s="1">
        <v>0.13657721019261368</v>
      </c>
      <c r="B26" s="1">
        <v>339.23118627468102</v>
      </c>
      <c r="D26">
        <v>0.137847</v>
      </c>
      <c r="E26">
        <v>346</v>
      </c>
    </row>
    <row r="27" spans="1:5" x14ac:dyDescent="0.3">
      <c r="A27" s="1">
        <v>0.13598833941624983</v>
      </c>
      <c r="B27" s="1">
        <v>348.90694135959001</v>
      </c>
      <c r="D27">
        <v>0.137546</v>
      </c>
      <c r="E27">
        <v>348</v>
      </c>
    </row>
    <row r="28" spans="1:5" x14ac:dyDescent="0.3">
      <c r="A28" s="1">
        <v>0.13444100986675767</v>
      </c>
      <c r="B28" s="1">
        <v>350.04109900487902</v>
      </c>
      <c r="D28">
        <v>0.13739699999999999</v>
      </c>
      <c r="E28">
        <v>349</v>
      </c>
    </row>
    <row r="29" spans="1:5" x14ac:dyDescent="0.3">
      <c r="A29" s="1">
        <v>0.13448876613221616</v>
      </c>
      <c r="B29" s="1">
        <v>365.41125238286702</v>
      </c>
      <c r="D29">
        <v>0.137102</v>
      </c>
      <c r="E29">
        <v>351</v>
      </c>
    </row>
    <row r="30" spans="1:5" x14ac:dyDescent="0.3">
      <c r="A30" s="1">
        <v>0.13325484791941505</v>
      </c>
      <c r="B30" s="1">
        <v>368.82334423477101</v>
      </c>
      <c r="D30">
        <v>0.13695599999999999</v>
      </c>
      <c r="E30">
        <v>352</v>
      </c>
    </row>
    <row r="31" spans="1:5" x14ac:dyDescent="0.3">
      <c r="A31" s="1">
        <v>0.13264367338351149</v>
      </c>
      <c r="B31" s="1">
        <v>372.806449920425</v>
      </c>
      <c r="D31">
        <v>0.13582900000000001</v>
      </c>
      <c r="E31">
        <v>360</v>
      </c>
    </row>
    <row r="32" spans="1:5" x14ac:dyDescent="0.3">
      <c r="A32" s="1">
        <v>0.13265788276539192</v>
      </c>
      <c r="B32" s="1">
        <v>377.36056943982902</v>
      </c>
      <c r="D32">
        <v>0.13542499999999999</v>
      </c>
      <c r="E32">
        <v>363</v>
      </c>
    </row>
    <row r="33" spans="1:5" x14ac:dyDescent="0.3">
      <c r="A33" s="1">
        <v>0.12808160798714385</v>
      </c>
      <c r="B33" s="1">
        <v>418.33452841078002</v>
      </c>
      <c r="D33">
        <v>0.135293</v>
      </c>
      <c r="E33">
        <v>364</v>
      </c>
    </row>
    <row r="34" spans="1:5" x14ac:dyDescent="0.3">
      <c r="A34" s="1">
        <v>0.12695352908259044</v>
      </c>
      <c r="B34" s="1">
        <v>461.02590111754301</v>
      </c>
      <c r="D34">
        <v>0.13439899999999999</v>
      </c>
      <c r="E34">
        <v>371</v>
      </c>
    </row>
    <row r="35" spans="1:5" x14ac:dyDescent="0.3">
      <c r="A35" s="1">
        <v>0.1279870644577214</v>
      </c>
      <c r="B35" s="1">
        <v>488.35324157470399</v>
      </c>
      <c r="D35">
        <v>0.13391400000000001</v>
      </c>
      <c r="E35">
        <v>375</v>
      </c>
    </row>
    <row r="36" spans="1:5" x14ac:dyDescent="0.3">
      <c r="D36">
        <v>0.133796</v>
      </c>
      <c r="E36">
        <v>376</v>
      </c>
    </row>
    <row r="37" spans="1:5" x14ac:dyDescent="0.3">
      <c r="D37">
        <v>0.13356299999999999</v>
      </c>
      <c r="E37">
        <v>378</v>
      </c>
    </row>
    <row r="38" spans="1:5" x14ac:dyDescent="0.3">
      <c r="D38">
        <v>0.132077</v>
      </c>
      <c r="E38">
        <v>392</v>
      </c>
    </row>
    <row r="39" spans="1:5" x14ac:dyDescent="0.3">
      <c r="D39">
        <v>0.13117200000000001</v>
      </c>
      <c r="E39">
        <v>402</v>
      </c>
    </row>
    <row r="40" spans="1:5" x14ac:dyDescent="0.3">
      <c r="D40">
        <v>0.13100700000000001</v>
      </c>
      <c r="E40">
        <v>404</v>
      </c>
    </row>
    <row r="41" spans="1:5" x14ac:dyDescent="0.3">
      <c r="D41">
        <v>0.13092699999999999</v>
      </c>
      <c r="E41">
        <v>405</v>
      </c>
    </row>
    <row r="42" spans="1:5" x14ac:dyDescent="0.3">
      <c r="D42">
        <v>0.130694</v>
      </c>
      <c r="E42">
        <v>408</v>
      </c>
    </row>
    <row r="43" spans="1:5" x14ac:dyDescent="0.3">
      <c r="D43">
        <v>0.13001199999999999</v>
      </c>
      <c r="E43">
        <v>418</v>
      </c>
    </row>
    <row r="44" spans="1:5" x14ac:dyDescent="0.3">
      <c r="D44">
        <v>0.129302</v>
      </c>
      <c r="E44">
        <v>432</v>
      </c>
    </row>
    <row r="45" spans="1:5" x14ac:dyDescent="0.3">
      <c r="D45">
        <v>0.12926299999999999</v>
      </c>
      <c r="E45">
        <v>433</v>
      </c>
    </row>
    <row r="46" spans="1:5" x14ac:dyDescent="0.3">
      <c r="D46">
        <v>0.12889300000000001</v>
      </c>
      <c r="E46">
        <v>446</v>
      </c>
    </row>
    <row r="47" spans="1:5" x14ac:dyDescent="0.3">
      <c r="D47">
        <v>0.12886</v>
      </c>
      <c r="E47">
        <v>448</v>
      </c>
    </row>
    <row r="48" spans="1:5" x14ac:dyDescent="0.3">
      <c r="D48">
        <v>0.128801</v>
      </c>
      <c r="E48">
        <v>454</v>
      </c>
    </row>
    <row r="49" spans="4:5" x14ac:dyDescent="0.3">
      <c r="D49">
        <v>0.12879699999999999</v>
      </c>
      <c r="E49">
        <v>455</v>
      </c>
    </row>
    <row r="50" spans="4:5" x14ac:dyDescent="0.3">
      <c r="D50">
        <v>0.12882299999999999</v>
      </c>
      <c r="E50">
        <v>463</v>
      </c>
    </row>
    <row r="51" spans="4:5" x14ac:dyDescent="0.3">
      <c r="D51">
        <v>0.128861</v>
      </c>
      <c r="E51">
        <v>466</v>
      </c>
    </row>
    <row r="52" spans="4:5" x14ac:dyDescent="0.3">
      <c r="D52">
        <v>0.12895899999999999</v>
      </c>
      <c r="E52">
        <v>470</v>
      </c>
    </row>
    <row r="53" spans="4:5" x14ac:dyDescent="0.3">
      <c r="D53">
        <v>0.12898399999999999</v>
      </c>
      <c r="E53">
        <v>471</v>
      </c>
    </row>
    <row r="54" spans="4:5" x14ac:dyDescent="0.3">
      <c r="D54">
        <v>0.12901000000000001</v>
      </c>
      <c r="E54">
        <v>472</v>
      </c>
    </row>
    <row r="55" spans="4:5" x14ac:dyDescent="0.3">
      <c r="D55">
        <v>0.12909999999999999</v>
      </c>
      <c r="E55">
        <v>475</v>
      </c>
    </row>
    <row r="56" spans="4:5" x14ac:dyDescent="0.3">
      <c r="D56">
        <v>0.12928600000000001</v>
      </c>
      <c r="E56">
        <v>480</v>
      </c>
    </row>
    <row r="57" spans="4:5" x14ac:dyDescent="0.3">
      <c r="D57">
        <v>0.12941900000000001</v>
      </c>
      <c r="E57">
        <v>483</v>
      </c>
    </row>
    <row r="58" spans="4:5" x14ac:dyDescent="0.3">
      <c r="D58">
        <v>0.12951599999999999</v>
      </c>
      <c r="E58">
        <v>485</v>
      </c>
    </row>
    <row r="59" spans="4:5" x14ac:dyDescent="0.3">
      <c r="D59">
        <v>0.12956799999999999</v>
      </c>
      <c r="E59">
        <v>486</v>
      </c>
    </row>
    <row r="60" spans="4:5" x14ac:dyDescent="0.3">
      <c r="D60">
        <v>0.12962099999999999</v>
      </c>
      <c r="E60">
        <v>487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2024-03-13T17:03:00Z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