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OneDrive\Desktop\Final-Year-Project\CURRENT WORK\SALT WORK - CODES\N = 4\LiCl - Done\"/>
    </mc:Choice>
  </mc:AlternateContent>
  <xr:revisionPtr revIDLastSave="0" documentId="13_ncr:1_{56D0D49A-4D43-43C3-B707-0FC729D6808E}" xr6:coauthVersionLast="47" xr6:coauthVersionMax="47" xr10:uidLastSave="{00000000-0000-0000-0000-000000000000}"/>
  <bookViews>
    <workbookView xWindow="-108" yWindow="-108" windowWidth="23256" windowHeight="12456" xr2:uid="{E88A55E1-2FE1-4A75-8B73-96F5B642C0CF}"/>
  </bookViews>
  <sheets>
    <sheet name="Sheet for finding Unknown LiCl" sheetId="1" r:id="rId1"/>
    <sheet name="Graph-Literature" sheetId="2" r:id="rId2"/>
    <sheet name="Graph-mathematica each parts" sheetId="3" r:id="rId3"/>
    <sheet name="Comparision graph" sheetId="4" r:id="rId4"/>
  </sheets>
  <definedNames>
    <definedName name="solver_adj" localSheetId="0" hidden="1">'Sheet for finding Unknown LiCl'!$AG$9:$AG$23</definedName>
    <definedName name="solver_cvg" localSheetId="0" hidden="1">0.000000000001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10000</definedName>
    <definedName name="solver_lhs1" localSheetId="0" hidden="1">'Sheet for finding Unknown LiCl'!$AG$14</definedName>
    <definedName name="solver_lhs2" localSheetId="0" hidden="1">'Sheet for finding Unknown LiCl'!$AG$20</definedName>
    <definedName name="solver_lhs3" localSheetId="0" hidden="1">'Sheet for finding Unknown LiCl'!$AG$9</definedName>
    <definedName name="solver_mip" localSheetId="0" hidden="1">2147483647</definedName>
    <definedName name="solver_mni" localSheetId="0" hidden="1">300</definedName>
    <definedName name="solver_mrt" localSheetId="0" hidden="1">0.075</definedName>
    <definedName name="solver_msl" localSheetId="0" hidden="1">1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'Sheet for finding Unknown LiCl'!$AQ$7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hs1" localSheetId="0" hidden="1">41</definedName>
    <definedName name="solver_rhs2" localSheetId="0" hidden="1">35</definedName>
    <definedName name="solver_rhs3" localSheetId="0" hidden="1">100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10000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8" i="1" l="1"/>
  <c r="AV8" i="1"/>
  <c r="AU9" i="1"/>
  <c r="AV9" i="1"/>
  <c r="AU10" i="1"/>
  <c r="AV10" i="1"/>
  <c r="AU11" i="1"/>
  <c r="AV11" i="1"/>
  <c r="AU12" i="1"/>
  <c r="AV12" i="1"/>
  <c r="AU13" i="1"/>
  <c r="AV13" i="1"/>
  <c r="AU14" i="1"/>
  <c r="AV14" i="1"/>
  <c r="AU15" i="1"/>
  <c r="AV15" i="1"/>
  <c r="AU16" i="1"/>
  <c r="AV16" i="1"/>
  <c r="AU17" i="1"/>
  <c r="AV17" i="1"/>
  <c r="AU18" i="1"/>
  <c r="AV18" i="1"/>
  <c r="AU19" i="1"/>
  <c r="AV19" i="1"/>
  <c r="AU20" i="1"/>
  <c r="AV20" i="1"/>
  <c r="AU21" i="1"/>
  <c r="AV21" i="1"/>
  <c r="AU22" i="1"/>
  <c r="AV22" i="1"/>
  <c r="AU23" i="1"/>
  <c r="AV23" i="1"/>
  <c r="AU24" i="1"/>
  <c r="AV24" i="1"/>
  <c r="AU25" i="1"/>
  <c r="AV25" i="1"/>
  <c r="AU26" i="1"/>
  <c r="AV26" i="1"/>
  <c r="AU27" i="1"/>
  <c r="AV27" i="1"/>
  <c r="AU28" i="1"/>
  <c r="AV28" i="1"/>
  <c r="AU29" i="1"/>
  <c r="AV29" i="1"/>
  <c r="AU30" i="1"/>
  <c r="AV30" i="1"/>
  <c r="AU31" i="1"/>
  <c r="AV31" i="1"/>
  <c r="AU32" i="1"/>
  <c r="AV32" i="1"/>
  <c r="AU33" i="1"/>
  <c r="AV33" i="1"/>
  <c r="AU34" i="1"/>
  <c r="AV34" i="1"/>
  <c r="AU35" i="1"/>
  <c r="AV35" i="1"/>
  <c r="AU36" i="1"/>
  <c r="AV36" i="1"/>
  <c r="AU37" i="1"/>
  <c r="AV37" i="1"/>
  <c r="AU38" i="1"/>
  <c r="AV38" i="1"/>
  <c r="AU39" i="1"/>
  <c r="AV39" i="1"/>
  <c r="AU40" i="1"/>
  <c r="AV40" i="1"/>
  <c r="AU41" i="1"/>
  <c r="AV41" i="1"/>
  <c r="AU42" i="1"/>
  <c r="AV42" i="1"/>
  <c r="AU43" i="1"/>
  <c r="AV43" i="1"/>
  <c r="AU44" i="1"/>
  <c r="AV44" i="1"/>
  <c r="AU45" i="1"/>
  <c r="AV45" i="1"/>
  <c r="AU46" i="1"/>
  <c r="AV46" i="1"/>
  <c r="AU47" i="1"/>
  <c r="AV47" i="1"/>
  <c r="AU48" i="1"/>
  <c r="AV48" i="1"/>
  <c r="AU49" i="1"/>
  <c r="AV49" i="1"/>
  <c r="AU50" i="1"/>
  <c r="AV50" i="1"/>
  <c r="AU51" i="1"/>
  <c r="AV51" i="1"/>
  <c r="AU52" i="1"/>
  <c r="AV52" i="1"/>
  <c r="AU53" i="1"/>
  <c r="AV53" i="1"/>
  <c r="AU54" i="1"/>
  <c r="AV54" i="1"/>
  <c r="AU55" i="1"/>
  <c r="AV55" i="1"/>
  <c r="AU56" i="1"/>
  <c r="AV56" i="1"/>
  <c r="AU57" i="1"/>
  <c r="AV57" i="1"/>
  <c r="AU58" i="1"/>
  <c r="AV58" i="1"/>
  <c r="AU59" i="1"/>
  <c r="AV59" i="1"/>
  <c r="AU60" i="1"/>
  <c r="AV60" i="1"/>
  <c r="AV7" i="1"/>
  <c r="AU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7" i="1"/>
  <c r="H14" i="1" l="1"/>
  <c r="H15" i="1"/>
  <c r="H19" i="1"/>
  <c r="H22" i="1"/>
  <c r="H23" i="1"/>
  <c r="H27" i="1"/>
  <c r="H30" i="1"/>
  <c r="H31" i="1"/>
  <c r="H35" i="1"/>
  <c r="H38" i="1"/>
  <c r="H39" i="1"/>
  <c r="H43" i="1"/>
  <c r="H46" i="1"/>
  <c r="H47" i="1"/>
  <c r="H51" i="1"/>
  <c r="H54" i="1"/>
  <c r="H55" i="1"/>
  <c r="H59" i="1"/>
  <c r="C8" i="1"/>
  <c r="H8" i="1" s="1"/>
  <c r="C9" i="1"/>
  <c r="G9" i="1" s="1"/>
  <c r="C10" i="1"/>
  <c r="H10" i="1" s="1"/>
  <c r="C11" i="1"/>
  <c r="H11" i="1" s="1"/>
  <c r="C12" i="1"/>
  <c r="H12" i="1" s="1"/>
  <c r="C13" i="1"/>
  <c r="G13" i="1" s="1"/>
  <c r="C14" i="1"/>
  <c r="C15" i="1"/>
  <c r="C16" i="1"/>
  <c r="H16" i="1" s="1"/>
  <c r="C17" i="1"/>
  <c r="G17" i="1" s="1"/>
  <c r="C18" i="1"/>
  <c r="H18" i="1" s="1"/>
  <c r="C19" i="1"/>
  <c r="C20" i="1"/>
  <c r="H20" i="1" s="1"/>
  <c r="C21" i="1"/>
  <c r="G21" i="1" s="1"/>
  <c r="C22" i="1"/>
  <c r="G22" i="1" s="1"/>
  <c r="C23" i="1"/>
  <c r="G23" i="1" s="1"/>
  <c r="C24" i="1"/>
  <c r="H24" i="1" s="1"/>
  <c r="C25" i="1"/>
  <c r="G25" i="1" s="1"/>
  <c r="C26" i="1"/>
  <c r="H26" i="1" s="1"/>
  <c r="C27" i="1"/>
  <c r="C28" i="1"/>
  <c r="H28" i="1" s="1"/>
  <c r="C29" i="1"/>
  <c r="G29" i="1" s="1"/>
  <c r="C30" i="1"/>
  <c r="G30" i="1" s="1"/>
  <c r="C31" i="1"/>
  <c r="G31" i="1" s="1"/>
  <c r="C32" i="1"/>
  <c r="H32" i="1" s="1"/>
  <c r="C33" i="1"/>
  <c r="G33" i="1" s="1"/>
  <c r="C34" i="1"/>
  <c r="H34" i="1" s="1"/>
  <c r="C35" i="1"/>
  <c r="C36" i="1"/>
  <c r="H36" i="1" s="1"/>
  <c r="C37" i="1"/>
  <c r="G37" i="1" s="1"/>
  <c r="C38" i="1"/>
  <c r="C39" i="1"/>
  <c r="G39" i="1" s="1"/>
  <c r="C40" i="1"/>
  <c r="H40" i="1" s="1"/>
  <c r="C41" i="1"/>
  <c r="G41" i="1" s="1"/>
  <c r="C42" i="1"/>
  <c r="H42" i="1" s="1"/>
  <c r="C43" i="1"/>
  <c r="C44" i="1"/>
  <c r="H44" i="1" s="1"/>
  <c r="C45" i="1"/>
  <c r="G45" i="1" s="1"/>
  <c r="C46" i="1"/>
  <c r="G46" i="1" s="1"/>
  <c r="C47" i="1"/>
  <c r="G47" i="1" s="1"/>
  <c r="C48" i="1"/>
  <c r="H48" i="1" s="1"/>
  <c r="C49" i="1"/>
  <c r="G49" i="1" s="1"/>
  <c r="C50" i="1"/>
  <c r="H50" i="1" s="1"/>
  <c r="C51" i="1"/>
  <c r="C52" i="1"/>
  <c r="H52" i="1" s="1"/>
  <c r="C53" i="1"/>
  <c r="G53" i="1" s="1"/>
  <c r="C54" i="1"/>
  <c r="G54" i="1" s="1"/>
  <c r="C55" i="1"/>
  <c r="G55" i="1" s="1"/>
  <c r="C56" i="1"/>
  <c r="H56" i="1" s="1"/>
  <c r="C57" i="1"/>
  <c r="G57" i="1" s="1"/>
  <c r="C58" i="1"/>
  <c r="H58" i="1" s="1"/>
  <c r="C59" i="1"/>
  <c r="C60" i="1"/>
  <c r="G60" i="1" s="1"/>
  <c r="C7" i="1"/>
  <c r="G7" i="1" s="1"/>
  <c r="AO60" i="1"/>
  <c r="K60" i="1"/>
  <c r="Q60" i="1"/>
  <c r="E60" i="1"/>
  <c r="AB60" i="1" s="1"/>
  <c r="AC60" i="1" s="1"/>
  <c r="AJ60" i="1" s="1"/>
  <c r="AO59" i="1"/>
  <c r="K59" i="1"/>
  <c r="T59" i="1" s="1"/>
  <c r="Q59" i="1"/>
  <c r="G59" i="1"/>
  <c r="E59" i="1"/>
  <c r="AB59" i="1" s="1"/>
  <c r="AC59" i="1" s="1"/>
  <c r="AJ59" i="1" s="1"/>
  <c r="AO58" i="1"/>
  <c r="K58" i="1"/>
  <c r="Q58" i="1"/>
  <c r="G58" i="1"/>
  <c r="E58" i="1"/>
  <c r="AB58" i="1" s="1"/>
  <c r="AO57" i="1"/>
  <c r="K57" i="1"/>
  <c r="T57" i="1" s="1"/>
  <c r="Q57" i="1"/>
  <c r="E57" i="1"/>
  <c r="AB57" i="1" s="1"/>
  <c r="AC57" i="1" s="1"/>
  <c r="AJ57" i="1" s="1"/>
  <c r="AO56" i="1"/>
  <c r="K56" i="1"/>
  <c r="Q56" i="1"/>
  <c r="G56" i="1"/>
  <c r="E56" i="1"/>
  <c r="AB56" i="1" s="1"/>
  <c r="AC56" i="1" s="1"/>
  <c r="AJ56" i="1" s="1"/>
  <c r="AO55" i="1"/>
  <c r="K55" i="1"/>
  <c r="T55" i="1" s="1"/>
  <c r="Q55" i="1"/>
  <c r="E55" i="1"/>
  <c r="AB55" i="1" s="1"/>
  <c r="AC55" i="1" s="1"/>
  <c r="AJ55" i="1" s="1"/>
  <c r="AO54" i="1"/>
  <c r="K54" i="1"/>
  <c r="Q54" i="1"/>
  <c r="E54" i="1"/>
  <c r="AB54" i="1" s="1"/>
  <c r="AO53" i="1"/>
  <c r="K53" i="1"/>
  <c r="Q53" i="1"/>
  <c r="E53" i="1"/>
  <c r="AB53" i="1" s="1"/>
  <c r="AC53" i="1" s="1"/>
  <c r="AJ53" i="1" s="1"/>
  <c r="AO52" i="1"/>
  <c r="K52" i="1"/>
  <c r="Q52" i="1"/>
  <c r="G52" i="1"/>
  <c r="E52" i="1"/>
  <c r="AB52" i="1" s="1"/>
  <c r="AC52" i="1" s="1"/>
  <c r="AO51" i="1"/>
  <c r="K51" i="1"/>
  <c r="T51" i="1" s="1"/>
  <c r="Q51" i="1"/>
  <c r="G51" i="1"/>
  <c r="E51" i="1"/>
  <c r="AB51" i="1" s="1"/>
  <c r="AO50" i="1"/>
  <c r="K50" i="1"/>
  <c r="Q50" i="1"/>
  <c r="G50" i="1"/>
  <c r="E50" i="1"/>
  <c r="AB50" i="1" s="1"/>
  <c r="AO49" i="1"/>
  <c r="K49" i="1"/>
  <c r="T49" i="1" s="1"/>
  <c r="Q49" i="1"/>
  <c r="E49" i="1"/>
  <c r="AB49" i="1" s="1"/>
  <c r="AC49" i="1" s="1"/>
  <c r="AJ49" i="1" s="1"/>
  <c r="AO48" i="1"/>
  <c r="K48" i="1"/>
  <c r="Q48" i="1"/>
  <c r="G48" i="1"/>
  <c r="E48" i="1"/>
  <c r="AB48" i="1" s="1"/>
  <c r="AO47" i="1"/>
  <c r="K47" i="1"/>
  <c r="T47" i="1" s="1"/>
  <c r="Q47" i="1"/>
  <c r="E47" i="1"/>
  <c r="AB47" i="1" s="1"/>
  <c r="AO46" i="1"/>
  <c r="K46" i="1"/>
  <c r="Q46" i="1"/>
  <c r="E46" i="1"/>
  <c r="AB46" i="1" s="1"/>
  <c r="AO45" i="1"/>
  <c r="K45" i="1"/>
  <c r="T45" i="1" s="1"/>
  <c r="Q45" i="1"/>
  <c r="E45" i="1"/>
  <c r="AB45" i="1" s="1"/>
  <c r="AO44" i="1"/>
  <c r="K44" i="1"/>
  <c r="Q44" i="1"/>
  <c r="G44" i="1"/>
  <c r="E44" i="1"/>
  <c r="AB44" i="1" s="1"/>
  <c r="AO43" i="1"/>
  <c r="K43" i="1"/>
  <c r="T43" i="1" s="1"/>
  <c r="Q43" i="1"/>
  <c r="G43" i="1"/>
  <c r="E43" i="1"/>
  <c r="AB43" i="1" s="1"/>
  <c r="AO42" i="1"/>
  <c r="K42" i="1"/>
  <c r="L42" i="1" s="1"/>
  <c r="N42" i="1" s="1"/>
  <c r="O42" i="1" s="1"/>
  <c r="P42" i="1" s="1"/>
  <c r="Q42" i="1"/>
  <c r="G42" i="1"/>
  <c r="E42" i="1"/>
  <c r="AB42" i="1" s="1"/>
  <c r="AC42" i="1" s="1"/>
  <c r="AJ42" i="1" s="1"/>
  <c r="AO41" i="1"/>
  <c r="K41" i="1"/>
  <c r="Q41" i="1"/>
  <c r="E41" i="1"/>
  <c r="AB41" i="1" s="1"/>
  <c r="AO40" i="1"/>
  <c r="K40" i="1"/>
  <c r="L40" i="1" s="1"/>
  <c r="N40" i="1" s="1"/>
  <c r="Q40" i="1"/>
  <c r="G40" i="1"/>
  <c r="E40" i="1"/>
  <c r="AB40" i="1" s="1"/>
  <c r="AO39" i="1"/>
  <c r="K39" i="1"/>
  <c r="T39" i="1" s="1"/>
  <c r="Q39" i="1"/>
  <c r="E39" i="1"/>
  <c r="AB39" i="1" s="1"/>
  <c r="AO38" i="1"/>
  <c r="K38" i="1"/>
  <c r="T38" i="1" s="1"/>
  <c r="Q38" i="1"/>
  <c r="G38" i="1"/>
  <c r="E38" i="1"/>
  <c r="AB38" i="1" s="1"/>
  <c r="AO37" i="1"/>
  <c r="K37" i="1"/>
  <c r="T37" i="1" s="1"/>
  <c r="Q37" i="1"/>
  <c r="E37" i="1"/>
  <c r="AB37" i="1" s="1"/>
  <c r="AO36" i="1"/>
  <c r="K36" i="1"/>
  <c r="T36" i="1" s="1"/>
  <c r="Q36" i="1"/>
  <c r="G36" i="1"/>
  <c r="E36" i="1"/>
  <c r="AB36" i="1" s="1"/>
  <c r="AO35" i="1"/>
  <c r="K35" i="1"/>
  <c r="T35" i="1" s="1"/>
  <c r="Q35" i="1"/>
  <c r="G35" i="1"/>
  <c r="E35" i="1"/>
  <c r="AB35" i="1" s="1"/>
  <c r="AO34" i="1"/>
  <c r="K34" i="1"/>
  <c r="L34" i="1" s="1"/>
  <c r="N34" i="1" s="1"/>
  <c r="Q34" i="1"/>
  <c r="G34" i="1"/>
  <c r="E34" i="1"/>
  <c r="AB34" i="1" s="1"/>
  <c r="AO33" i="1"/>
  <c r="K33" i="1"/>
  <c r="T33" i="1" s="1"/>
  <c r="Q33" i="1"/>
  <c r="E33" i="1"/>
  <c r="AB33" i="1" s="1"/>
  <c r="AO32" i="1"/>
  <c r="K32" i="1"/>
  <c r="L32" i="1" s="1"/>
  <c r="N32" i="1" s="1"/>
  <c r="Q32" i="1"/>
  <c r="G32" i="1"/>
  <c r="E32" i="1"/>
  <c r="AB32" i="1" s="1"/>
  <c r="AO31" i="1"/>
  <c r="K31" i="1"/>
  <c r="T31" i="1" s="1"/>
  <c r="Q31" i="1"/>
  <c r="E31" i="1"/>
  <c r="AB31" i="1" s="1"/>
  <c r="AO30" i="1"/>
  <c r="K30" i="1"/>
  <c r="L30" i="1" s="1"/>
  <c r="N30" i="1" s="1"/>
  <c r="Q30" i="1"/>
  <c r="E30" i="1"/>
  <c r="AB30" i="1" s="1"/>
  <c r="AO29" i="1"/>
  <c r="K29" i="1"/>
  <c r="L29" i="1" s="1"/>
  <c r="N29" i="1" s="1"/>
  <c r="U29" i="1" s="1"/>
  <c r="Q29" i="1"/>
  <c r="E29" i="1"/>
  <c r="AB29" i="1" s="1"/>
  <c r="AO28" i="1"/>
  <c r="K28" i="1"/>
  <c r="T28" i="1" s="1"/>
  <c r="Q28" i="1"/>
  <c r="G28" i="1"/>
  <c r="E28" i="1"/>
  <c r="AB28" i="1" s="1"/>
  <c r="AO27" i="1"/>
  <c r="K27" i="1"/>
  <c r="L27" i="1" s="1"/>
  <c r="N27" i="1" s="1"/>
  <c r="U27" i="1" s="1"/>
  <c r="Q27" i="1"/>
  <c r="G27" i="1"/>
  <c r="E27" i="1"/>
  <c r="AB27" i="1" s="1"/>
  <c r="AO26" i="1"/>
  <c r="K26" i="1"/>
  <c r="L26" i="1" s="1"/>
  <c r="N26" i="1" s="1"/>
  <c r="Q26" i="1"/>
  <c r="G26" i="1"/>
  <c r="E26" i="1"/>
  <c r="AB26" i="1" s="1"/>
  <c r="AO25" i="1"/>
  <c r="K25" i="1"/>
  <c r="L25" i="1" s="1"/>
  <c r="N25" i="1" s="1"/>
  <c r="Q25" i="1"/>
  <c r="E25" i="1"/>
  <c r="AB25" i="1" s="1"/>
  <c r="AO24" i="1"/>
  <c r="K24" i="1"/>
  <c r="T24" i="1" s="1"/>
  <c r="Q24" i="1"/>
  <c r="G24" i="1"/>
  <c r="E24" i="1"/>
  <c r="AB24" i="1" s="1"/>
  <c r="AC24" i="1" s="1"/>
  <c r="AJ24" i="1" s="1"/>
  <c r="AO23" i="1"/>
  <c r="K23" i="1"/>
  <c r="T23" i="1" s="1"/>
  <c r="Q23" i="1"/>
  <c r="E23" i="1"/>
  <c r="AB23" i="1" s="1"/>
  <c r="AO22" i="1"/>
  <c r="K22" i="1"/>
  <c r="T22" i="1" s="1"/>
  <c r="Q22" i="1"/>
  <c r="E22" i="1"/>
  <c r="AB22" i="1" s="1"/>
  <c r="AC22" i="1" s="1"/>
  <c r="AJ22" i="1" s="1"/>
  <c r="AO21" i="1"/>
  <c r="K21" i="1"/>
  <c r="T21" i="1" s="1"/>
  <c r="Q21" i="1"/>
  <c r="E21" i="1"/>
  <c r="AB21" i="1" s="1"/>
  <c r="AO20" i="1"/>
  <c r="K20" i="1"/>
  <c r="T20" i="1" s="1"/>
  <c r="Q20" i="1"/>
  <c r="G20" i="1"/>
  <c r="E20" i="1"/>
  <c r="AB20" i="1" s="1"/>
  <c r="AC20" i="1" s="1"/>
  <c r="AJ20" i="1" s="1"/>
  <c r="AO19" i="1"/>
  <c r="K19" i="1"/>
  <c r="T19" i="1" s="1"/>
  <c r="Q19" i="1"/>
  <c r="G19" i="1"/>
  <c r="E19" i="1"/>
  <c r="AB19" i="1" s="1"/>
  <c r="AO18" i="1"/>
  <c r="K18" i="1"/>
  <c r="T18" i="1" s="1"/>
  <c r="Q18" i="1"/>
  <c r="G18" i="1"/>
  <c r="E18" i="1"/>
  <c r="AB18" i="1" s="1"/>
  <c r="AC18" i="1" s="1"/>
  <c r="AJ18" i="1" s="1"/>
  <c r="AO17" i="1"/>
  <c r="K17" i="1"/>
  <c r="T17" i="1" s="1"/>
  <c r="Q17" i="1"/>
  <c r="E17" i="1"/>
  <c r="AB17" i="1" s="1"/>
  <c r="AO16" i="1"/>
  <c r="K16" i="1"/>
  <c r="T16" i="1" s="1"/>
  <c r="Q16" i="1"/>
  <c r="G16" i="1"/>
  <c r="E16" i="1"/>
  <c r="AB16" i="1" s="1"/>
  <c r="AC16" i="1" s="1"/>
  <c r="AJ16" i="1" s="1"/>
  <c r="AO15" i="1"/>
  <c r="K15" i="1"/>
  <c r="T15" i="1" s="1"/>
  <c r="Q15" i="1"/>
  <c r="G15" i="1"/>
  <c r="E15" i="1"/>
  <c r="AB15" i="1" s="1"/>
  <c r="AO14" i="1"/>
  <c r="K14" i="1"/>
  <c r="T14" i="1" s="1"/>
  <c r="Q14" i="1"/>
  <c r="G14" i="1"/>
  <c r="E14" i="1"/>
  <c r="AB14" i="1" s="1"/>
  <c r="AC14" i="1" s="1"/>
  <c r="AJ14" i="1" s="1"/>
  <c r="AO13" i="1"/>
  <c r="K13" i="1"/>
  <c r="L13" i="1" s="1"/>
  <c r="N13" i="1" s="1"/>
  <c r="Q13" i="1"/>
  <c r="E13" i="1"/>
  <c r="AB13" i="1" s="1"/>
  <c r="AO12" i="1"/>
  <c r="K12" i="1"/>
  <c r="T12" i="1" s="1"/>
  <c r="Q12" i="1"/>
  <c r="G12" i="1"/>
  <c r="E12" i="1"/>
  <c r="AB12" i="1" s="1"/>
  <c r="AC12" i="1" s="1"/>
  <c r="AJ12" i="1" s="1"/>
  <c r="AO11" i="1"/>
  <c r="K11" i="1"/>
  <c r="T11" i="1" s="1"/>
  <c r="Q11" i="1"/>
  <c r="G11" i="1"/>
  <c r="E11" i="1"/>
  <c r="AB11" i="1" s="1"/>
  <c r="AO10" i="1"/>
  <c r="K10" i="1"/>
  <c r="T10" i="1" s="1"/>
  <c r="Q10" i="1"/>
  <c r="G10" i="1"/>
  <c r="E10" i="1"/>
  <c r="AB10" i="1" s="1"/>
  <c r="AC10" i="1" s="1"/>
  <c r="AJ10" i="1" s="1"/>
  <c r="AO9" i="1"/>
  <c r="K9" i="1"/>
  <c r="T9" i="1" s="1"/>
  <c r="Q9" i="1"/>
  <c r="E9" i="1"/>
  <c r="AB9" i="1" s="1"/>
  <c r="AO8" i="1"/>
  <c r="K8" i="1"/>
  <c r="T8" i="1" s="1"/>
  <c r="Q8" i="1"/>
  <c r="G8" i="1"/>
  <c r="E8" i="1"/>
  <c r="AB8" i="1" s="1"/>
  <c r="AC8" i="1" s="1"/>
  <c r="AJ8" i="1" s="1"/>
  <c r="AO7" i="1"/>
  <c r="K7" i="1"/>
  <c r="L7" i="1" s="1"/>
  <c r="N7" i="1" s="1"/>
  <c r="Q7" i="1"/>
  <c r="E7" i="1"/>
  <c r="AB7" i="1" s="1"/>
  <c r="H57" i="1" l="1"/>
  <c r="H49" i="1"/>
  <c r="H41" i="1"/>
  <c r="H33" i="1"/>
  <c r="H25" i="1"/>
  <c r="H17" i="1"/>
  <c r="H9" i="1"/>
  <c r="H7" i="1"/>
  <c r="H53" i="1"/>
  <c r="H45" i="1"/>
  <c r="H37" i="1"/>
  <c r="H29" i="1"/>
  <c r="H21" i="1"/>
  <c r="H13" i="1"/>
  <c r="H60" i="1"/>
  <c r="T30" i="1"/>
  <c r="L33" i="1"/>
  <c r="N33" i="1" s="1"/>
  <c r="L21" i="1"/>
  <c r="N21" i="1" s="1"/>
  <c r="U21" i="1" s="1"/>
  <c r="V21" i="1" s="1"/>
  <c r="L11" i="1"/>
  <c r="N11" i="1" s="1"/>
  <c r="T7" i="1"/>
  <c r="L23" i="1"/>
  <c r="N23" i="1" s="1"/>
  <c r="L51" i="1"/>
  <c r="N51" i="1" s="1"/>
  <c r="O51" i="1" s="1"/>
  <c r="P51" i="1" s="1"/>
  <c r="R51" i="1" s="1"/>
  <c r="L43" i="1"/>
  <c r="N43" i="1" s="1"/>
  <c r="U43" i="1" s="1"/>
  <c r="V43" i="1" s="1"/>
  <c r="T32" i="1"/>
  <c r="T34" i="1"/>
  <c r="L38" i="1"/>
  <c r="N38" i="1" s="1"/>
  <c r="U38" i="1" s="1"/>
  <c r="V38" i="1" s="1"/>
  <c r="L59" i="1"/>
  <c r="N59" i="1" s="1"/>
  <c r="L15" i="1"/>
  <c r="N15" i="1" s="1"/>
  <c r="O15" i="1" s="1"/>
  <c r="P15" i="1" s="1"/>
  <c r="R15" i="1" s="1"/>
  <c r="L28" i="1"/>
  <c r="N28" i="1" s="1"/>
  <c r="L35" i="1"/>
  <c r="N35" i="1" s="1"/>
  <c r="U35" i="1" s="1"/>
  <c r="V35" i="1" s="1"/>
  <c r="L36" i="1"/>
  <c r="N36" i="1" s="1"/>
  <c r="U36" i="1" s="1"/>
  <c r="V36" i="1" s="1"/>
  <c r="L47" i="1"/>
  <c r="N47" i="1" s="1"/>
  <c r="U47" i="1" s="1"/>
  <c r="V47" i="1" s="1"/>
  <c r="T13" i="1"/>
  <c r="L9" i="1"/>
  <c r="N9" i="1" s="1"/>
  <c r="U9" i="1" s="1"/>
  <c r="V9" i="1" s="1"/>
  <c r="T26" i="1"/>
  <c r="T40" i="1"/>
  <c r="L37" i="1"/>
  <c r="N37" i="1" s="1"/>
  <c r="U37" i="1" s="1"/>
  <c r="V37" i="1" s="1"/>
  <c r="P44" i="1"/>
  <c r="R44" i="1" s="1"/>
  <c r="X59" i="1"/>
  <c r="Y59" i="1" s="1"/>
  <c r="L19" i="1"/>
  <c r="N19" i="1" s="1"/>
  <c r="U19" i="1" s="1"/>
  <c r="V19" i="1" s="1"/>
  <c r="L17" i="1"/>
  <c r="N17" i="1" s="1"/>
  <c r="U17" i="1" s="1"/>
  <c r="V17" i="1" s="1"/>
  <c r="L44" i="1"/>
  <c r="N44" i="1" s="1"/>
  <c r="O44" i="1" s="1"/>
  <c r="L55" i="1"/>
  <c r="N55" i="1" s="1"/>
  <c r="O55" i="1" s="1"/>
  <c r="P55" i="1" s="1"/>
  <c r="R55" i="1" s="1"/>
  <c r="R42" i="1"/>
  <c r="L49" i="1"/>
  <c r="N49" i="1" s="1"/>
  <c r="O49" i="1" s="1"/>
  <c r="P49" i="1" s="1"/>
  <c r="R49" i="1" s="1"/>
  <c r="X53" i="1"/>
  <c r="Y53" i="1" s="1"/>
  <c r="AK55" i="1"/>
  <c r="T42" i="1"/>
  <c r="O27" i="1"/>
  <c r="P27" i="1" s="1"/>
  <c r="R27" i="1" s="1"/>
  <c r="L31" i="1"/>
  <c r="N31" i="1" s="1"/>
  <c r="U31" i="1" s="1"/>
  <c r="V31" i="1" s="1"/>
  <c r="AC41" i="1"/>
  <c r="AJ41" i="1" s="1"/>
  <c r="X41" i="1"/>
  <c r="Y41" i="1" s="1"/>
  <c r="AD42" i="1"/>
  <c r="AD53" i="1"/>
  <c r="AD59" i="1"/>
  <c r="AK53" i="1"/>
  <c r="X55" i="1"/>
  <c r="Y55" i="1" s="1"/>
  <c r="AD55" i="1"/>
  <c r="X57" i="1"/>
  <c r="Y57" i="1" s="1"/>
  <c r="O7" i="1"/>
  <c r="P7" i="1" s="1"/>
  <c r="R7" i="1" s="1"/>
  <c r="U7" i="1"/>
  <c r="O11" i="1"/>
  <c r="P11" i="1" s="1"/>
  <c r="R11" i="1" s="1"/>
  <c r="U11" i="1"/>
  <c r="V11" i="1" s="1"/>
  <c r="O21" i="1"/>
  <c r="P21" i="1" s="1"/>
  <c r="R21" i="1" s="1"/>
  <c r="U23" i="1"/>
  <c r="V23" i="1" s="1"/>
  <c r="O23" i="1"/>
  <c r="P23" i="1" s="1"/>
  <c r="R23" i="1" s="1"/>
  <c r="U25" i="1"/>
  <c r="O25" i="1"/>
  <c r="P25" i="1" s="1"/>
  <c r="R25" i="1" s="1"/>
  <c r="O13" i="1"/>
  <c r="P13" i="1" s="1"/>
  <c r="R13" i="1" s="1"/>
  <c r="U13" i="1"/>
  <c r="AK7" i="1"/>
  <c r="X7" i="1"/>
  <c r="Y7" i="1" s="1"/>
  <c r="AC7" i="1"/>
  <c r="AJ7" i="1" s="1"/>
  <c r="AK9" i="1"/>
  <c r="X9" i="1"/>
  <c r="Y9" i="1" s="1"/>
  <c r="AC9" i="1"/>
  <c r="AJ9" i="1" s="1"/>
  <c r="AK11" i="1"/>
  <c r="X11" i="1"/>
  <c r="Y11" i="1" s="1"/>
  <c r="AC11" i="1"/>
  <c r="AJ11" i="1" s="1"/>
  <c r="AK13" i="1"/>
  <c r="X13" i="1"/>
  <c r="Y13" i="1" s="1"/>
  <c r="AC13" i="1"/>
  <c r="AJ13" i="1" s="1"/>
  <c r="AK15" i="1"/>
  <c r="X15" i="1"/>
  <c r="Y15" i="1" s="1"/>
  <c r="AC15" i="1"/>
  <c r="AJ15" i="1" s="1"/>
  <c r="AK17" i="1"/>
  <c r="X17" i="1"/>
  <c r="Y17" i="1" s="1"/>
  <c r="AC17" i="1"/>
  <c r="AJ17" i="1" s="1"/>
  <c r="AK19" i="1"/>
  <c r="X19" i="1"/>
  <c r="Y19" i="1" s="1"/>
  <c r="AC19" i="1"/>
  <c r="AJ19" i="1" s="1"/>
  <c r="AK21" i="1"/>
  <c r="X21" i="1"/>
  <c r="Y21" i="1" s="1"/>
  <c r="AC21" i="1"/>
  <c r="AJ21" i="1" s="1"/>
  <c r="AK23" i="1"/>
  <c r="X23" i="1"/>
  <c r="Y23" i="1" s="1"/>
  <c r="AC23" i="1"/>
  <c r="AJ23" i="1" s="1"/>
  <c r="AJ52" i="1"/>
  <c r="L8" i="1"/>
  <c r="N8" i="1" s="1"/>
  <c r="L10" i="1"/>
  <c r="N10" i="1" s="1"/>
  <c r="L12" i="1"/>
  <c r="N12" i="1" s="1"/>
  <c r="L14" i="1"/>
  <c r="N14" i="1" s="1"/>
  <c r="L16" i="1"/>
  <c r="N16" i="1" s="1"/>
  <c r="L18" i="1"/>
  <c r="N18" i="1" s="1"/>
  <c r="L20" i="1"/>
  <c r="N20" i="1" s="1"/>
  <c r="L22" i="1"/>
  <c r="N22" i="1" s="1"/>
  <c r="L24" i="1"/>
  <c r="N24" i="1" s="1"/>
  <c r="AK24" i="1"/>
  <c r="AC25" i="1"/>
  <c r="AJ25" i="1" s="1"/>
  <c r="AK25" i="1"/>
  <c r="X25" i="1"/>
  <c r="Y25" i="1" s="1"/>
  <c r="U26" i="1"/>
  <c r="V26" i="1" s="1"/>
  <c r="O26" i="1"/>
  <c r="P26" i="1" s="1"/>
  <c r="R26" i="1" s="1"/>
  <c r="O29" i="1"/>
  <c r="P29" i="1" s="1"/>
  <c r="R29" i="1" s="1"/>
  <c r="AK30" i="1"/>
  <c r="X30" i="1"/>
  <c r="Y30" i="1" s="1"/>
  <c r="AC30" i="1"/>
  <c r="AJ30" i="1" s="1"/>
  <c r="AC47" i="1"/>
  <c r="AJ47" i="1" s="1"/>
  <c r="X47" i="1"/>
  <c r="Y47" i="1" s="1"/>
  <c r="AK47" i="1"/>
  <c r="AD52" i="1"/>
  <c r="X8" i="1"/>
  <c r="Y8" i="1" s="1"/>
  <c r="X10" i="1"/>
  <c r="Y10" i="1" s="1"/>
  <c r="X12" i="1"/>
  <c r="Y12" i="1" s="1"/>
  <c r="AK12" i="1"/>
  <c r="X14" i="1"/>
  <c r="Y14" i="1" s="1"/>
  <c r="AK16" i="1"/>
  <c r="X18" i="1"/>
  <c r="Y18" i="1" s="1"/>
  <c r="AK18" i="1"/>
  <c r="X20" i="1"/>
  <c r="Y20" i="1" s="1"/>
  <c r="AK20" i="1"/>
  <c r="X22" i="1"/>
  <c r="Y22" i="1" s="1"/>
  <c r="AK22" i="1"/>
  <c r="X24" i="1"/>
  <c r="Y24" i="1" s="1"/>
  <c r="O33" i="1"/>
  <c r="P33" i="1" s="1"/>
  <c r="R33" i="1" s="1"/>
  <c r="U33" i="1"/>
  <c r="V33" i="1" s="1"/>
  <c r="AC35" i="1"/>
  <c r="AJ35" i="1" s="1"/>
  <c r="AK35" i="1"/>
  <c r="X35" i="1"/>
  <c r="Y35" i="1" s="1"/>
  <c r="AK38" i="1"/>
  <c r="X38" i="1"/>
  <c r="Y38" i="1" s="1"/>
  <c r="AC38" i="1"/>
  <c r="AJ38" i="1" s="1"/>
  <c r="AC43" i="1"/>
  <c r="AJ43" i="1" s="1"/>
  <c r="X43" i="1"/>
  <c r="Y43" i="1" s="1"/>
  <c r="AK43" i="1"/>
  <c r="T50" i="1"/>
  <c r="L50" i="1"/>
  <c r="N50" i="1" s="1"/>
  <c r="AK60" i="1"/>
  <c r="X60" i="1"/>
  <c r="Y60" i="1" s="1"/>
  <c r="AK8" i="1"/>
  <c r="AK10" i="1"/>
  <c r="AC27" i="1"/>
  <c r="AJ27" i="1" s="1"/>
  <c r="AK27" i="1"/>
  <c r="X27" i="1"/>
  <c r="Y27" i="1" s="1"/>
  <c r="U28" i="1"/>
  <c r="V28" i="1" s="1"/>
  <c r="O28" i="1"/>
  <c r="P28" i="1" s="1"/>
  <c r="R28" i="1" s="1"/>
  <c r="AK32" i="1"/>
  <c r="X32" i="1"/>
  <c r="Y32" i="1" s="1"/>
  <c r="AC32" i="1"/>
  <c r="AJ32" i="1" s="1"/>
  <c r="L46" i="1"/>
  <c r="N46" i="1" s="1"/>
  <c r="T46" i="1"/>
  <c r="U55" i="1"/>
  <c r="V55" i="1" s="1"/>
  <c r="AK14" i="1"/>
  <c r="X16" i="1"/>
  <c r="Y16" i="1" s="1"/>
  <c r="AD8" i="1"/>
  <c r="AD10" i="1"/>
  <c r="AD12" i="1"/>
  <c r="AD14" i="1"/>
  <c r="AD16" i="1"/>
  <c r="AD18" i="1"/>
  <c r="AD20" i="1"/>
  <c r="AD22" i="1"/>
  <c r="U34" i="1"/>
  <c r="O34" i="1"/>
  <c r="P34" i="1" s="1"/>
  <c r="R34" i="1" s="1"/>
  <c r="AD35" i="1"/>
  <c r="O40" i="1"/>
  <c r="P40" i="1" s="1"/>
  <c r="R40" i="1" s="1"/>
  <c r="U40" i="1"/>
  <c r="AK48" i="1"/>
  <c r="X48" i="1"/>
  <c r="Y48" i="1" s="1"/>
  <c r="AC48" i="1"/>
  <c r="AJ48" i="1" s="1"/>
  <c r="T58" i="1"/>
  <c r="L58" i="1"/>
  <c r="N58" i="1" s="1"/>
  <c r="AK28" i="1"/>
  <c r="X28" i="1"/>
  <c r="Y28" i="1" s="1"/>
  <c r="AC28" i="1"/>
  <c r="AJ28" i="1" s="1"/>
  <c r="AC31" i="1"/>
  <c r="AJ31" i="1" s="1"/>
  <c r="AK31" i="1"/>
  <c r="X31" i="1"/>
  <c r="Y31" i="1" s="1"/>
  <c r="O35" i="1"/>
  <c r="P35" i="1" s="1"/>
  <c r="R35" i="1" s="1"/>
  <c r="AC37" i="1"/>
  <c r="AJ37" i="1" s="1"/>
  <c r="AK37" i="1"/>
  <c r="X37" i="1"/>
  <c r="Y37" i="1" s="1"/>
  <c r="AK46" i="1"/>
  <c r="X46" i="1"/>
  <c r="Y46" i="1" s="1"/>
  <c r="AC46" i="1"/>
  <c r="AJ46" i="1" s="1"/>
  <c r="AC51" i="1"/>
  <c r="AJ51" i="1" s="1"/>
  <c r="AK51" i="1"/>
  <c r="X51" i="1"/>
  <c r="Y51" i="1" s="1"/>
  <c r="AK26" i="1"/>
  <c r="X26" i="1"/>
  <c r="Y26" i="1" s="1"/>
  <c r="AC26" i="1"/>
  <c r="AJ26" i="1" s="1"/>
  <c r="AC29" i="1"/>
  <c r="AJ29" i="1" s="1"/>
  <c r="AK29" i="1"/>
  <c r="X29" i="1"/>
  <c r="Y29" i="1" s="1"/>
  <c r="U30" i="1"/>
  <c r="V30" i="1" s="1"/>
  <c r="O30" i="1"/>
  <c r="P30" i="1" s="1"/>
  <c r="R30" i="1" s="1"/>
  <c r="AC33" i="1"/>
  <c r="AJ33" i="1" s="1"/>
  <c r="AK33" i="1"/>
  <c r="X33" i="1"/>
  <c r="Y33" i="1" s="1"/>
  <c r="AK36" i="1"/>
  <c r="X36" i="1"/>
  <c r="Y36" i="1" s="1"/>
  <c r="AC36" i="1"/>
  <c r="AJ36" i="1" s="1"/>
  <c r="AC39" i="1"/>
  <c r="AJ39" i="1" s="1"/>
  <c r="X39" i="1"/>
  <c r="Y39" i="1" s="1"/>
  <c r="AK39" i="1"/>
  <c r="T41" i="1"/>
  <c r="L41" i="1"/>
  <c r="N41" i="1" s="1"/>
  <c r="AC45" i="1"/>
  <c r="AJ45" i="1" s="1"/>
  <c r="X45" i="1"/>
  <c r="Y45" i="1" s="1"/>
  <c r="AK45" i="1"/>
  <c r="AK54" i="1"/>
  <c r="X54" i="1"/>
  <c r="Y54" i="1" s="1"/>
  <c r="AC54" i="1"/>
  <c r="AJ54" i="1" s="1"/>
  <c r="AD56" i="1"/>
  <c r="O59" i="1"/>
  <c r="P59" i="1" s="1"/>
  <c r="R59" i="1" s="1"/>
  <c r="U59" i="1"/>
  <c r="V59" i="1" s="1"/>
  <c r="U32" i="1"/>
  <c r="V32" i="1" s="1"/>
  <c r="O32" i="1"/>
  <c r="P32" i="1" s="1"/>
  <c r="R32" i="1" s="1"/>
  <c r="AK50" i="1"/>
  <c r="X50" i="1"/>
  <c r="Y50" i="1" s="1"/>
  <c r="AC50" i="1"/>
  <c r="AJ50" i="1" s="1"/>
  <c r="AK34" i="1"/>
  <c r="X34" i="1"/>
  <c r="Y34" i="1" s="1"/>
  <c r="AC34" i="1"/>
  <c r="AJ34" i="1" s="1"/>
  <c r="AL24" i="1"/>
  <c r="O38" i="1"/>
  <c r="P38" i="1" s="1"/>
  <c r="R38" i="1" s="1"/>
  <c r="AK40" i="1"/>
  <c r="X40" i="1"/>
  <c r="Y40" i="1" s="1"/>
  <c r="AC40" i="1"/>
  <c r="AJ40" i="1" s="1"/>
  <c r="AK42" i="1"/>
  <c r="X42" i="1"/>
  <c r="Y42" i="1" s="1"/>
  <c r="U42" i="1"/>
  <c r="V42" i="1" s="1"/>
  <c r="AD49" i="1"/>
  <c r="T53" i="1"/>
  <c r="L53" i="1"/>
  <c r="N53" i="1" s="1"/>
  <c r="T25" i="1"/>
  <c r="T27" i="1"/>
  <c r="V27" i="1" s="1"/>
  <c r="T29" i="1"/>
  <c r="V29" i="1" s="1"/>
  <c r="L39" i="1"/>
  <c r="N39" i="1" s="1"/>
  <c r="AK41" i="1"/>
  <c r="T44" i="1"/>
  <c r="AK59" i="1"/>
  <c r="U44" i="1"/>
  <c r="L45" i="1"/>
  <c r="N45" i="1" s="1"/>
  <c r="T48" i="1"/>
  <c r="L48" i="1"/>
  <c r="N48" i="1" s="1"/>
  <c r="AK52" i="1"/>
  <c r="X52" i="1"/>
  <c r="Y52" i="1" s="1"/>
  <c r="AK49" i="1"/>
  <c r="T52" i="1"/>
  <c r="L52" i="1"/>
  <c r="N52" i="1" s="1"/>
  <c r="AK56" i="1"/>
  <c r="X56" i="1"/>
  <c r="Y56" i="1" s="1"/>
  <c r="AK44" i="1"/>
  <c r="X44" i="1"/>
  <c r="Y44" i="1" s="1"/>
  <c r="T54" i="1"/>
  <c r="L54" i="1"/>
  <c r="N54" i="1" s="1"/>
  <c r="AD57" i="1"/>
  <c r="AK58" i="1"/>
  <c r="X58" i="1"/>
  <c r="Y58" i="1" s="1"/>
  <c r="AC44" i="1"/>
  <c r="AJ44" i="1" s="1"/>
  <c r="T56" i="1"/>
  <c r="L56" i="1"/>
  <c r="N56" i="1" s="1"/>
  <c r="L57" i="1"/>
  <c r="N57" i="1" s="1"/>
  <c r="AC58" i="1"/>
  <c r="AD60" i="1"/>
  <c r="X49" i="1"/>
  <c r="Y49" i="1" s="1"/>
  <c r="AK57" i="1"/>
  <c r="T60" i="1"/>
  <c r="L60" i="1"/>
  <c r="N60" i="1" s="1"/>
  <c r="V25" i="1" l="1"/>
  <c r="AD7" i="1"/>
  <c r="AL59" i="1"/>
  <c r="AN59" i="1" s="1"/>
  <c r="AR59" i="1" s="1"/>
  <c r="O37" i="1"/>
  <c r="P37" i="1" s="1"/>
  <c r="R37" i="1" s="1"/>
  <c r="AL12" i="1"/>
  <c r="V7" i="1"/>
  <c r="AL28" i="1"/>
  <c r="O43" i="1"/>
  <c r="P43" i="1" s="1"/>
  <c r="R43" i="1" s="1"/>
  <c r="U15" i="1"/>
  <c r="V15" i="1" s="1"/>
  <c r="AL41" i="1"/>
  <c r="O47" i="1"/>
  <c r="P47" i="1" s="1"/>
  <c r="R47" i="1" s="1"/>
  <c r="V34" i="1"/>
  <c r="U49" i="1"/>
  <c r="V49" i="1" s="1"/>
  <c r="AL53" i="1"/>
  <c r="AL32" i="1"/>
  <c r="AL20" i="1"/>
  <c r="O36" i="1"/>
  <c r="P36" i="1" s="1"/>
  <c r="R36" i="1" s="1"/>
  <c r="O19" i="1"/>
  <c r="P19" i="1" s="1"/>
  <c r="R19" i="1" s="1"/>
  <c r="U51" i="1"/>
  <c r="V51" i="1" s="1"/>
  <c r="O17" i="1"/>
  <c r="P17" i="1" s="1"/>
  <c r="R17" i="1" s="1"/>
  <c r="AL57" i="1"/>
  <c r="AL55" i="1"/>
  <c r="AN55" i="1" s="1"/>
  <c r="AR55" i="1" s="1"/>
  <c r="AL22" i="1"/>
  <c r="AL45" i="1"/>
  <c r="AL14" i="1"/>
  <c r="O9" i="1"/>
  <c r="P9" i="1" s="1"/>
  <c r="R9" i="1" s="1"/>
  <c r="V13" i="1"/>
  <c r="AL50" i="1"/>
  <c r="AL48" i="1"/>
  <c r="V40" i="1"/>
  <c r="AD32" i="1"/>
  <c r="AL38" i="1"/>
  <c r="AL8" i="1"/>
  <c r="AL56" i="1"/>
  <c r="AL30" i="1"/>
  <c r="AD45" i="1"/>
  <c r="AL49" i="1"/>
  <c r="AD29" i="1"/>
  <c r="AD11" i="1"/>
  <c r="AL10" i="1"/>
  <c r="AL60" i="1"/>
  <c r="AD27" i="1"/>
  <c r="O31" i="1"/>
  <c r="P31" i="1" s="1"/>
  <c r="R31" i="1" s="1"/>
  <c r="AD48" i="1"/>
  <c r="AL47" i="1"/>
  <c r="AL36" i="1"/>
  <c r="AL35" i="1"/>
  <c r="AN35" i="1" s="1"/>
  <c r="AR35" i="1" s="1"/>
  <c r="AD37" i="1"/>
  <c r="AL19" i="1"/>
  <c r="AD46" i="1"/>
  <c r="AD26" i="1"/>
  <c r="AD31" i="1"/>
  <c r="AL46" i="1"/>
  <c r="AL18" i="1"/>
  <c r="AL34" i="1"/>
  <c r="AD33" i="1"/>
  <c r="AL26" i="1"/>
  <c r="AD51" i="1"/>
  <c r="AL33" i="1"/>
  <c r="AD41" i="1"/>
  <c r="AL16" i="1"/>
  <c r="AL37" i="1"/>
  <c r="U14" i="1"/>
  <c r="V14" i="1" s="1"/>
  <c r="O14" i="1"/>
  <c r="P14" i="1" s="1"/>
  <c r="R14" i="1" s="1"/>
  <c r="O45" i="1"/>
  <c r="P45" i="1" s="1"/>
  <c r="R45" i="1" s="1"/>
  <c r="U45" i="1"/>
  <c r="V45" i="1" s="1"/>
  <c r="AD38" i="1"/>
  <c r="O50" i="1"/>
  <c r="P50" i="1" s="1"/>
  <c r="R50" i="1" s="1"/>
  <c r="U50" i="1"/>
  <c r="V50" i="1" s="1"/>
  <c r="AD47" i="1"/>
  <c r="U12" i="1"/>
  <c r="V12" i="1" s="1"/>
  <c r="O12" i="1"/>
  <c r="P12" i="1" s="1"/>
  <c r="R12" i="1" s="1"/>
  <c r="AD50" i="1"/>
  <c r="AD21" i="1"/>
  <c r="AD17" i="1"/>
  <c r="AD13" i="1"/>
  <c r="AD9" i="1"/>
  <c r="AL7" i="1"/>
  <c r="AD24" i="1"/>
  <c r="O54" i="1"/>
  <c r="P54" i="1" s="1"/>
  <c r="R54" i="1" s="1"/>
  <c r="U54" i="1"/>
  <c r="V54" i="1" s="1"/>
  <c r="U10" i="1"/>
  <c r="V10" i="1" s="1"/>
  <c r="O10" i="1"/>
  <c r="P10" i="1" s="1"/>
  <c r="R10" i="1" s="1"/>
  <c r="AL13" i="1"/>
  <c r="O52" i="1"/>
  <c r="P52" i="1" s="1"/>
  <c r="R52" i="1" s="1"/>
  <c r="U52" i="1"/>
  <c r="V52" i="1" s="1"/>
  <c r="AD44" i="1"/>
  <c r="AD36" i="1"/>
  <c r="AL25" i="1"/>
  <c r="AD28" i="1"/>
  <c r="O41" i="1"/>
  <c r="P41" i="1" s="1"/>
  <c r="R41" i="1" s="1"/>
  <c r="U41" i="1"/>
  <c r="V41" i="1" s="1"/>
  <c r="AD30" i="1"/>
  <c r="U24" i="1"/>
  <c r="V24" i="1" s="1"/>
  <c r="O24" i="1"/>
  <c r="P24" i="1" s="1"/>
  <c r="R24" i="1" s="1"/>
  <c r="U8" i="1"/>
  <c r="V8" i="1" s="1"/>
  <c r="O8" i="1"/>
  <c r="P8" i="1" s="1"/>
  <c r="R8" i="1" s="1"/>
  <c r="AL17" i="1"/>
  <c r="O60" i="1"/>
  <c r="P60" i="1" s="1"/>
  <c r="R60" i="1" s="1"/>
  <c r="U60" i="1"/>
  <c r="V60" i="1" s="1"/>
  <c r="AD43" i="1"/>
  <c r="AJ58" i="1"/>
  <c r="AL43" i="1"/>
  <c r="V44" i="1"/>
  <c r="O53" i="1"/>
  <c r="P53" i="1" s="1"/>
  <c r="R53" i="1" s="1"/>
  <c r="U53" i="1"/>
  <c r="V53" i="1" s="1"/>
  <c r="AD25" i="1"/>
  <c r="AD58" i="1"/>
  <c r="AL40" i="1"/>
  <c r="U22" i="1"/>
  <c r="V22" i="1" s="1"/>
  <c r="O22" i="1"/>
  <c r="P22" i="1" s="1"/>
  <c r="R22" i="1" s="1"/>
  <c r="AL15" i="1"/>
  <c r="AL9" i="1"/>
  <c r="O57" i="1"/>
  <c r="P57" i="1" s="1"/>
  <c r="R57" i="1" s="1"/>
  <c r="U57" i="1"/>
  <c r="V57" i="1" s="1"/>
  <c r="AL44" i="1"/>
  <c r="AL54" i="1"/>
  <c r="AD34" i="1"/>
  <c r="U20" i="1"/>
  <c r="V20" i="1" s="1"/>
  <c r="O20" i="1"/>
  <c r="P20" i="1" s="1"/>
  <c r="R20" i="1" s="1"/>
  <c r="AD23" i="1"/>
  <c r="AD19" i="1"/>
  <c r="AD15" i="1"/>
  <c r="AL23" i="1"/>
  <c r="AL21" i="1"/>
  <c r="O56" i="1"/>
  <c r="P56" i="1" s="1"/>
  <c r="R56" i="1" s="1"/>
  <c r="U56" i="1"/>
  <c r="V56" i="1" s="1"/>
  <c r="O48" i="1"/>
  <c r="P48" i="1" s="1"/>
  <c r="R48" i="1" s="1"/>
  <c r="U48" i="1"/>
  <c r="V48" i="1" s="1"/>
  <c r="AD39" i="1"/>
  <c r="AL29" i="1"/>
  <c r="AL42" i="1"/>
  <c r="AN42" i="1" s="1"/>
  <c r="AR42" i="1" s="1"/>
  <c r="AL31" i="1"/>
  <c r="O46" i="1"/>
  <c r="P46" i="1" s="1"/>
  <c r="R46" i="1" s="1"/>
  <c r="U46" i="1"/>
  <c r="V46" i="1" s="1"/>
  <c r="AL27" i="1"/>
  <c r="AD40" i="1"/>
  <c r="O18" i="1"/>
  <c r="P18" i="1" s="1"/>
  <c r="R18" i="1" s="1"/>
  <c r="U18" i="1"/>
  <c r="V18" i="1" s="1"/>
  <c r="AD54" i="1"/>
  <c r="AL39" i="1"/>
  <c r="U39" i="1"/>
  <c r="V39" i="1" s="1"/>
  <c r="O39" i="1"/>
  <c r="P39" i="1" s="1"/>
  <c r="R39" i="1" s="1"/>
  <c r="AL51" i="1"/>
  <c r="O58" i="1"/>
  <c r="P58" i="1" s="1"/>
  <c r="R58" i="1" s="1"/>
  <c r="U58" i="1"/>
  <c r="V58" i="1" s="1"/>
  <c r="U16" i="1"/>
  <c r="V16" i="1" s="1"/>
  <c r="O16" i="1"/>
  <c r="P16" i="1" s="1"/>
  <c r="R16" i="1" s="1"/>
  <c r="AL52" i="1"/>
  <c r="AL11" i="1"/>
  <c r="AN49" i="1" l="1"/>
  <c r="AN32" i="1"/>
  <c r="AR32" i="1" s="1"/>
  <c r="AN27" i="1"/>
  <c r="AR27" i="1" s="1"/>
  <c r="AN12" i="1"/>
  <c r="AR12" i="1" s="1"/>
  <c r="AN33" i="1"/>
  <c r="AN28" i="1"/>
  <c r="AN43" i="1"/>
  <c r="AR43" i="1" s="1"/>
  <c r="AN40" i="1"/>
  <c r="AR40" i="1" s="1"/>
  <c r="AN26" i="1"/>
  <c r="AN47" i="1"/>
  <c r="AR47" i="1" s="1"/>
  <c r="AN13" i="1"/>
  <c r="AN7" i="1"/>
  <c r="AN25" i="1"/>
  <c r="AN38" i="1"/>
  <c r="AR38" i="1" s="1"/>
  <c r="AN30" i="1"/>
  <c r="AN56" i="1"/>
  <c r="AR56" i="1" s="1"/>
  <c r="AN29" i="1"/>
  <c r="AR29" i="1" s="1"/>
  <c r="AN15" i="1"/>
  <c r="AR15" i="1" s="1"/>
  <c r="AN36" i="1"/>
  <c r="AR36" i="1" s="1"/>
  <c r="AN19" i="1"/>
  <c r="AN21" i="1"/>
  <c r="AN23" i="1"/>
  <c r="AR23" i="1" s="1"/>
  <c r="AN34" i="1"/>
  <c r="AR34" i="1" s="1"/>
  <c r="AN11" i="1"/>
  <c r="AR11" i="1" s="1"/>
  <c r="AN22" i="1"/>
  <c r="AR22" i="1" s="1"/>
  <c r="AN17" i="1"/>
  <c r="AN16" i="1"/>
  <c r="AR16" i="1" s="1"/>
  <c r="AN48" i="1"/>
  <c r="AR48" i="1" s="1"/>
  <c r="AN20" i="1"/>
  <c r="AR20" i="1" s="1"/>
  <c r="AN10" i="1"/>
  <c r="AN14" i="1"/>
  <c r="AR14" i="1" s="1"/>
  <c r="AN37" i="1"/>
  <c r="AR37" i="1" s="1"/>
  <c r="AN51" i="1"/>
  <c r="AR51" i="1" s="1"/>
  <c r="AN39" i="1"/>
  <c r="AR39" i="1" s="1"/>
  <c r="AN9" i="1"/>
  <c r="AN44" i="1"/>
  <c r="AR44" i="1" s="1"/>
  <c r="AN31" i="1"/>
  <c r="AN45" i="1"/>
  <c r="AR45" i="1" s="1"/>
  <c r="AP42" i="1"/>
  <c r="AN53" i="1"/>
  <c r="AR53" i="1" s="1"/>
  <c r="AN60" i="1"/>
  <c r="AR60" i="1" s="1"/>
  <c r="AN41" i="1"/>
  <c r="AR41" i="1" s="1"/>
  <c r="AN18" i="1"/>
  <c r="AR18" i="1" s="1"/>
  <c r="AP59" i="1"/>
  <c r="AN8" i="1"/>
  <c r="AR8" i="1" s="1"/>
  <c r="AP55" i="1"/>
  <c r="AP35" i="1"/>
  <c r="AN50" i="1"/>
  <c r="AR50" i="1" s="1"/>
  <c r="AL58" i="1"/>
  <c r="AN58" i="1" s="1"/>
  <c r="AR58" i="1" s="1"/>
  <c r="AN24" i="1"/>
  <c r="AR24" i="1" s="1"/>
  <c r="AN54" i="1"/>
  <c r="AR54" i="1" s="1"/>
  <c r="AN46" i="1"/>
  <c r="AR46" i="1" s="1"/>
  <c r="AN57" i="1"/>
  <c r="AR57" i="1" s="1"/>
  <c r="AN52" i="1"/>
  <c r="AR52" i="1" s="1"/>
  <c r="AP30" i="1" l="1"/>
  <c r="AR30" i="1"/>
  <c r="AP10" i="1"/>
  <c r="AR10" i="1"/>
  <c r="AP28" i="1"/>
  <c r="AR28" i="1"/>
  <c r="AP21" i="1"/>
  <c r="AR21" i="1"/>
  <c r="AP19" i="1"/>
  <c r="AR19" i="1"/>
  <c r="AP7" i="1"/>
  <c r="AR7" i="1"/>
  <c r="AP31" i="1"/>
  <c r="AR31" i="1"/>
  <c r="AP25" i="1"/>
  <c r="AR25" i="1"/>
  <c r="AP33" i="1"/>
  <c r="AR33" i="1"/>
  <c r="AP9" i="1"/>
  <c r="AR9" i="1"/>
  <c r="AP13" i="1"/>
  <c r="AR13" i="1"/>
  <c r="AP17" i="1"/>
  <c r="AR17" i="1"/>
  <c r="AP26" i="1"/>
  <c r="AR26" i="1"/>
  <c r="AP49" i="1"/>
  <c r="AR49" i="1"/>
  <c r="AP32" i="1"/>
  <c r="AP27" i="1"/>
  <c r="AP12" i="1"/>
  <c r="AP43" i="1"/>
  <c r="AP40" i="1"/>
  <c r="AP36" i="1"/>
  <c r="AP47" i="1"/>
  <c r="AP44" i="1"/>
  <c r="AP20" i="1"/>
  <c r="AP23" i="1"/>
  <c r="AP38" i="1"/>
  <c r="AP34" i="1"/>
  <c r="AP15" i="1"/>
  <c r="AP29" i="1"/>
  <c r="AP56" i="1"/>
  <c r="AP11" i="1"/>
  <c r="AP14" i="1"/>
  <c r="AP45" i="1"/>
  <c r="AP16" i="1"/>
  <c r="AP22" i="1"/>
  <c r="AP37" i="1"/>
  <c r="AP51" i="1"/>
  <c r="AP48" i="1"/>
  <c r="AP39" i="1"/>
  <c r="AP58" i="1"/>
  <c r="AP52" i="1"/>
  <c r="AP18" i="1"/>
  <c r="AP57" i="1"/>
  <c r="AP24" i="1"/>
  <c r="AP46" i="1"/>
  <c r="AP8" i="1"/>
  <c r="AP41" i="1"/>
  <c r="AP54" i="1"/>
  <c r="AP50" i="1"/>
  <c r="AP60" i="1"/>
  <c r="AP53" i="1"/>
  <c r="AQ7" i="1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<sst xmlns="http://schemas.openxmlformats.org/spreadsheetml/2006/main" count="50" uniqueCount="46">
  <si>
    <t>v</t>
  </si>
  <si>
    <t>w</t>
  </si>
  <si>
    <t>Reference phi is converted into ln(aw)</t>
  </si>
  <si>
    <t>molality (m)</t>
  </si>
  <si>
    <t>Mw</t>
  </si>
  <si>
    <t>molality x Mw</t>
  </si>
  <si>
    <t>Vw</t>
  </si>
  <si>
    <t>1/T</t>
  </si>
  <si>
    <t>Ln(T)</t>
  </si>
  <si>
    <t>Square difference</t>
  </si>
  <si>
    <t>Standard Deviation</t>
  </si>
  <si>
    <t xml:space="preserve">     Ø</t>
  </si>
  <si>
    <t xml:space="preserve">  Reference paper value of   Ø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</si>
  <si>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</si>
  <si>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</si>
  <si>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</si>
  <si>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</si>
  <si>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</si>
  <si>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</si>
  <si>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</si>
  <si>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</si>
  <si>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</si>
  <si>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</si>
  <si>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</si>
  <si>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</si>
  <si>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LiCl</t>
  </si>
  <si>
    <t>Temperature          ( C )</t>
  </si>
  <si>
    <t>Temperature              ( K )</t>
  </si>
  <si>
    <t>Molality</t>
  </si>
  <si>
    <t>Temp</t>
  </si>
  <si>
    <t>Our Work Results</t>
  </si>
  <si>
    <t>Literature</t>
  </si>
  <si>
    <t>Our Work</t>
  </si>
  <si>
    <t>For graph purpose</t>
  </si>
  <si>
    <t>m</t>
  </si>
  <si>
    <t>n</t>
  </si>
  <si>
    <t>o</t>
  </si>
  <si>
    <t>n=4</t>
  </si>
  <si>
    <t>Ya1p</t>
  </si>
  <si>
    <t>Ya2p</t>
  </si>
  <si>
    <t>Ym++</t>
  </si>
  <si>
    <t>Ym1</t>
  </si>
  <si>
    <t>Ym3</t>
  </si>
  <si>
    <t>Ym5</t>
  </si>
  <si>
    <t>Ym6</t>
  </si>
  <si>
    <t>Ym2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</si>
</sst>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/>
    <xf numFmtId="0" fontId="2" fillId="0" borderId="0" xfId="0" applyFont="1" applyAlignment="1">
      <alignment horizontal="center"/>
    </xf>
    <xf numFmtId="0" fontId="0" fillId="4" borderId="0" xfId="0" applyFill="1"/>
    <xf numFmtId="0" fontId="3" fillId="0" borderId="0" xfId="0" applyFont="1"/>
    <xf numFmtId="0" fontId="4" fillId="0" borderId="0" xfId="0" applyFont="1" applyAlignment="1">
      <alignment wrapText="1"/>
    </xf>
    <xf numFmtId="2" fontId="5" fillId="0" borderId="0" xfId="0" applyNumberFormat="1" applyFont="1" applyAlignment="1">
      <alignment horizontal="center" shrinkToFi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IN" sz="1320"/>
              <a:t>Fig 14. Parity plot for LiCl n=4</a:t>
            </a:r>
          </a:p>
        </c:rich>
      </c:tx>
      <c:layout>
        <c:manualLayout>
          <c:xMode val="edge"/>
          <c:yMode val="edge"/>
          <c:x val="0.22024560185185185"/>
          <c:y val="0.859743750000000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14730936392503"/>
          <c:y val="6.2737203708421702E-2"/>
          <c:w val="0.80670151592711514"/>
          <c:h val="0.628589677803653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'Sheet for finding Unknown LiCl'!$AU$7:$AU$60</c:f>
              <c:numCache>
                <c:formatCode>General</c:formatCode>
                <c:ptCount val="54"/>
                <c:pt idx="0">
                  <c:v>1.0251025196251979</c:v>
                </c:pt>
                <c:pt idx="1">
                  <c:v>1.030147653413426</c:v>
                </c:pt>
                <c:pt idx="2">
                  <c:v>1.0350195838033835</c:v>
                </c:pt>
                <c:pt idx="3">
                  <c:v>1.0397076450710379</c:v>
                </c:pt>
                <c:pt idx="4">
                  <c:v>1.0442252774514955</c:v>
                </c:pt>
                <c:pt idx="5">
                  <c:v>1.0486598304051424</c:v>
                </c:pt>
                <c:pt idx="6">
                  <c:v>1.0529710609304912</c:v>
                </c:pt>
                <c:pt idx="7">
                  <c:v>1.1761630681373108</c:v>
                </c:pt>
                <c:pt idx="8">
                  <c:v>1.1755717090495437</c:v>
                </c:pt>
                <c:pt idx="9">
                  <c:v>1.1751046892121115</c:v>
                </c:pt>
                <c:pt idx="10">
                  <c:v>1.1745509417662934</c:v>
                </c:pt>
                <c:pt idx="11">
                  <c:v>1.1741041252001914</c:v>
                </c:pt>
                <c:pt idx="12">
                  <c:v>1.173742408485138</c:v>
                </c:pt>
                <c:pt idx="13">
                  <c:v>1.1732989080334935</c:v>
                </c:pt>
                <c:pt idx="14">
                  <c:v>1.3988392902705806</c:v>
                </c:pt>
                <c:pt idx="15">
                  <c:v>1.3806417366001211</c:v>
                </c:pt>
                <c:pt idx="16">
                  <c:v>1.346582143760934</c:v>
                </c:pt>
                <c:pt idx="17">
                  <c:v>1.3305765668656815</c:v>
                </c:pt>
                <c:pt idx="18">
                  <c:v>1.3151041888708919</c:v>
                </c:pt>
                <c:pt idx="19">
                  <c:v>1.300305700493984</c:v>
                </c:pt>
                <c:pt idx="20">
                  <c:v>1.8378275952651486</c:v>
                </c:pt>
                <c:pt idx="21">
                  <c:v>1.7918678609812329</c:v>
                </c:pt>
                <c:pt idx="22">
                  <c:v>1.7477074756227562</c:v>
                </c:pt>
                <c:pt idx="23">
                  <c:v>1.705209421722945</c:v>
                </c:pt>
                <c:pt idx="24">
                  <c:v>1.6645623874359829</c:v>
                </c:pt>
                <c:pt idx="25">
                  <c:v>1.6254543503444547</c:v>
                </c:pt>
                <c:pt idx="26">
                  <c:v>1.5877618053524885</c:v>
                </c:pt>
                <c:pt idx="27">
                  <c:v>2.0407617058690679</c:v>
                </c:pt>
                <c:pt idx="28">
                  <c:v>1.983609532867495</c:v>
                </c:pt>
                <c:pt idx="29">
                  <c:v>1.9286994137402782</c:v>
                </c:pt>
                <c:pt idx="30">
                  <c:v>1.876022088251269</c:v>
                </c:pt>
                <c:pt idx="31">
                  <c:v>1.8253977989511094</c:v>
                </c:pt>
                <c:pt idx="32">
                  <c:v>1.7766648298266388</c:v>
                </c:pt>
                <c:pt idx="33">
                  <c:v>1.7298114626622341</c:v>
                </c:pt>
                <c:pt idx="34">
                  <c:v>2.2394318833620455</c:v>
                </c:pt>
                <c:pt idx="35">
                  <c:v>2.1713830693888028</c:v>
                </c:pt>
                <c:pt idx="36">
                  <c:v>2.1060070679265781</c:v>
                </c:pt>
                <c:pt idx="37">
                  <c:v>2.0431005975925096</c:v>
                </c:pt>
                <c:pt idx="38">
                  <c:v>1.9827560961512476</c:v>
                </c:pt>
                <c:pt idx="39">
                  <c:v>1.9246335289919345</c:v>
                </c:pt>
                <c:pt idx="40">
                  <c:v>1.8686854912364423</c:v>
                </c:pt>
                <c:pt idx="41">
                  <c:v>2.6545906698860398</c:v>
                </c:pt>
                <c:pt idx="42">
                  <c:v>2.5604809402444357</c:v>
                </c:pt>
                <c:pt idx="43">
                  <c:v>2.3833176647399799</c:v>
                </c:pt>
                <c:pt idx="44">
                  <c:v>2.2996918432851667</c:v>
                </c:pt>
                <c:pt idx="45">
                  <c:v>2.2178900085114566</c:v>
                </c:pt>
                <c:pt idx="46">
                  <c:v>2.1414233516647592</c:v>
                </c:pt>
                <c:pt idx="47">
                  <c:v>3.0512184004397063</c:v>
                </c:pt>
                <c:pt idx="48">
                  <c:v>2.9169819216256339</c:v>
                </c:pt>
                <c:pt idx="49">
                  <c:v>2.7881296707450427</c:v>
                </c:pt>
                <c:pt idx="50">
                  <c:v>2.6640982743738348</c:v>
                </c:pt>
                <c:pt idx="51">
                  <c:v>2.5447967960577058</c:v>
                </c:pt>
                <c:pt idx="52">
                  <c:v>2.4297747482083905</c:v>
                </c:pt>
                <c:pt idx="53">
                  <c:v>2.3187525845161985</c:v>
                </c:pt>
              </c:numCache>
            </c:numRef>
          </c:xVal>
          <c:yVal>
            <c:numRef>
              <c:f>'Sheet for finding Unknown LiCl'!$AV$7:$AV$60</c:f>
              <c:numCache>
                <c:formatCode>General</c:formatCode>
                <c:ptCount val="54"/>
                <c:pt idx="0">
                  <c:v>1.0198</c:v>
                </c:pt>
                <c:pt idx="1">
                  <c:v>1.0125</c:v>
                </c:pt>
                <c:pt idx="2">
                  <c:v>1.0108999999999999</c:v>
                </c:pt>
                <c:pt idx="3">
                  <c:v>0.99209999999999998</c:v>
                </c:pt>
                <c:pt idx="4">
                  <c:v>0.98750000000000004</c:v>
                </c:pt>
                <c:pt idx="5">
                  <c:v>0.98640000000000005</c:v>
                </c:pt>
                <c:pt idx="6">
                  <c:v>0.97399999999999998</c:v>
                </c:pt>
                <c:pt idx="7">
                  <c:v>1.1685000000000001</c:v>
                </c:pt>
                <c:pt idx="8">
                  <c:v>1.1579999999999999</c:v>
                </c:pt>
                <c:pt idx="9">
                  <c:v>1.1493</c:v>
                </c:pt>
                <c:pt idx="10">
                  <c:v>1.1323000000000001</c:v>
                </c:pt>
                <c:pt idx="11">
                  <c:v>1.1226</c:v>
                </c:pt>
                <c:pt idx="12">
                  <c:v>1.1117999999999999</c:v>
                </c:pt>
                <c:pt idx="13">
                  <c:v>1.0942000000000001</c:v>
                </c:pt>
                <c:pt idx="14">
                  <c:v>1.4350000000000001</c:v>
                </c:pt>
                <c:pt idx="15">
                  <c:v>1.4131</c:v>
                </c:pt>
                <c:pt idx="16">
                  <c:v>1.3695999999999999</c:v>
                </c:pt>
                <c:pt idx="17">
                  <c:v>1.3434999999999999</c:v>
                </c:pt>
                <c:pt idx="18">
                  <c:v>1.3196000000000001</c:v>
                </c:pt>
                <c:pt idx="19">
                  <c:v>1.3148</c:v>
                </c:pt>
                <c:pt idx="20">
                  <c:v>1.8464</c:v>
                </c:pt>
                <c:pt idx="21">
                  <c:v>1.8107</c:v>
                </c:pt>
                <c:pt idx="22">
                  <c:v>1.7683</c:v>
                </c:pt>
                <c:pt idx="23">
                  <c:v>1.7264999999999999</c:v>
                </c:pt>
                <c:pt idx="24">
                  <c:v>1.6847000000000001</c:v>
                </c:pt>
                <c:pt idx="25">
                  <c:v>1.6448</c:v>
                </c:pt>
                <c:pt idx="26">
                  <c:v>1.6043000000000001</c:v>
                </c:pt>
                <c:pt idx="27">
                  <c:v>2.0259</c:v>
                </c:pt>
                <c:pt idx="28">
                  <c:v>1.9772000000000001</c:v>
                </c:pt>
                <c:pt idx="29">
                  <c:v>1.9248000000000001</c:v>
                </c:pt>
                <c:pt idx="30">
                  <c:v>1.8772</c:v>
                </c:pt>
                <c:pt idx="31">
                  <c:v>1.8274999999999999</c:v>
                </c:pt>
                <c:pt idx="32">
                  <c:v>1.7834000000000001</c:v>
                </c:pt>
                <c:pt idx="33">
                  <c:v>1.7375</c:v>
                </c:pt>
                <c:pt idx="34">
                  <c:v>2.2159</c:v>
                </c:pt>
                <c:pt idx="35">
                  <c:v>2.1575000000000002</c:v>
                </c:pt>
                <c:pt idx="36">
                  <c:v>2.0958000000000001</c:v>
                </c:pt>
                <c:pt idx="37">
                  <c:v>2.0392000000000001</c:v>
                </c:pt>
                <c:pt idx="38">
                  <c:v>1.9770000000000001</c:v>
                </c:pt>
                <c:pt idx="39">
                  <c:v>1.9206000000000001</c:v>
                </c:pt>
                <c:pt idx="40">
                  <c:v>1.8681000000000001</c:v>
                </c:pt>
                <c:pt idx="41">
                  <c:v>2.6629999999999998</c:v>
                </c:pt>
                <c:pt idx="42">
                  <c:v>2.5760000000000001</c:v>
                </c:pt>
                <c:pt idx="43">
                  <c:v>2.3929999999999998</c:v>
                </c:pt>
                <c:pt idx="44">
                  <c:v>2.3069999999999999</c:v>
                </c:pt>
                <c:pt idx="45">
                  <c:v>2.2149999999999999</c:v>
                </c:pt>
                <c:pt idx="46">
                  <c:v>2.1280000000000001</c:v>
                </c:pt>
                <c:pt idx="47">
                  <c:v>3.0539999999999998</c:v>
                </c:pt>
                <c:pt idx="48">
                  <c:v>2.911</c:v>
                </c:pt>
                <c:pt idx="49">
                  <c:v>2.7839999999999998</c:v>
                </c:pt>
                <c:pt idx="50">
                  <c:v>2.6589999999999998</c:v>
                </c:pt>
                <c:pt idx="51">
                  <c:v>2.5419999999999998</c:v>
                </c:pt>
                <c:pt idx="52">
                  <c:v>2.4300000000000002</c:v>
                </c:pt>
                <c:pt idx="53">
                  <c:v>2.3239999999999998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BD-429A-AE25-976491FC7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62288"/>
        <c:axId val="1140036368"/>
      </c:scatterChart>
      <c:valAx>
        <c:axId val="1140062288"/>
        <c:scaling>
          <c:orientation val="minMax"/>
          <c:max val="3.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Observed Osmotic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140036368"/>
        <c:crosses val="autoZero"/>
        <c:crossBetween val="midCat"/>
        <c:majorUnit val="0.5"/>
      </c:valAx>
      <c:valAx>
        <c:axId val="11400363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Experimental Osmotic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1400622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Temperature</a:t>
            </a:r>
            <a:r>
              <a:rPr lang="en-IN" baseline="0"/>
              <a:t> vs Phi forLiCl n=3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'Graph-Literature'!$A$1:$A$53</c:f>
              <c:numCache>
                <c:formatCode>General</c:formatCode>
                <c:ptCount val="53"/>
                <c:pt idx="0">
                  <c:v>4.0775874274387613E-2</c:v>
                </c:pt>
                <c:pt idx="1">
                  <c:v>7.8356686165147529E-2</c:v>
                </c:pt>
                <c:pt idx="2">
                  <c:v>0.10636557891682254</c:v>
                </c:pt>
                <c:pt idx="3">
                  <c:v>0.12627995151014915</c:v>
                </c:pt>
                <c:pt idx="4">
                  <c:v>0.13907032302335606</c:v>
                </c:pt>
                <c:pt idx="5">
                  <c:v>0.16652314051620201</c:v>
                </c:pt>
                <c:pt idx="6">
                  <c:v>0.17817026128727032</c:v>
                </c:pt>
                <c:pt idx="7">
                  <c:v>0.18387259980244294</c:v>
                </c:pt>
                <c:pt idx="8">
                  <c:v>0.19504312905448751</c:v>
                </c:pt>
                <c:pt idx="9">
                  <c:v>0.20591199981246619</c:v>
                </c:pt>
                <c:pt idx="10">
                  <c:v>0.21123710620066591</c:v>
                </c:pt>
                <c:pt idx="11">
                  <c:v>0.22932544647935366</c:v>
                </c:pt>
                <c:pt idx="12">
                  <c:v>0.24900791451437684</c:v>
                </c:pt>
                <c:pt idx="13">
                  <c:v>0.26998254423205381</c:v>
                </c:pt>
                <c:pt idx="14">
                  <c:v>0.2654233980266707</c:v>
                </c:pt>
                <c:pt idx="15">
                  <c:v>0.27224096074934984</c:v>
                </c:pt>
                <c:pt idx="16">
                  <c:v>0.27671613109853682</c:v>
                </c:pt>
                <c:pt idx="17">
                  <c:v>0.28550336419818068</c:v>
                </c:pt>
                <c:pt idx="18">
                  <c:v>0.2961916436392345</c:v>
                </c:pt>
                <c:pt idx="19">
                  <c:v>0.30860291866516903</c:v>
                </c:pt>
                <c:pt idx="20">
                  <c:v>0.31663674325714491</c:v>
                </c:pt>
                <c:pt idx="21">
                  <c:v>0.33215700964059619</c:v>
                </c:pt>
                <c:pt idx="22">
                  <c:v>0.34334231492430106</c:v>
                </c:pt>
                <c:pt idx="23">
                  <c:v>0.35059333243870128</c:v>
                </c:pt>
                <c:pt idx="24">
                  <c:v>0.35768596294961891</c:v>
                </c:pt>
                <c:pt idx="25">
                  <c:v>0.36117449601146467</c:v>
                </c:pt>
                <c:pt idx="26">
                  <c:v>0.36633681887053621</c:v>
                </c:pt>
                <c:pt idx="27">
                  <c:v>0.3697322641263695</c:v>
                </c:pt>
                <c:pt idx="28">
                  <c:v>0.37475774746673002</c:v>
                </c:pt>
                <c:pt idx="29">
                  <c:v>0.38457206184255815</c:v>
                </c:pt>
                <c:pt idx="30">
                  <c:v>0.39408303074749085</c:v>
                </c:pt>
                <c:pt idx="31">
                  <c:v>0.40178713334628252</c:v>
                </c:pt>
                <c:pt idx="32">
                  <c:v>0.41077733906176578</c:v>
                </c:pt>
                <c:pt idx="33">
                  <c:v>0.41662217782905875</c:v>
                </c:pt>
                <c:pt idx="34">
                  <c:v>0.42093027231234614</c:v>
                </c:pt>
                <c:pt idx="35">
                  <c:v>0.42797075263006773</c:v>
                </c:pt>
                <c:pt idx="36">
                  <c:v>0.43754462284357415</c:v>
                </c:pt>
                <c:pt idx="37">
                  <c:v>0.44549933705455752</c:v>
                </c:pt>
                <c:pt idx="38">
                  <c:v>0.44939290996862896</c:v>
                </c:pt>
                <c:pt idx="39">
                  <c:v>0.45701828906663239</c:v>
                </c:pt>
                <c:pt idx="40">
                  <c:v>0.46565186528906</c:v>
                </c:pt>
                <c:pt idx="41">
                  <c:v>0.47518862224425584</c:v>
                </c:pt>
                <c:pt idx="42">
                  <c:v>0.4843909344130039</c:v>
                </c:pt>
                <c:pt idx="43">
                  <c:v>0.49327609160670688</c:v>
                </c:pt>
                <c:pt idx="44">
                  <c:v>0.50707914380920449</c:v>
                </c:pt>
                <c:pt idx="45">
                  <c:v>0.5101583399609565</c:v>
                </c:pt>
                <c:pt idx="46">
                  <c:v>0.51719567293302693</c:v>
                </c:pt>
                <c:pt idx="47">
                  <c:v>0.53068066889261378</c:v>
                </c:pt>
                <c:pt idx="48">
                  <c:v>0.52015015227707284</c:v>
                </c:pt>
                <c:pt idx="49">
                  <c:v>0.52112695966864042</c:v>
                </c:pt>
                <c:pt idx="50">
                  <c:v>0.52403366539742313</c:v>
                </c:pt>
                <c:pt idx="51">
                  <c:v>0.52785482319818222</c:v>
                </c:pt>
                <c:pt idx="52">
                  <c:v>0.52880054526992226</c:v>
                </c:pt>
              </c:numCache>
            </c:numRef>
          </c:xVal>
          <c:yVal>
            <c:numRef>
              <c:f>'Graph-Literature'!$B$1:$B$53</c:f>
              <c:numCache>
                <c:formatCode>General</c:formatCode>
                <c:ptCount val="53"/>
                <c:pt idx="0">
                  <c:v>269.64318511963302</c:v>
                </c:pt>
                <c:pt idx="1">
                  <c:v>262.00130236596402</c:v>
                </c:pt>
                <c:pt idx="2">
                  <c:v>256.53937987343602</c:v>
                </c:pt>
                <c:pt idx="3">
                  <c:v>252.17144479136999</c:v>
                </c:pt>
                <c:pt idx="4">
                  <c:v>247.81152426908801</c:v>
                </c:pt>
                <c:pt idx="5">
                  <c:v>234.74378454191699</c:v>
                </c:pt>
                <c:pt idx="6">
                  <c:v>230.38386401963501</c:v>
                </c:pt>
                <c:pt idx="7">
                  <c:v>226.03195805713699</c:v>
                </c:pt>
                <c:pt idx="8">
                  <c:v>217.32814613214001</c:v>
                </c:pt>
                <c:pt idx="9">
                  <c:v>212.968225609857</c:v>
                </c:pt>
                <c:pt idx="10">
                  <c:v>206.44437394600101</c:v>
                </c:pt>
                <c:pt idx="11">
                  <c:v>196.64256733065</c:v>
                </c:pt>
                <c:pt idx="12">
                  <c:v>202.040373344909</c:v>
                </c:pt>
                <c:pt idx="13">
                  <c:v>209.60611778063401</c:v>
                </c:pt>
                <c:pt idx="14">
                  <c:v>215.04399659381201</c:v>
                </c:pt>
                <c:pt idx="15">
                  <c:v>221.547811858209</c:v>
                </c:pt>
                <c:pt idx="16">
                  <c:v>224.797715850461</c:v>
                </c:pt>
                <c:pt idx="17">
                  <c:v>231.297523834966</c:v>
                </c:pt>
                <c:pt idx="18">
                  <c:v>235.621378838222</c:v>
                </c:pt>
                <c:pt idx="19">
                  <c:v>242.113172262944</c:v>
                </c:pt>
                <c:pt idx="20">
                  <c:v>246.441034546092</c:v>
                </c:pt>
                <c:pt idx="21">
                  <c:v>248.58092200831501</c:v>
                </c:pt>
                <c:pt idx="22">
                  <c:v>258.33063398507198</c:v>
                </c:pt>
                <c:pt idx="23">
                  <c:v>262.65849626822001</c:v>
                </c:pt>
                <c:pt idx="24">
                  <c:v>265.90038570068901</c:v>
                </c:pt>
                <c:pt idx="25">
                  <c:v>270.23626254362</c:v>
                </c:pt>
                <c:pt idx="26">
                  <c:v>272.39618640530199</c:v>
                </c:pt>
                <c:pt idx="27">
                  <c:v>275.64609039755499</c:v>
                </c:pt>
                <c:pt idx="28">
                  <c:v>277.80601425923697</c:v>
                </c:pt>
                <c:pt idx="29">
                  <c:v>279.95391628124401</c:v>
                </c:pt>
                <c:pt idx="30">
                  <c:v>288.61765540732301</c:v>
                </c:pt>
                <c:pt idx="31">
                  <c:v>292.94151041057899</c:v>
                </c:pt>
                <c:pt idx="32">
                  <c:v>292.91746673122799</c:v>
                </c:pt>
                <c:pt idx="33">
                  <c:v>300.50324756641203</c:v>
                </c:pt>
                <c:pt idx="34">
                  <c:v>304.83511712945102</c:v>
                </c:pt>
                <c:pt idx="35">
                  <c:v>310.24494498338601</c:v>
                </c:pt>
                <c:pt idx="36">
                  <c:v>316.73273112821602</c:v>
                </c:pt>
                <c:pt idx="37">
                  <c:v>323.224524552937</c:v>
                </c:pt>
                <c:pt idx="38">
                  <c:v>330.81431266801297</c:v>
                </c:pt>
                <c:pt idx="39">
                  <c:v>337.30610609273498</c:v>
                </c:pt>
                <c:pt idx="40">
                  <c:v>342.70791938688598</c:v>
                </c:pt>
                <c:pt idx="41">
                  <c:v>345.93377969978701</c:v>
                </c:pt>
                <c:pt idx="42">
                  <c:v>351.33158571404698</c:v>
                </c:pt>
                <c:pt idx="43">
                  <c:v>354.55744602694801</c:v>
                </c:pt>
                <c:pt idx="44">
                  <c:v>362.10716134310599</c:v>
                </c:pt>
                <c:pt idx="45">
                  <c:v>365.35305805546699</c:v>
                </c:pt>
                <c:pt idx="46">
                  <c:v>365.325007096224</c:v>
                </c:pt>
                <c:pt idx="47">
                  <c:v>366.354878028418</c:v>
                </c:pt>
                <c:pt idx="48">
                  <c:v>371.82882236062102</c:v>
                </c:pt>
                <c:pt idx="49">
                  <c:v>379.42662503548098</c:v>
                </c:pt>
                <c:pt idx="50">
                  <c:v>388.102386001235</c:v>
                </c:pt>
                <c:pt idx="51">
                  <c:v>392.43024828438303</c:v>
                </c:pt>
                <c:pt idx="52">
                  <c:v>396.77013240720601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79-4AD7-9194-A8AF6061E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957120"/>
        <c:axId val="1731795088"/>
      </c:scatterChart>
      <c:valAx>
        <c:axId val="191695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795088"/>
        <c:crosses val="autoZero"/>
        <c:crossBetween val="midCat"/>
      </c:valAx>
      <c:valAx>
        <c:axId val="173179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5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Temperature</a:t>
            </a:r>
            <a:r>
              <a:rPr lang="en-IN" baseline="0"/>
              <a:t> vs Phi forLiCl n=4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Literature Work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'Graph-Literature'!$A$1:$A$53</c:f>
              <c:numCache>
                <c:formatCode>General</c:formatCode>
                <c:ptCount val="53"/>
                <c:pt idx="0">
                  <c:v>4.0775874274387613E-2</c:v>
                </c:pt>
                <c:pt idx="1">
                  <c:v>7.8356686165147529E-2</c:v>
                </c:pt>
                <c:pt idx="2">
                  <c:v>0.10636557891682254</c:v>
                </c:pt>
                <c:pt idx="3">
                  <c:v>0.12627995151014915</c:v>
                </c:pt>
                <c:pt idx="4">
                  <c:v>0.13907032302335606</c:v>
                </c:pt>
                <c:pt idx="5">
                  <c:v>0.16652314051620201</c:v>
                </c:pt>
                <c:pt idx="6">
                  <c:v>0.17817026128727032</c:v>
                </c:pt>
                <c:pt idx="7">
                  <c:v>0.18387259980244294</c:v>
                </c:pt>
                <c:pt idx="8">
                  <c:v>0.19504312905448751</c:v>
                </c:pt>
                <c:pt idx="9">
                  <c:v>0.20591199981246619</c:v>
                </c:pt>
                <c:pt idx="10">
                  <c:v>0.21123710620066591</c:v>
                </c:pt>
                <c:pt idx="11">
                  <c:v>0.22932544647935366</c:v>
                </c:pt>
                <c:pt idx="12">
                  <c:v>0.24900791451437684</c:v>
                </c:pt>
                <c:pt idx="13">
                  <c:v>0.26998254423205381</c:v>
                </c:pt>
                <c:pt idx="14">
                  <c:v>0.2654233980266707</c:v>
                </c:pt>
                <c:pt idx="15">
                  <c:v>0.27224096074934984</c:v>
                </c:pt>
                <c:pt idx="16">
                  <c:v>0.27671613109853682</c:v>
                </c:pt>
                <c:pt idx="17">
                  <c:v>0.28550336419818068</c:v>
                </c:pt>
                <c:pt idx="18">
                  <c:v>0.2961916436392345</c:v>
                </c:pt>
                <c:pt idx="19">
                  <c:v>0.30860291866516903</c:v>
                </c:pt>
                <c:pt idx="20">
                  <c:v>0.31663674325714491</c:v>
                </c:pt>
                <c:pt idx="21">
                  <c:v>0.33215700964059619</c:v>
                </c:pt>
                <c:pt idx="22">
                  <c:v>0.34334231492430106</c:v>
                </c:pt>
                <c:pt idx="23">
                  <c:v>0.35059333243870128</c:v>
                </c:pt>
                <c:pt idx="24">
                  <c:v>0.35768596294961891</c:v>
                </c:pt>
                <c:pt idx="25">
                  <c:v>0.36117449601146467</c:v>
                </c:pt>
                <c:pt idx="26">
                  <c:v>0.36633681887053621</c:v>
                </c:pt>
                <c:pt idx="27">
                  <c:v>0.3697322641263695</c:v>
                </c:pt>
                <c:pt idx="28">
                  <c:v>0.37475774746673002</c:v>
                </c:pt>
                <c:pt idx="29">
                  <c:v>0.38457206184255815</c:v>
                </c:pt>
                <c:pt idx="30">
                  <c:v>0.39408303074749085</c:v>
                </c:pt>
                <c:pt idx="31">
                  <c:v>0.40178713334628252</c:v>
                </c:pt>
                <c:pt idx="32">
                  <c:v>0.41077733906176578</c:v>
                </c:pt>
                <c:pt idx="33">
                  <c:v>0.41662217782905875</c:v>
                </c:pt>
                <c:pt idx="34">
                  <c:v>0.42093027231234614</c:v>
                </c:pt>
                <c:pt idx="35">
                  <c:v>0.42797075263006773</c:v>
                </c:pt>
                <c:pt idx="36">
                  <c:v>0.43754462284357415</c:v>
                </c:pt>
                <c:pt idx="37">
                  <c:v>0.44549933705455752</c:v>
                </c:pt>
                <c:pt idx="38">
                  <c:v>0.44939290996862896</c:v>
                </c:pt>
                <c:pt idx="39">
                  <c:v>0.45701828906663239</c:v>
                </c:pt>
                <c:pt idx="40">
                  <c:v>0.46565186528906</c:v>
                </c:pt>
                <c:pt idx="41">
                  <c:v>0.47518862224425584</c:v>
                </c:pt>
                <c:pt idx="42">
                  <c:v>0.4843909344130039</c:v>
                </c:pt>
                <c:pt idx="43">
                  <c:v>0.49327609160670688</c:v>
                </c:pt>
                <c:pt idx="44">
                  <c:v>0.50707914380920449</c:v>
                </c:pt>
                <c:pt idx="45">
                  <c:v>0.5101583399609565</c:v>
                </c:pt>
                <c:pt idx="46">
                  <c:v>0.51719567293302693</c:v>
                </c:pt>
                <c:pt idx="47">
                  <c:v>0.53068066889261378</c:v>
                </c:pt>
                <c:pt idx="48">
                  <c:v>0.52015015227707284</c:v>
                </c:pt>
                <c:pt idx="49">
                  <c:v>0.52112695966864042</c:v>
                </c:pt>
                <c:pt idx="50">
                  <c:v>0.52403366539742313</c:v>
                </c:pt>
                <c:pt idx="51">
                  <c:v>0.52785482319818222</c:v>
                </c:pt>
                <c:pt idx="52">
                  <c:v>0.52880054526992226</c:v>
                </c:pt>
              </c:numCache>
            </c:numRef>
          </c:xVal>
          <c:yVal>
            <c:numRef>
              <c:f>'Graph-Literature'!$B$1:$B$53</c:f>
              <c:numCache>
                <c:formatCode>General</c:formatCode>
                <c:ptCount val="53"/>
                <c:pt idx="0">
                  <c:v>269.64318511963302</c:v>
                </c:pt>
                <c:pt idx="1">
                  <c:v>262.00130236596402</c:v>
                </c:pt>
                <c:pt idx="2">
                  <c:v>256.53937987343602</c:v>
                </c:pt>
                <c:pt idx="3">
                  <c:v>252.17144479136999</c:v>
                </c:pt>
                <c:pt idx="4">
                  <c:v>247.81152426908801</c:v>
                </c:pt>
                <c:pt idx="5">
                  <c:v>234.74378454191699</c:v>
                </c:pt>
                <c:pt idx="6">
                  <c:v>230.38386401963501</c:v>
                </c:pt>
                <c:pt idx="7">
                  <c:v>226.03195805713699</c:v>
                </c:pt>
                <c:pt idx="8">
                  <c:v>217.32814613214001</c:v>
                </c:pt>
                <c:pt idx="9">
                  <c:v>212.968225609857</c:v>
                </c:pt>
                <c:pt idx="10">
                  <c:v>206.44437394600101</c:v>
                </c:pt>
                <c:pt idx="11">
                  <c:v>196.64256733065</c:v>
                </c:pt>
                <c:pt idx="12">
                  <c:v>202.040373344909</c:v>
                </c:pt>
                <c:pt idx="13">
                  <c:v>209.60611778063401</c:v>
                </c:pt>
                <c:pt idx="14">
                  <c:v>215.04399659381201</c:v>
                </c:pt>
                <c:pt idx="15">
                  <c:v>221.547811858209</c:v>
                </c:pt>
                <c:pt idx="16">
                  <c:v>224.797715850461</c:v>
                </c:pt>
                <c:pt idx="17">
                  <c:v>231.297523834966</c:v>
                </c:pt>
                <c:pt idx="18">
                  <c:v>235.621378838222</c:v>
                </c:pt>
                <c:pt idx="19">
                  <c:v>242.113172262944</c:v>
                </c:pt>
                <c:pt idx="20">
                  <c:v>246.441034546092</c:v>
                </c:pt>
                <c:pt idx="21">
                  <c:v>248.58092200831501</c:v>
                </c:pt>
                <c:pt idx="22">
                  <c:v>258.33063398507198</c:v>
                </c:pt>
                <c:pt idx="23">
                  <c:v>262.65849626822001</c:v>
                </c:pt>
                <c:pt idx="24">
                  <c:v>265.90038570068901</c:v>
                </c:pt>
                <c:pt idx="25">
                  <c:v>270.23626254362</c:v>
                </c:pt>
                <c:pt idx="26">
                  <c:v>272.39618640530199</c:v>
                </c:pt>
                <c:pt idx="27">
                  <c:v>275.64609039755499</c:v>
                </c:pt>
                <c:pt idx="28">
                  <c:v>277.80601425923697</c:v>
                </c:pt>
                <c:pt idx="29">
                  <c:v>279.95391628124401</c:v>
                </c:pt>
                <c:pt idx="30">
                  <c:v>288.61765540732301</c:v>
                </c:pt>
                <c:pt idx="31">
                  <c:v>292.94151041057899</c:v>
                </c:pt>
                <c:pt idx="32">
                  <c:v>292.91746673122799</c:v>
                </c:pt>
                <c:pt idx="33">
                  <c:v>300.50324756641203</c:v>
                </c:pt>
                <c:pt idx="34">
                  <c:v>304.83511712945102</c:v>
                </c:pt>
                <c:pt idx="35">
                  <c:v>310.24494498338601</c:v>
                </c:pt>
                <c:pt idx="36">
                  <c:v>316.73273112821602</c:v>
                </c:pt>
                <c:pt idx="37">
                  <c:v>323.224524552937</c:v>
                </c:pt>
                <c:pt idx="38">
                  <c:v>330.81431266801297</c:v>
                </c:pt>
                <c:pt idx="39">
                  <c:v>337.30610609273498</c:v>
                </c:pt>
                <c:pt idx="40">
                  <c:v>342.70791938688598</c:v>
                </c:pt>
                <c:pt idx="41">
                  <c:v>345.93377969978701</c:v>
                </c:pt>
                <c:pt idx="42">
                  <c:v>351.33158571404698</c:v>
                </c:pt>
                <c:pt idx="43">
                  <c:v>354.55744602694801</c:v>
                </c:pt>
                <c:pt idx="44">
                  <c:v>362.10716134310599</c:v>
                </c:pt>
                <c:pt idx="45">
                  <c:v>365.35305805546699</c:v>
                </c:pt>
                <c:pt idx="46">
                  <c:v>365.325007096224</c:v>
                </c:pt>
                <c:pt idx="47">
                  <c:v>366.354878028418</c:v>
                </c:pt>
                <c:pt idx="48">
                  <c:v>371.82882236062102</c:v>
                </c:pt>
                <c:pt idx="49">
                  <c:v>379.42662503548098</c:v>
                </c:pt>
                <c:pt idx="50">
                  <c:v>388.102386001235</c:v>
                </c:pt>
                <c:pt idx="51">
                  <c:v>392.43024828438303</c:v>
                </c:pt>
                <c:pt idx="52">
                  <c:v>396.77013240720601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E9-4438-A047-BBCF622DECB1}"/>
            </c:ext>
          </c:extLst>
        </c:ser>
        <c:ser>
          <c:idx val="1"/>
          <c:order val="1"/>
          <c:tx>
            <c:v>Ya1p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'Graph-mathematica each parts'!$D$5:$D$80</c:f>
              <c:numCache>
                <c:formatCode>General</c:formatCode>
                <c:ptCount val="76"/>
                <c:pt idx="1">
                  <c:v>0.18984999999999999</c:v>
                </c:pt>
                <c:pt idx="2">
                  <c:v>0.19020999999999999</c:v>
                </c:pt>
                <c:pt idx="3">
                  <c:v>0.19048999999999999</c:v>
                </c:pt>
                <c:pt idx="4">
                  <c:v>0.19069</c:v>
                </c:pt>
                <c:pt idx="5">
                  <c:v>0.19081000000000001</c:v>
                </c:pt>
                <c:pt idx="6">
                  <c:v>0.19084999999999999</c:v>
                </c:pt>
                <c:pt idx="7">
                  <c:v>0.19081000000000001</c:v>
                </c:pt>
                <c:pt idx="8">
                  <c:v>0.19069</c:v>
                </c:pt>
                <c:pt idx="9">
                  <c:v>0.19048999999999999</c:v>
                </c:pt>
                <c:pt idx="10">
                  <c:v>0.19020999999999999</c:v>
                </c:pt>
                <c:pt idx="11">
                  <c:v>0.18984999999999999</c:v>
                </c:pt>
                <c:pt idx="12">
                  <c:v>0.18941</c:v>
                </c:pt>
                <c:pt idx="13">
                  <c:v>0.18889</c:v>
                </c:pt>
                <c:pt idx="14">
                  <c:v>0.18829000000000001</c:v>
                </c:pt>
                <c:pt idx="15">
                  <c:v>0.18761</c:v>
                </c:pt>
                <c:pt idx="16">
                  <c:v>0.18684999999999999</c:v>
                </c:pt>
                <c:pt idx="17">
                  <c:v>0.18601000000000001</c:v>
                </c:pt>
                <c:pt idx="18">
                  <c:v>0.18509</c:v>
                </c:pt>
                <c:pt idx="19">
                  <c:v>0.18409</c:v>
                </c:pt>
                <c:pt idx="20">
                  <c:v>0.18301000000000001</c:v>
                </c:pt>
                <c:pt idx="21">
                  <c:v>0.18185000000000001</c:v>
                </c:pt>
                <c:pt idx="22">
                  <c:v>0.18060999999999999</c:v>
                </c:pt>
                <c:pt idx="23">
                  <c:v>0.17929</c:v>
                </c:pt>
                <c:pt idx="24">
                  <c:v>0.17788999999999999</c:v>
                </c:pt>
                <c:pt idx="25">
                  <c:v>0.17641000000000001</c:v>
                </c:pt>
                <c:pt idx="26">
                  <c:v>0.17485000000000001</c:v>
                </c:pt>
                <c:pt idx="27">
                  <c:v>0.17321</c:v>
                </c:pt>
                <c:pt idx="28">
                  <c:v>0.17149</c:v>
                </c:pt>
                <c:pt idx="29">
                  <c:v>0.16969000000000001</c:v>
                </c:pt>
                <c:pt idx="30">
                  <c:v>0.16780900000000001</c:v>
                </c:pt>
                <c:pt idx="31">
                  <c:v>0.165849</c:v>
                </c:pt>
                <c:pt idx="32">
                  <c:v>0.16380900000000001</c:v>
                </c:pt>
                <c:pt idx="33">
                  <c:v>0.161689</c:v>
                </c:pt>
                <c:pt idx="34">
                  <c:v>0.15948899999999999</c:v>
                </c:pt>
                <c:pt idx="35">
                  <c:v>0.15720899999999999</c:v>
                </c:pt>
                <c:pt idx="36">
                  <c:v>0.15484899999999999</c:v>
                </c:pt>
                <c:pt idx="37">
                  <c:v>0.15240899999999999</c:v>
                </c:pt>
                <c:pt idx="38">
                  <c:v>0.14988899999999999</c:v>
                </c:pt>
                <c:pt idx="39">
                  <c:v>0.147289</c:v>
                </c:pt>
                <c:pt idx="40">
                  <c:v>0.14460899999999999</c:v>
                </c:pt>
                <c:pt idx="41">
                  <c:v>0.141849</c:v>
                </c:pt>
                <c:pt idx="42">
                  <c:v>0.13900899999999999</c:v>
                </c:pt>
                <c:pt idx="43">
                  <c:v>0.13608899999999999</c:v>
                </c:pt>
                <c:pt idx="44">
                  <c:v>0.13308900000000001</c:v>
                </c:pt>
                <c:pt idx="45">
                  <c:v>0.13000800000000001</c:v>
                </c:pt>
                <c:pt idx="46">
                  <c:v>0.12684799999999999</c:v>
                </c:pt>
                <c:pt idx="47">
                  <c:v>0.123608</c:v>
                </c:pt>
                <c:pt idx="48">
                  <c:v>0.12028800000000001</c:v>
                </c:pt>
                <c:pt idx="49">
                  <c:v>0.11688800000000001</c:v>
                </c:pt>
                <c:pt idx="50">
                  <c:v>0.11340799999999999</c:v>
                </c:pt>
                <c:pt idx="51">
                  <c:v>0.109848</c:v>
                </c:pt>
                <c:pt idx="52">
                  <c:v>0.106208</c:v>
                </c:pt>
                <c:pt idx="53">
                  <c:v>0.102488</c:v>
                </c:pt>
                <c:pt idx="54">
                  <c:v>9.8688200000000004E-2</c:v>
                </c:pt>
                <c:pt idx="55">
                  <c:v>9.4808199999999995E-2</c:v>
                </c:pt>
                <c:pt idx="56">
                  <c:v>9.0848200000000004E-2</c:v>
                </c:pt>
                <c:pt idx="57">
                  <c:v>8.6808300000000005E-2</c:v>
                </c:pt>
                <c:pt idx="58">
                  <c:v>8.2688300000000006E-2</c:v>
                </c:pt>
                <c:pt idx="59">
                  <c:v>7.84884E-2</c:v>
                </c:pt>
                <c:pt idx="60">
                  <c:v>7.4208399999999994E-2</c:v>
                </c:pt>
                <c:pt idx="61">
                  <c:v>6.9848499999999994E-2</c:v>
                </c:pt>
                <c:pt idx="62">
                  <c:v>6.5408599999999997E-2</c:v>
                </c:pt>
                <c:pt idx="63">
                  <c:v>6.0888699999999997E-2</c:v>
                </c:pt>
                <c:pt idx="64">
                  <c:v>5.62888E-2</c:v>
                </c:pt>
                <c:pt idx="65">
                  <c:v>5.1609000000000002E-2</c:v>
                </c:pt>
                <c:pt idx="66">
                  <c:v>4.6849099999999998E-2</c:v>
                </c:pt>
                <c:pt idx="67">
                  <c:v>4.2009299999999999E-2</c:v>
                </c:pt>
                <c:pt idx="68">
                  <c:v>3.7089499999999997E-2</c:v>
                </c:pt>
                <c:pt idx="69">
                  <c:v>3.2089699999999999E-2</c:v>
                </c:pt>
                <c:pt idx="70">
                  <c:v>2.7009999999999999E-2</c:v>
                </c:pt>
                <c:pt idx="71">
                  <c:v>2.18503E-2</c:v>
                </c:pt>
                <c:pt idx="72">
                  <c:v>1.6610699999999999E-2</c:v>
                </c:pt>
                <c:pt idx="73">
                  <c:v>1.12911E-2</c:v>
                </c:pt>
                <c:pt idx="74">
                  <c:v>5.8917500000000003E-3</c:v>
                </c:pt>
                <c:pt idx="75">
                  <c:v>4.0983099999999999E-4</c:v>
                </c:pt>
              </c:numCache>
            </c:numRef>
          </c:xVal>
          <c:yVal>
            <c:numRef>
              <c:f>'Graph-mathematica each parts'!$E$5:$E$80</c:f>
              <c:numCache>
                <c:formatCode>General</c:formatCode>
                <c:ptCount val="76"/>
                <c:pt idx="1">
                  <c:v>200</c:v>
                </c:pt>
                <c:pt idx="2">
                  <c:v>201</c:v>
                </c:pt>
                <c:pt idx="3">
                  <c:v>202</c:v>
                </c:pt>
                <c:pt idx="4">
                  <c:v>203</c:v>
                </c:pt>
                <c:pt idx="5">
                  <c:v>204</c:v>
                </c:pt>
                <c:pt idx="6">
                  <c:v>205</c:v>
                </c:pt>
                <c:pt idx="7">
                  <c:v>206</c:v>
                </c:pt>
                <c:pt idx="8">
                  <c:v>207</c:v>
                </c:pt>
                <c:pt idx="9">
                  <c:v>208</c:v>
                </c:pt>
                <c:pt idx="10">
                  <c:v>209</c:v>
                </c:pt>
                <c:pt idx="11">
                  <c:v>210</c:v>
                </c:pt>
                <c:pt idx="12">
                  <c:v>211</c:v>
                </c:pt>
                <c:pt idx="13">
                  <c:v>212</c:v>
                </c:pt>
                <c:pt idx="14">
                  <c:v>213</c:v>
                </c:pt>
                <c:pt idx="15">
                  <c:v>214</c:v>
                </c:pt>
                <c:pt idx="16">
                  <c:v>215</c:v>
                </c:pt>
                <c:pt idx="17">
                  <c:v>216</c:v>
                </c:pt>
                <c:pt idx="18">
                  <c:v>217</c:v>
                </c:pt>
                <c:pt idx="19">
                  <c:v>218</c:v>
                </c:pt>
                <c:pt idx="20">
                  <c:v>219</c:v>
                </c:pt>
                <c:pt idx="21">
                  <c:v>220</c:v>
                </c:pt>
                <c:pt idx="22">
                  <c:v>221</c:v>
                </c:pt>
                <c:pt idx="23">
                  <c:v>222</c:v>
                </c:pt>
                <c:pt idx="24">
                  <c:v>223</c:v>
                </c:pt>
                <c:pt idx="25">
                  <c:v>224</c:v>
                </c:pt>
                <c:pt idx="26">
                  <c:v>225</c:v>
                </c:pt>
                <c:pt idx="27">
                  <c:v>226</c:v>
                </c:pt>
                <c:pt idx="28">
                  <c:v>227</c:v>
                </c:pt>
                <c:pt idx="29">
                  <c:v>228</c:v>
                </c:pt>
                <c:pt idx="30">
                  <c:v>229</c:v>
                </c:pt>
                <c:pt idx="31">
                  <c:v>230</c:v>
                </c:pt>
                <c:pt idx="32">
                  <c:v>231</c:v>
                </c:pt>
                <c:pt idx="33">
                  <c:v>232</c:v>
                </c:pt>
                <c:pt idx="34">
                  <c:v>233</c:v>
                </c:pt>
                <c:pt idx="35">
                  <c:v>234</c:v>
                </c:pt>
                <c:pt idx="36">
                  <c:v>235</c:v>
                </c:pt>
                <c:pt idx="37">
                  <c:v>236</c:v>
                </c:pt>
                <c:pt idx="38">
                  <c:v>237</c:v>
                </c:pt>
                <c:pt idx="39">
                  <c:v>238</c:v>
                </c:pt>
                <c:pt idx="40">
                  <c:v>239</c:v>
                </c:pt>
                <c:pt idx="41">
                  <c:v>240</c:v>
                </c:pt>
                <c:pt idx="42">
                  <c:v>241</c:v>
                </c:pt>
                <c:pt idx="43">
                  <c:v>242</c:v>
                </c:pt>
                <c:pt idx="44">
                  <c:v>243</c:v>
                </c:pt>
                <c:pt idx="45">
                  <c:v>244</c:v>
                </c:pt>
                <c:pt idx="46">
                  <c:v>245</c:v>
                </c:pt>
                <c:pt idx="47">
                  <c:v>246</c:v>
                </c:pt>
                <c:pt idx="48">
                  <c:v>247</c:v>
                </c:pt>
                <c:pt idx="49">
                  <c:v>248</c:v>
                </c:pt>
                <c:pt idx="50">
                  <c:v>249</c:v>
                </c:pt>
                <c:pt idx="51">
                  <c:v>250</c:v>
                </c:pt>
                <c:pt idx="52">
                  <c:v>251</c:v>
                </c:pt>
                <c:pt idx="53">
                  <c:v>252</c:v>
                </c:pt>
                <c:pt idx="54">
                  <c:v>253</c:v>
                </c:pt>
                <c:pt idx="55">
                  <c:v>254</c:v>
                </c:pt>
                <c:pt idx="56">
                  <c:v>255</c:v>
                </c:pt>
                <c:pt idx="57">
                  <c:v>256</c:v>
                </c:pt>
                <c:pt idx="58">
                  <c:v>257</c:v>
                </c:pt>
                <c:pt idx="59">
                  <c:v>258</c:v>
                </c:pt>
                <c:pt idx="60">
                  <c:v>259</c:v>
                </c:pt>
                <c:pt idx="61">
                  <c:v>260</c:v>
                </c:pt>
                <c:pt idx="62">
                  <c:v>261</c:v>
                </c:pt>
                <c:pt idx="63">
                  <c:v>262</c:v>
                </c:pt>
                <c:pt idx="64">
                  <c:v>263</c:v>
                </c:pt>
                <c:pt idx="65">
                  <c:v>264</c:v>
                </c:pt>
                <c:pt idx="66">
                  <c:v>265</c:v>
                </c:pt>
                <c:pt idx="67">
                  <c:v>266</c:v>
                </c:pt>
                <c:pt idx="68">
                  <c:v>267</c:v>
                </c:pt>
                <c:pt idx="69">
                  <c:v>268</c:v>
                </c:pt>
                <c:pt idx="70">
                  <c:v>269</c:v>
                </c:pt>
                <c:pt idx="71">
                  <c:v>270</c:v>
                </c:pt>
                <c:pt idx="72">
                  <c:v>271</c:v>
                </c:pt>
                <c:pt idx="73">
                  <c:v>272</c:v>
                </c:pt>
                <c:pt idx="74">
                  <c:v>273</c:v>
                </c:pt>
                <c:pt idx="75">
                  <c:v>274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E9-4438-A047-BBCF622DECB1}"/>
            </c:ext>
          </c:extLst>
        </c:ser>
        <c:ser>
          <c:idx val="2"/>
          <c:order val="2"/>
          <c:tx>
            <c:v>Ya2p</c:v>
          </c:tx>
          <c:spPr>
            <a:ln w="1905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'Graph-mathematica each parts'!$G$6:$G$208</c:f>
              <c:numCache>
                <c:formatCode>General</c:formatCode>
                <c:ptCount val="203"/>
                <c:pt idx="0">
                  <c:v>0.240901</c:v>
                </c:pt>
                <c:pt idx="1">
                  <c:v>0.24249499999999999</c:v>
                </c:pt>
                <c:pt idx="2">
                  <c:v>0.24409700000000001</c:v>
                </c:pt>
                <c:pt idx="3">
                  <c:v>0.24570700000000001</c:v>
                </c:pt>
                <c:pt idx="4">
                  <c:v>0.24732499999999999</c:v>
                </c:pt>
                <c:pt idx="5">
                  <c:v>0.24895100000000001</c:v>
                </c:pt>
                <c:pt idx="6">
                  <c:v>0.250585</c:v>
                </c:pt>
                <c:pt idx="7">
                  <c:v>0.25222800000000001</c:v>
                </c:pt>
                <c:pt idx="8">
                  <c:v>0.25387799999999999</c:v>
                </c:pt>
                <c:pt idx="9">
                  <c:v>0.25553599999999999</c:v>
                </c:pt>
                <c:pt idx="10">
                  <c:v>0.25720199999999999</c:v>
                </c:pt>
                <c:pt idx="11">
                  <c:v>0.258876</c:v>
                </c:pt>
                <c:pt idx="12">
                  <c:v>0.26055800000000001</c:v>
                </c:pt>
                <c:pt idx="13">
                  <c:v>0.26224799999999998</c:v>
                </c:pt>
                <c:pt idx="14">
                  <c:v>0.26394600000000001</c:v>
                </c:pt>
                <c:pt idx="15">
                  <c:v>0.265652</c:v>
                </c:pt>
                <c:pt idx="16">
                  <c:v>0.26736599999999999</c:v>
                </c:pt>
                <c:pt idx="17">
                  <c:v>0.26908799999999999</c:v>
                </c:pt>
                <c:pt idx="18">
                  <c:v>0.270818</c:v>
                </c:pt>
                <c:pt idx="19">
                  <c:v>0.27255600000000002</c:v>
                </c:pt>
                <c:pt idx="20">
                  <c:v>0.27430199999999999</c:v>
                </c:pt>
                <c:pt idx="21">
                  <c:v>0.27605600000000002</c:v>
                </c:pt>
                <c:pt idx="22">
                  <c:v>0.27781800000000001</c:v>
                </c:pt>
                <c:pt idx="23">
                  <c:v>0.279588</c:v>
                </c:pt>
                <c:pt idx="24">
                  <c:v>0.281366</c:v>
                </c:pt>
                <c:pt idx="25">
                  <c:v>0.28315200000000001</c:v>
                </c:pt>
                <c:pt idx="26">
                  <c:v>0.28494599999999998</c:v>
                </c:pt>
                <c:pt idx="27">
                  <c:v>0.28855799999999998</c:v>
                </c:pt>
                <c:pt idx="28">
                  <c:v>0.29220200000000002</c:v>
                </c:pt>
                <c:pt idx="29">
                  <c:v>0.29403600000000002</c:v>
                </c:pt>
                <c:pt idx="30">
                  <c:v>0.29587799999999997</c:v>
                </c:pt>
                <c:pt idx="31">
                  <c:v>0.29772799999999999</c:v>
                </c:pt>
                <c:pt idx="32">
                  <c:v>0.29958600000000002</c:v>
                </c:pt>
                <c:pt idx="33">
                  <c:v>0.30332599999999998</c:v>
                </c:pt>
                <c:pt idx="34">
                  <c:v>0.30520799999999998</c:v>
                </c:pt>
                <c:pt idx="35">
                  <c:v>0.30709799999999998</c:v>
                </c:pt>
                <c:pt idx="36">
                  <c:v>0.30899599999999999</c:v>
                </c:pt>
                <c:pt idx="37">
                  <c:v>0.31090200000000001</c:v>
                </c:pt>
                <c:pt idx="38">
                  <c:v>0.31281500000000001</c:v>
                </c:pt>
                <c:pt idx="39">
                  <c:v>0.31473699999999999</c:v>
                </c:pt>
                <c:pt idx="40">
                  <c:v>0.29180400000000001</c:v>
                </c:pt>
                <c:pt idx="41">
                  <c:v>0.31860500000000003</c:v>
                </c:pt>
                <c:pt idx="42">
                  <c:v>0.32055099999999997</c:v>
                </c:pt>
                <c:pt idx="43">
                  <c:v>0.32250499999999999</c:v>
                </c:pt>
                <c:pt idx="44">
                  <c:v>0.32446700000000001</c:v>
                </c:pt>
                <c:pt idx="45">
                  <c:v>0.32643699999999998</c:v>
                </c:pt>
                <c:pt idx="46">
                  <c:v>0.32841500000000001</c:v>
                </c:pt>
                <c:pt idx="47">
                  <c:v>0.330401</c:v>
                </c:pt>
                <c:pt idx="48">
                  <c:v>0.332395</c:v>
                </c:pt>
                <c:pt idx="49">
                  <c:v>0.334397</c:v>
                </c:pt>
                <c:pt idx="50">
                  <c:v>0.33640700000000001</c:v>
                </c:pt>
                <c:pt idx="51">
                  <c:v>0.33842499999999998</c:v>
                </c:pt>
                <c:pt idx="52">
                  <c:v>0.340451</c:v>
                </c:pt>
                <c:pt idx="53">
                  <c:v>0.34248499999999998</c:v>
                </c:pt>
                <c:pt idx="54">
                  <c:v>0.34452700000000003</c:v>
                </c:pt>
                <c:pt idx="55">
                  <c:v>0.34657700000000002</c:v>
                </c:pt>
                <c:pt idx="56">
                  <c:v>0.34863499999999997</c:v>
                </c:pt>
                <c:pt idx="57">
                  <c:v>0.35070099999999998</c:v>
                </c:pt>
                <c:pt idx="58">
                  <c:v>0.35277500000000001</c:v>
                </c:pt>
                <c:pt idx="59">
                  <c:v>0.35485699999999998</c:v>
                </c:pt>
                <c:pt idx="60">
                  <c:v>0.35694700000000001</c:v>
                </c:pt>
                <c:pt idx="61">
                  <c:v>0.359045</c:v>
                </c:pt>
                <c:pt idx="62">
                  <c:v>0.361151</c:v>
                </c:pt>
                <c:pt idx="63">
                  <c:v>0.363265</c:v>
                </c:pt>
                <c:pt idx="64">
                  <c:v>0.36538700000000002</c:v>
                </c:pt>
                <c:pt idx="65">
                  <c:v>0.36751699999999998</c:v>
                </c:pt>
                <c:pt idx="66">
                  <c:v>0.36965399999999998</c:v>
                </c:pt>
                <c:pt idx="67">
                  <c:v>0.37180000000000002</c:v>
                </c:pt>
                <c:pt idx="68">
                  <c:v>0.37395400000000001</c:v>
                </c:pt>
                <c:pt idx="69">
                  <c:v>0.37611600000000001</c:v>
                </c:pt>
                <c:pt idx="70">
                  <c:v>0.37828600000000001</c:v>
                </c:pt>
                <c:pt idx="71">
                  <c:v>0.38046400000000002</c:v>
                </c:pt>
                <c:pt idx="72">
                  <c:v>0.38264999999999999</c:v>
                </c:pt>
                <c:pt idx="73">
                  <c:v>0.38484400000000002</c:v>
                </c:pt>
                <c:pt idx="74">
                  <c:v>0.387046</c:v>
                </c:pt>
                <c:pt idx="75">
                  <c:v>0.38925599999999999</c:v>
                </c:pt>
                <c:pt idx="76">
                  <c:v>0.39147399999999999</c:v>
                </c:pt>
                <c:pt idx="77">
                  <c:v>0.39369999999999999</c:v>
                </c:pt>
                <c:pt idx="78">
                  <c:v>0.39593400000000001</c:v>
                </c:pt>
                <c:pt idx="79">
                  <c:v>0.39817599999999997</c:v>
                </c:pt>
                <c:pt idx="80">
                  <c:v>0.39817599999999997</c:v>
                </c:pt>
                <c:pt idx="81">
                  <c:v>0.400426</c:v>
                </c:pt>
                <c:pt idx="82">
                  <c:v>0.40268399999999999</c:v>
                </c:pt>
                <c:pt idx="83">
                  <c:v>0.404949</c:v>
                </c:pt>
                <c:pt idx="84">
                  <c:v>0.407223</c:v>
                </c:pt>
                <c:pt idx="85">
                  <c:v>0.40950500000000001</c:v>
                </c:pt>
                <c:pt idx="86">
                  <c:v>0.41179500000000002</c:v>
                </c:pt>
                <c:pt idx="87">
                  <c:v>0.41409299999999999</c:v>
                </c:pt>
                <c:pt idx="88">
                  <c:v>0.41639900000000002</c:v>
                </c:pt>
                <c:pt idx="89">
                  <c:v>0.418713</c:v>
                </c:pt>
                <c:pt idx="90">
                  <c:v>0.42103499999999999</c:v>
                </c:pt>
                <c:pt idx="91">
                  <c:v>0.42336499999999999</c:v>
                </c:pt>
                <c:pt idx="92">
                  <c:v>0.425703</c:v>
                </c:pt>
                <c:pt idx="93">
                  <c:v>0.42804900000000001</c:v>
                </c:pt>
              </c:numCache>
            </c:numRef>
          </c:xVal>
          <c:yVal>
            <c:numRef>
              <c:f>'Graph-mathematica each parts'!$H$6:$H$208</c:f>
              <c:numCache>
                <c:formatCode>General</c:formatCode>
                <c:ptCount val="203"/>
                <c:pt idx="0">
                  <c:v>195</c:v>
                </c:pt>
                <c:pt idx="1">
                  <c:v>196</c:v>
                </c:pt>
                <c:pt idx="2">
                  <c:v>197</c:v>
                </c:pt>
                <c:pt idx="3">
                  <c:v>198</c:v>
                </c:pt>
                <c:pt idx="4">
                  <c:v>199</c:v>
                </c:pt>
                <c:pt idx="5">
                  <c:v>200</c:v>
                </c:pt>
                <c:pt idx="6">
                  <c:v>201</c:v>
                </c:pt>
                <c:pt idx="7">
                  <c:v>202</c:v>
                </c:pt>
                <c:pt idx="8">
                  <c:v>203</c:v>
                </c:pt>
                <c:pt idx="9">
                  <c:v>204</c:v>
                </c:pt>
                <c:pt idx="10">
                  <c:v>205</c:v>
                </c:pt>
                <c:pt idx="11">
                  <c:v>206</c:v>
                </c:pt>
                <c:pt idx="12">
                  <c:v>207</c:v>
                </c:pt>
                <c:pt idx="13">
                  <c:v>208</c:v>
                </c:pt>
                <c:pt idx="14">
                  <c:v>209</c:v>
                </c:pt>
                <c:pt idx="15">
                  <c:v>210</c:v>
                </c:pt>
                <c:pt idx="16">
                  <c:v>211</c:v>
                </c:pt>
                <c:pt idx="17">
                  <c:v>212</c:v>
                </c:pt>
                <c:pt idx="18">
                  <c:v>213</c:v>
                </c:pt>
                <c:pt idx="19">
                  <c:v>214</c:v>
                </c:pt>
                <c:pt idx="20">
                  <c:v>215</c:v>
                </c:pt>
                <c:pt idx="21">
                  <c:v>216</c:v>
                </c:pt>
                <c:pt idx="22">
                  <c:v>217</c:v>
                </c:pt>
                <c:pt idx="23">
                  <c:v>218</c:v>
                </c:pt>
                <c:pt idx="24">
                  <c:v>219</c:v>
                </c:pt>
                <c:pt idx="25">
                  <c:v>220</c:v>
                </c:pt>
                <c:pt idx="26">
                  <c:v>221</c:v>
                </c:pt>
                <c:pt idx="27">
                  <c:v>223</c:v>
                </c:pt>
                <c:pt idx="28">
                  <c:v>225</c:v>
                </c:pt>
                <c:pt idx="29">
                  <c:v>226</c:v>
                </c:pt>
                <c:pt idx="30">
                  <c:v>227</c:v>
                </c:pt>
                <c:pt idx="31">
                  <c:v>228</c:v>
                </c:pt>
                <c:pt idx="32">
                  <c:v>229</c:v>
                </c:pt>
                <c:pt idx="33">
                  <c:v>230</c:v>
                </c:pt>
                <c:pt idx="34">
                  <c:v>231</c:v>
                </c:pt>
                <c:pt idx="35">
                  <c:v>232</c:v>
                </c:pt>
                <c:pt idx="36">
                  <c:v>233</c:v>
                </c:pt>
                <c:pt idx="37">
                  <c:v>234</c:v>
                </c:pt>
                <c:pt idx="38">
                  <c:v>235</c:v>
                </c:pt>
                <c:pt idx="39">
                  <c:v>236</c:v>
                </c:pt>
                <c:pt idx="40">
                  <c:v>237</c:v>
                </c:pt>
                <c:pt idx="41">
                  <c:v>238</c:v>
                </c:pt>
                <c:pt idx="42">
                  <c:v>239</c:v>
                </c:pt>
                <c:pt idx="43">
                  <c:v>240</c:v>
                </c:pt>
                <c:pt idx="44">
                  <c:v>241</c:v>
                </c:pt>
                <c:pt idx="45">
                  <c:v>242</c:v>
                </c:pt>
                <c:pt idx="46">
                  <c:v>243</c:v>
                </c:pt>
                <c:pt idx="47">
                  <c:v>244</c:v>
                </c:pt>
                <c:pt idx="48">
                  <c:v>245</c:v>
                </c:pt>
                <c:pt idx="49">
                  <c:v>246</c:v>
                </c:pt>
                <c:pt idx="50">
                  <c:v>247</c:v>
                </c:pt>
                <c:pt idx="51">
                  <c:v>248</c:v>
                </c:pt>
                <c:pt idx="52">
                  <c:v>249</c:v>
                </c:pt>
                <c:pt idx="53">
                  <c:v>250</c:v>
                </c:pt>
                <c:pt idx="54">
                  <c:v>251</c:v>
                </c:pt>
                <c:pt idx="55">
                  <c:v>252</c:v>
                </c:pt>
                <c:pt idx="56">
                  <c:v>253</c:v>
                </c:pt>
                <c:pt idx="57">
                  <c:v>254</c:v>
                </c:pt>
                <c:pt idx="58">
                  <c:v>255</c:v>
                </c:pt>
                <c:pt idx="59">
                  <c:v>256</c:v>
                </c:pt>
                <c:pt idx="60">
                  <c:v>257</c:v>
                </c:pt>
                <c:pt idx="61">
                  <c:v>258</c:v>
                </c:pt>
                <c:pt idx="62">
                  <c:v>259</c:v>
                </c:pt>
                <c:pt idx="63">
                  <c:v>260</c:v>
                </c:pt>
                <c:pt idx="64">
                  <c:v>261</c:v>
                </c:pt>
                <c:pt idx="65">
                  <c:v>262</c:v>
                </c:pt>
                <c:pt idx="66">
                  <c:v>263</c:v>
                </c:pt>
                <c:pt idx="67">
                  <c:v>264</c:v>
                </c:pt>
                <c:pt idx="68">
                  <c:v>265</c:v>
                </c:pt>
                <c:pt idx="69">
                  <c:v>266</c:v>
                </c:pt>
                <c:pt idx="70">
                  <c:v>267</c:v>
                </c:pt>
                <c:pt idx="71">
                  <c:v>268</c:v>
                </c:pt>
                <c:pt idx="72">
                  <c:v>269</c:v>
                </c:pt>
                <c:pt idx="73">
                  <c:v>270</c:v>
                </c:pt>
                <c:pt idx="74">
                  <c:v>271</c:v>
                </c:pt>
                <c:pt idx="75">
                  <c:v>272</c:v>
                </c:pt>
                <c:pt idx="76">
                  <c:v>273</c:v>
                </c:pt>
                <c:pt idx="77">
                  <c:v>274</c:v>
                </c:pt>
                <c:pt idx="78">
                  <c:v>275</c:v>
                </c:pt>
                <c:pt idx="79">
                  <c:v>276</c:v>
                </c:pt>
                <c:pt idx="80">
                  <c:v>277</c:v>
                </c:pt>
                <c:pt idx="81">
                  <c:v>278</c:v>
                </c:pt>
                <c:pt idx="82">
                  <c:v>279</c:v>
                </c:pt>
                <c:pt idx="83">
                  <c:v>280</c:v>
                </c:pt>
                <c:pt idx="84">
                  <c:v>281</c:v>
                </c:pt>
                <c:pt idx="85">
                  <c:v>282</c:v>
                </c:pt>
                <c:pt idx="86">
                  <c:v>283</c:v>
                </c:pt>
                <c:pt idx="87">
                  <c:v>284</c:v>
                </c:pt>
                <c:pt idx="88">
                  <c:v>285</c:v>
                </c:pt>
                <c:pt idx="89">
                  <c:v>286</c:v>
                </c:pt>
                <c:pt idx="90">
                  <c:v>287</c:v>
                </c:pt>
                <c:pt idx="91">
                  <c:v>288</c:v>
                </c:pt>
                <c:pt idx="92">
                  <c:v>289</c:v>
                </c:pt>
                <c:pt idx="93">
                  <c:v>290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E9-4438-A047-BBCF622DECB1}"/>
            </c:ext>
          </c:extLst>
        </c:ser>
        <c:ser>
          <c:idx val="3"/>
          <c:order val="3"/>
          <c:tx>
            <c:v>Ym++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'Graph-mathematica each parts'!$J$6:$J$43</c:f>
              <c:numCache>
                <c:formatCode>General</c:formatCode>
                <c:ptCount val="38"/>
                <c:pt idx="0">
                  <c:v>0.41875899999999999</c:v>
                </c:pt>
                <c:pt idx="1">
                  <c:v>0.41993599999999998</c:v>
                </c:pt>
                <c:pt idx="2">
                  <c:v>0.42111100000000001</c:v>
                </c:pt>
                <c:pt idx="3">
                  <c:v>0.42228500000000002</c:v>
                </c:pt>
                <c:pt idx="4">
                  <c:v>0.423456</c:v>
                </c:pt>
                <c:pt idx="5">
                  <c:v>0.424626</c:v>
                </c:pt>
                <c:pt idx="6">
                  <c:v>0.42579400000000001</c:v>
                </c:pt>
                <c:pt idx="7">
                  <c:v>0.42696000000000001</c:v>
                </c:pt>
                <c:pt idx="8">
                  <c:v>0.42812499999999998</c:v>
                </c:pt>
                <c:pt idx="9">
                  <c:v>0.429288</c:v>
                </c:pt>
                <c:pt idx="10">
                  <c:v>0.430448</c:v>
                </c:pt>
                <c:pt idx="11">
                  <c:v>0.43160700000000002</c:v>
                </c:pt>
                <c:pt idx="12">
                  <c:v>0.43276500000000001</c:v>
                </c:pt>
                <c:pt idx="13">
                  <c:v>0.43391999999999997</c:v>
                </c:pt>
                <c:pt idx="14">
                  <c:v>0.43507400000000002</c:v>
                </c:pt>
                <c:pt idx="15">
                  <c:v>0.436226</c:v>
                </c:pt>
                <c:pt idx="16">
                  <c:v>0.43737599999999999</c:v>
                </c:pt>
                <c:pt idx="17">
                  <c:v>0.43852400000000002</c:v>
                </c:pt>
                <c:pt idx="18">
                  <c:v>0.43967000000000001</c:v>
                </c:pt>
                <c:pt idx="19">
                  <c:v>0.44081500000000001</c:v>
                </c:pt>
                <c:pt idx="20">
                  <c:v>0.44195800000000002</c:v>
                </c:pt>
                <c:pt idx="21">
                  <c:v>0.44309900000000002</c:v>
                </c:pt>
                <c:pt idx="22">
                  <c:v>0.44423800000000002</c:v>
                </c:pt>
                <c:pt idx="23">
                  <c:v>0.44537599999999999</c:v>
                </c:pt>
                <c:pt idx="24">
                  <c:v>0.44651099999999999</c:v>
                </c:pt>
                <c:pt idx="25">
                  <c:v>0.44764500000000002</c:v>
                </c:pt>
                <c:pt idx="26">
                  <c:v>0.44877699999999998</c:v>
                </c:pt>
                <c:pt idx="27">
                  <c:v>0.449907</c:v>
                </c:pt>
                <c:pt idx="28">
                  <c:v>0.45103599999999999</c:v>
                </c:pt>
                <c:pt idx="29">
                  <c:v>0.45216200000000001</c:v>
                </c:pt>
                <c:pt idx="30">
                  <c:v>0.453287</c:v>
                </c:pt>
                <c:pt idx="31">
                  <c:v>0.45440999999999998</c:v>
                </c:pt>
                <c:pt idx="32">
                  <c:v>0.45665099999999997</c:v>
                </c:pt>
                <c:pt idx="33">
                  <c:v>0.45776899999999998</c:v>
                </c:pt>
                <c:pt idx="34">
                  <c:v>0.45888400000000001</c:v>
                </c:pt>
                <c:pt idx="35">
                  <c:v>0.45999800000000002</c:v>
                </c:pt>
                <c:pt idx="36">
                  <c:v>0.46222099999999999</c:v>
                </c:pt>
              </c:numCache>
            </c:numRef>
          </c:xVal>
          <c:yVal>
            <c:numRef>
              <c:f>'Graph-mathematica each parts'!$K$6:$K$43</c:f>
              <c:numCache>
                <c:formatCode>General</c:formatCode>
                <c:ptCount val="38"/>
                <c:pt idx="0">
                  <c:v>290</c:v>
                </c:pt>
                <c:pt idx="1">
                  <c:v>291</c:v>
                </c:pt>
                <c:pt idx="2">
                  <c:v>292</c:v>
                </c:pt>
                <c:pt idx="3">
                  <c:v>293</c:v>
                </c:pt>
                <c:pt idx="4">
                  <c:v>294</c:v>
                </c:pt>
                <c:pt idx="5">
                  <c:v>295</c:v>
                </c:pt>
                <c:pt idx="6">
                  <c:v>296</c:v>
                </c:pt>
                <c:pt idx="7">
                  <c:v>297</c:v>
                </c:pt>
                <c:pt idx="8">
                  <c:v>298</c:v>
                </c:pt>
                <c:pt idx="9">
                  <c:v>299</c:v>
                </c:pt>
                <c:pt idx="10">
                  <c:v>300</c:v>
                </c:pt>
                <c:pt idx="11">
                  <c:v>301</c:v>
                </c:pt>
                <c:pt idx="12">
                  <c:v>302</c:v>
                </c:pt>
                <c:pt idx="13">
                  <c:v>303</c:v>
                </c:pt>
                <c:pt idx="14">
                  <c:v>304</c:v>
                </c:pt>
                <c:pt idx="15">
                  <c:v>305</c:v>
                </c:pt>
                <c:pt idx="16">
                  <c:v>306</c:v>
                </c:pt>
                <c:pt idx="17">
                  <c:v>307</c:v>
                </c:pt>
                <c:pt idx="18">
                  <c:v>308</c:v>
                </c:pt>
                <c:pt idx="19">
                  <c:v>309</c:v>
                </c:pt>
                <c:pt idx="20">
                  <c:v>310</c:v>
                </c:pt>
                <c:pt idx="21">
                  <c:v>311</c:v>
                </c:pt>
                <c:pt idx="22">
                  <c:v>312</c:v>
                </c:pt>
                <c:pt idx="23">
                  <c:v>313</c:v>
                </c:pt>
                <c:pt idx="24">
                  <c:v>314</c:v>
                </c:pt>
                <c:pt idx="25">
                  <c:v>315</c:v>
                </c:pt>
                <c:pt idx="26">
                  <c:v>316</c:v>
                </c:pt>
                <c:pt idx="27">
                  <c:v>317</c:v>
                </c:pt>
                <c:pt idx="28">
                  <c:v>318</c:v>
                </c:pt>
                <c:pt idx="29">
                  <c:v>319</c:v>
                </c:pt>
                <c:pt idx="30">
                  <c:v>320</c:v>
                </c:pt>
                <c:pt idx="31">
                  <c:v>321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DE9-4438-A047-BBCF622DECB1}"/>
            </c:ext>
          </c:extLst>
        </c:ser>
        <c:ser>
          <c:idx val="4"/>
          <c:order val="4"/>
          <c:tx>
            <c:v>Ym1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'Graph-mathematica each parts'!$M$6:$M$44</c:f>
              <c:numCache>
                <c:formatCode>General</c:formatCode>
                <c:ptCount val="39"/>
                <c:pt idx="0">
                  <c:v>0.32475900000000002</c:v>
                </c:pt>
                <c:pt idx="1">
                  <c:v>0.32626899999999998</c:v>
                </c:pt>
                <c:pt idx="2">
                  <c:v>0.32778299999999999</c:v>
                </c:pt>
                <c:pt idx="3">
                  <c:v>0.32930100000000001</c:v>
                </c:pt>
                <c:pt idx="4">
                  <c:v>0.33082299999999998</c:v>
                </c:pt>
                <c:pt idx="5">
                  <c:v>0.33234900000000001</c:v>
                </c:pt>
                <c:pt idx="6">
                  <c:v>0.33387899999999998</c:v>
                </c:pt>
                <c:pt idx="7">
                  <c:v>0.33541300000000002</c:v>
                </c:pt>
                <c:pt idx="8">
                  <c:v>0.336951</c:v>
                </c:pt>
                <c:pt idx="9">
                  <c:v>0.33849299999999999</c:v>
                </c:pt>
                <c:pt idx="10">
                  <c:v>0.34003899999999998</c:v>
                </c:pt>
                <c:pt idx="11">
                  <c:v>0.34158899999999998</c:v>
                </c:pt>
                <c:pt idx="12">
                  <c:v>0.34314299999999998</c:v>
                </c:pt>
                <c:pt idx="13">
                  <c:v>0.34470099999999998</c:v>
                </c:pt>
                <c:pt idx="14">
                  <c:v>0.34626299999999999</c:v>
                </c:pt>
                <c:pt idx="15">
                  <c:v>0.347829</c:v>
                </c:pt>
                <c:pt idx="16">
                  <c:v>0.34939900000000002</c:v>
                </c:pt>
                <c:pt idx="17">
                  <c:v>0.35097299999999998</c:v>
                </c:pt>
                <c:pt idx="18">
                  <c:v>0.352551</c:v>
                </c:pt>
                <c:pt idx="19">
                  <c:v>0.35413299999999998</c:v>
                </c:pt>
                <c:pt idx="20">
                  <c:v>0.35571900000000001</c:v>
                </c:pt>
                <c:pt idx="21">
                  <c:v>0.35730899999999999</c:v>
                </c:pt>
                <c:pt idx="22">
                  <c:v>0.35890300000000003</c:v>
                </c:pt>
                <c:pt idx="23">
                  <c:v>0.36050100000000002</c:v>
                </c:pt>
                <c:pt idx="24">
                  <c:v>0.36210300000000001</c:v>
                </c:pt>
                <c:pt idx="25">
                  <c:v>0.363709</c:v>
                </c:pt>
                <c:pt idx="26">
                  <c:v>0.365319</c:v>
                </c:pt>
                <c:pt idx="27">
                  <c:v>0.36693199999999998</c:v>
                </c:pt>
                <c:pt idx="28">
                  <c:v>0.36854999999999999</c:v>
                </c:pt>
                <c:pt idx="29">
                  <c:v>0.370172</c:v>
                </c:pt>
                <c:pt idx="30">
                  <c:v>0.37179800000000002</c:v>
                </c:pt>
                <c:pt idx="31">
                  <c:v>0.37342799999999998</c:v>
                </c:pt>
                <c:pt idx="32">
                  <c:v>0.37506200000000001</c:v>
                </c:pt>
                <c:pt idx="33">
                  <c:v>0.37669999999999998</c:v>
                </c:pt>
                <c:pt idx="34">
                  <c:v>0.37834200000000001</c:v>
                </c:pt>
                <c:pt idx="35">
                  <c:v>0.37998799999999999</c:v>
                </c:pt>
                <c:pt idx="36">
                  <c:v>0.38163799999999998</c:v>
                </c:pt>
                <c:pt idx="37">
                  <c:v>0.38329200000000002</c:v>
                </c:pt>
                <c:pt idx="38">
                  <c:v>0.38495000000000001</c:v>
                </c:pt>
              </c:numCache>
            </c:numRef>
          </c:xVal>
          <c:yVal>
            <c:numRef>
              <c:f>'Graph-mathematica each parts'!$N$6:$N$44</c:f>
              <c:numCache>
                <c:formatCode>General</c:formatCode>
                <c:ptCount val="39"/>
                <c:pt idx="0">
                  <c:v>252</c:v>
                </c:pt>
                <c:pt idx="1">
                  <c:v>253</c:v>
                </c:pt>
                <c:pt idx="2">
                  <c:v>254</c:v>
                </c:pt>
                <c:pt idx="3">
                  <c:v>255</c:v>
                </c:pt>
                <c:pt idx="4">
                  <c:v>256</c:v>
                </c:pt>
                <c:pt idx="5">
                  <c:v>257</c:v>
                </c:pt>
                <c:pt idx="6">
                  <c:v>258</c:v>
                </c:pt>
                <c:pt idx="7">
                  <c:v>259</c:v>
                </c:pt>
                <c:pt idx="8">
                  <c:v>260</c:v>
                </c:pt>
                <c:pt idx="9">
                  <c:v>261</c:v>
                </c:pt>
                <c:pt idx="10">
                  <c:v>262</c:v>
                </c:pt>
                <c:pt idx="11">
                  <c:v>263</c:v>
                </c:pt>
                <c:pt idx="12">
                  <c:v>264</c:v>
                </c:pt>
                <c:pt idx="13">
                  <c:v>265</c:v>
                </c:pt>
                <c:pt idx="14">
                  <c:v>266</c:v>
                </c:pt>
                <c:pt idx="15">
                  <c:v>267</c:v>
                </c:pt>
                <c:pt idx="16">
                  <c:v>268</c:v>
                </c:pt>
                <c:pt idx="17">
                  <c:v>269</c:v>
                </c:pt>
                <c:pt idx="18">
                  <c:v>270</c:v>
                </c:pt>
                <c:pt idx="19">
                  <c:v>271</c:v>
                </c:pt>
                <c:pt idx="20">
                  <c:v>272</c:v>
                </c:pt>
                <c:pt idx="21">
                  <c:v>273</c:v>
                </c:pt>
                <c:pt idx="22">
                  <c:v>274</c:v>
                </c:pt>
                <c:pt idx="23">
                  <c:v>275</c:v>
                </c:pt>
                <c:pt idx="24">
                  <c:v>276</c:v>
                </c:pt>
                <c:pt idx="25">
                  <c:v>277</c:v>
                </c:pt>
                <c:pt idx="26">
                  <c:v>278</c:v>
                </c:pt>
                <c:pt idx="27">
                  <c:v>279</c:v>
                </c:pt>
                <c:pt idx="28">
                  <c:v>280</c:v>
                </c:pt>
                <c:pt idx="29">
                  <c:v>281</c:v>
                </c:pt>
                <c:pt idx="30">
                  <c:v>282</c:v>
                </c:pt>
                <c:pt idx="31">
                  <c:v>283</c:v>
                </c:pt>
                <c:pt idx="32">
                  <c:v>284</c:v>
                </c:pt>
                <c:pt idx="33">
                  <c:v>285</c:v>
                </c:pt>
                <c:pt idx="34">
                  <c:v>286</c:v>
                </c:pt>
                <c:pt idx="35">
                  <c:v>287</c:v>
                </c:pt>
                <c:pt idx="36">
                  <c:v>288</c:v>
                </c:pt>
                <c:pt idx="37">
                  <c:v>289</c:v>
                </c:pt>
                <c:pt idx="38">
                  <c:v>290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DE9-4438-A047-BBCF622DECB1}"/>
            </c:ext>
          </c:extLst>
        </c:ser>
        <c:ser>
          <c:idx val="5"/>
          <c:order val="5"/>
          <c:tx>
            <c:v>Ym3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'Graph-mathematica each parts'!$S$6:$S$37</c:f>
              <c:numCache>
                <c:formatCode>General</c:formatCode>
                <c:ptCount val="32"/>
                <c:pt idx="0">
                  <c:v>0.45743899999999998</c:v>
                </c:pt>
                <c:pt idx="1">
                  <c:v>0.45932200000000001</c:v>
                </c:pt>
                <c:pt idx="2">
                  <c:v>0.46121899999999999</c:v>
                </c:pt>
                <c:pt idx="3">
                  <c:v>0.46312999999999999</c:v>
                </c:pt>
                <c:pt idx="4">
                  <c:v>0.465055</c:v>
                </c:pt>
                <c:pt idx="5">
                  <c:v>0.46699299999999999</c:v>
                </c:pt>
                <c:pt idx="6">
                  <c:v>0.46894599999999997</c:v>
                </c:pt>
                <c:pt idx="7">
                  <c:v>0.47091300000000003</c:v>
                </c:pt>
                <c:pt idx="8">
                  <c:v>0.47289399999999998</c:v>
                </c:pt>
                <c:pt idx="9">
                  <c:v>0.47488900000000001</c:v>
                </c:pt>
                <c:pt idx="10">
                  <c:v>0.47689799999999999</c:v>
                </c:pt>
                <c:pt idx="11">
                  <c:v>0.47892000000000001</c:v>
                </c:pt>
                <c:pt idx="12">
                  <c:v>0.48095700000000002</c:v>
                </c:pt>
                <c:pt idx="13">
                  <c:v>0.48300799999999999</c:v>
                </c:pt>
                <c:pt idx="14">
                  <c:v>0.48507299999999998</c:v>
                </c:pt>
                <c:pt idx="15">
                  <c:v>0.48715199999999997</c:v>
                </c:pt>
                <c:pt idx="16">
                  <c:v>0.48924400000000001</c:v>
                </c:pt>
                <c:pt idx="17">
                  <c:v>0.49135099999999998</c:v>
                </c:pt>
                <c:pt idx="18">
                  <c:v>0.49347200000000002</c:v>
                </c:pt>
                <c:pt idx="19">
                  <c:v>0.49560700000000002</c:v>
                </c:pt>
                <c:pt idx="20">
                  <c:v>0.497755</c:v>
                </c:pt>
                <c:pt idx="21">
                  <c:v>0.49991799999999997</c:v>
                </c:pt>
                <c:pt idx="22">
                  <c:v>0.50209499999999996</c:v>
                </c:pt>
                <c:pt idx="23">
                  <c:v>0.50428499999999998</c:v>
                </c:pt>
                <c:pt idx="24">
                  <c:v>0.50649</c:v>
                </c:pt>
                <c:pt idx="25">
                  <c:v>0.50870899999999997</c:v>
                </c:pt>
                <c:pt idx="26">
                  <c:v>0.51094099999999998</c:v>
                </c:pt>
                <c:pt idx="27">
                  <c:v>0.51318799999999998</c:v>
                </c:pt>
                <c:pt idx="28">
                  <c:v>0.51544800000000002</c:v>
                </c:pt>
                <c:pt idx="29">
                  <c:v>0.51772200000000002</c:v>
                </c:pt>
                <c:pt idx="30">
                  <c:v>0.520011</c:v>
                </c:pt>
                <c:pt idx="31">
                  <c:v>0.52231300000000003</c:v>
                </c:pt>
              </c:numCache>
            </c:numRef>
          </c:xVal>
          <c:yVal>
            <c:numRef>
              <c:f>'Graph-mathematica each parts'!$T$6:$T$37</c:f>
              <c:numCache>
                <c:formatCode>General</c:formatCode>
                <c:ptCount val="32"/>
                <c:pt idx="0">
                  <c:v>334</c:v>
                </c:pt>
                <c:pt idx="1">
                  <c:v>335</c:v>
                </c:pt>
                <c:pt idx="2">
                  <c:v>336</c:v>
                </c:pt>
                <c:pt idx="3">
                  <c:v>337</c:v>
                </c:pt>
                <c:pt idx="4">
                  <c:v>338</c:v>
                </c:pt>
                <c:pt idx="5">
                  <c:v>339</c:v>
                </c:pt>
                <c:pt idx="6">
                  <c:v>340</c:v>
                </c:pt>
                <c:pt idx="7">
                  <c:v>341</c:v>
                </c:pt>
                <c:pt idx="8">
                  <c:v>342</c:v>
                </c:pt>
                <c:pt idx="9">
                  <c:v>343</c:v>
                </c:pt>
                <c:pt idx="10">
                  <c:v>344</c:v>
                </c:pt>
                <c:pt idx="11">
                  <c:v>345</c:v>
                </c:pt>
                <c:pt idx="12">
                  <c:v>346</c:v>
                </c:pt>
                <c:pt idx="13">
                  <c:v>347</c:v>
                </c:pt>
                <c:pt idx="14">
                  <c:v>348</c:v>
                </c:pt>
                <c:pt idx="15">
                  <c:v>349</c:v>
                </c:pt>
                <c:pt idx="16">
                  <c:v>350</c:v>
                </c:pt>
                <c:pt idx="17">
                  <c:v>351</c:v>
                </c:pt>
                <c:pt idx="18">
                  <c:v>352</c:v>
                </c:pt>
                <c:pt idx="19">
                  <c:v>353</c:v>
                </c:pt>
                <c:pt idx="20">
                  <c:v>354</c:v>
                </c:pt>
                <c:pt idx="21">
                  <c:v>355</c:v>
                </c:pt>
                <c:pt idx="22">
                  <c:v>356</c:v>
                </c:pt>
                <c:pt idx="23">
                  <c:v>357</c:v>
                </c:pt>
                <c:pt idx="24">
                  <c:v>358</c:v>
                </c:pt>
                <c:pt idx="25">
                  <c:v>359</c:v>
                </c:pt>
                <c:pt idx="26">
                  <c:v>360</c:v>
                </c:pt>
                <c:pt idx="27">
                  <c:v>361</c:v>
                </c:pt>
                <c:pt idx="28">
                  <c:v>362</c:v>
                </c:pt>
                <c:pt idx="29">
                  <c:v>363</c:v>
                </c:pt>
                <c:pt idx="30">
                  <c:v>364</c:v>
                </c:pt>
                <c:pt idx="31">
                  <c:v>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DE9-4438-A047-BBCF622DECB1}"/>
            </c:ext>
          </c:extLst>
        </c:ser>
        <c:ser>
          <c:idx val="6"/>
          <c:order val="6"/>
          <c:tx>
            <c:v>Ym5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'Graph-mathematica each parts'!$V$6:$V$33</c:f>
              <c:numCache>
                <c:formatCode>General</c:formatCode>
                <c:ptCount val="28"/>
                <c:pt idx="0">
                  <c:v>0.529914</c:v>
                </c:pt>
                <c:pt idx="1">
                  <c:v>0.53017800000000004</c:v>
                </c:pt>
                <c:pt idx="2">
                  <c:v>0.53045299999999995</c:v>
                </c:pt>
                <c:pt idx="3">
                  <c:v>0.53073800000000004</c:v>
                </c:pt>
                <c:pt idx="4">
                  <c:v>0.53103299999999998</c:v>
                </c:pt>
                <c:pt idx="5">
                  <c:v>0.53133799999999998</c:v>
                </c:pt>
                <c:pt idx="6">
                  <c:v>0.53165300000000004</c:v>
                </c:pt>
                <c:pt idx="7">
                  <c:v>0.53197700000000003</c:v>
                </c:pt>
                <c:pt idx="8">
                  <c:v>0.53231200000000001</c:v>
                </c:pt>
                <c:pt idx="9">
                  <c:v>0.53265700000000005</c:v>
                </c:pt>
                <c:pt idx="10">
                  <c:v>0.53301200000000004</c:v>
                </c:pt>
                <c:pt idx="11">
                  <c:v>0.53337599999999996</c:v>
                </c:pt>
                <c:pt idx="12">
                  <c:v>0.53375099999999998</c:v>
                </c:pt>
                <c:pt idx="13">
                  <c:v>0.53413600000000006</c:v>
                </c:pt>
                <c:pt idx="14">
                  <c:v>0.53452999999999995</c:v>
                </c:pt>
                <c:pt idx="15">
                  <c:v>0.53577399999999997</c:v>
                </c:pt>
                <c:pt idx="16">
                  <c:v>0.53620900000000005</c:v>
                </c:pt>
                <c:pt idx="17">
                  <c:v>0.53665300000000005</c:v>
                </c:pt>
                <c:pt idx="18">
                  <c:v>0.53710800000000003</c:v>
                </c:pt>
                <c:pt idx="19">
                  <c:v>0.53757200000000005</c:v>
                </c:pt>
                <c:pt idx="20">
                  <c:v>0.53804700000000005</c:v>
                </c:pt>
                <c:pt idx="21">
                  <c:v>0.53853099999999998</c:v>
                </c:pt>
                <c:pt idx="22">
                  <c:v>0.53952999999999995</c:v>
                </c:pt>
                <c:pt idx="23">
                  <c:v>0.54004399999999997</c:v>
                </c:pt>
                <c:pt idx="24">
                  <c:v>0.54056800000000005</c:v>
                </c:pt>
                <c:pt idx="25">
                  <c:v>0.54164699999999999</c:v>
                </c:pt>
                <c:pt idx="26">
                  <c:v>0.54220100000000004</c:v>
                </c:pt>
                <c:pt idx="27">
                  <c:v>0.54276500000000005</c:v>
                </c:pt>
              </c:numCache>
            </c:numRef>
          </c:xVal>
          <c:yVal>
            <c:numRef>
              <c:f>'Graph-mathematica each parts'!$W$6:$W$33</c:f>
              <c:numCache>
                <c:formatCode>General</c:formatCode>
                <c:ptCount val="28"/>
                <c:pt idx="0">
                  <c:v>366</c:v>
                </c:pt>
                <c:pt idx="1">
                  <c:v>367</c:v>
                </c:pt>
                <c:pt idx="2">
                  <c:v>368</c:v>
                </c:pt>
                <c:pt idx="3">
                  <c:v>369</c:v>
                </c:pt>
                <c:pt idx="4">
                  <c:v>370</c:v>
                </c:pt>
                <c:pt idx="5">
                  <c:v>371</c:v>
                </c:pt>
                <c:pt idx="6">
                  <c:v>372</c:v>
                </c:pt>
                <c:pt idx="7">
                  <c:v>373</c:v>
                </c:pt>
                <c:pt idx="8">
                  <c:v>374</c:v>
                </c:pt>
                <c:pt idx="9">
                  <c:v>375</c:v>
                </c:pt>
                <c:pt idx="10">
                  <c:v>376</c:v>
                </c:pt>
                <c:pt idx="11">
                  <c:v>377</c:v>
                </c:pt>
                <c:pt idx="12">
                  <c:v>378</c:v>
                </c:pt>
                <c:pt idx="13">
                  <c:v>379</c:v>
                </c:pt>
                <c:pt idx="14">
                  <c:v>380</c:v>
                </c:pt>
                <c:pt idx="15">
                  <c:v>383</c:v>
                </c:pt>
                <c:pt idx="16">
                  <c:v>384</c:v>
                </c:pt>
                <c:pt idx="17">
                  <c:v>385</c:v>
                </c:pt>
                <c:pt idx="18">
                  <c:v>386</c:v>
                </c:pt>
                <c:pt idx="19">
                  <c:v>387</c:v>
                </c:pt>
                <c:pt idx="20">
                  <c:v>388</c:v>
                </c:pt>
                <c:pt idx="21">
                  <c:v>389</c:v>
                </c:pt>
                <c:pt idx="22">
                  <c:v>391</c:v>
                </c:pt>
                <c:pt idx="23">
                  <c:v>392</c:v>
                </c:pt>
                <c:pt idx="24">
                  <c:v>393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DE9-4438-A047-BBCF622DECB1}"/>
            </c:ext>
          </c:extLst>
        </c:ser>
        <c:ser>
          <c:idx val="7"/>
          <c:order val="7"/>
          <c:tx>
            <c:v>Ym6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'Graph-mathematica each parts'!$Y$6:$Y$39</c:f>
              <c:numCache>
                <c:formatCode>General</c:formatCode>
                <c:ptCount val="34"/>
                <c:pt idx="0">
                  <c:v>0.237651</c:v>
                </c:pt>
                <c:pt idx="1">
                  <c:v>0.23589399999999999</c:v>
                </c:pt>
                <c:pt idx="2">
                  <c:v>0.23414299999999999</c:v>
                </c:pt>
                <c:pt idx="3">
                  <c:v>0.23239799999999999</c:v>
                </c:pt>
                <c:pt idx="4">
                  <c:v>0.230659</c:v>
                </c:pt>
                <c:pt idx="5">
                  <c:v>0.22892599999999999</c:v>
                </c:pt>
                <c:pt idx="6">
                  <c:v>0.22719900000000001</c:v>
                </c:pt>
                <c:pt idx="7">
                  <c:v>0.22547800000000001</c:v>
                </c:pt>
                <c:pt idx="8">
                  <c:v>0.22376299999999999</c:v>
                </c:pt>
                <c:pt idx="9">
                  <c:v>0.222054</c:v>
                </c:pt>
                <c:pt idx="10">
                  <c:v>0.22035099999999999</c:v>
                </c:pt>
                <c:pt idx="11">
                  <c:v>0.21865399999999999</c:v>
                </c:pt>
                <c:pt idx="12">
                  <c:v>0.21696299999999999</c:v>
                </c:pt>
                <c:pt idx="13">
                  <c:v>0.215278</c:v>
                </c:pt>
                <c:pt idx="14">
                  <c:v>0.21359800000000001</c:v>
                </c:pt>
                <c:pt idx="15">
                  <c:v>0.211925</c:v>
                </c:pt>
                <c:pt idx="16">
                  <c:v>0.210258</c:v>
                </c:pt>
                <c:pt idx="17">
                  <c:v>0.208597</c:v>
                </c:pt>
                <c:pt idx="18">
                  <c:v>0.20694199999999999</c:v>
                </c:pt>
                <c:pt idx="19">
                  <c:v>0.205293</c:v>
                </c:pt>
                <c:pt idx="20">
                  <c:v>0.20365</c:v>
                </c:pt>
                <c:pt idx="21">
                  <c:v>0.202013</c:v>
                </c:pt>
                <c:pt idx="22">
                  <c:v>0.200382</c:v>
                </c:pt>
                <c:pt idx="23">
                  <c:v>0.19875699999999999</c:v>
                </c:pt>
                <c:pt idx="24">
                  <c:v>0.19713800000000001</c:v>
                </c:pt>
                <c:pt idx="25">
                  <c:v>0.195525</c:v>
                </c:pt>
                <c:pt idx="26">
                  <c:v>0.19391800000000001</c:v>
                </c:pt>
                <c:pt idx="27">
                  <c:v>0.19231699999999999</c:v>
                </c:pt>
                <c:pt idx="28">
                  <c:v>0.190722</c:v>
                </c:pt>
                <c:pt idx="29">
                  <c:v>0.189133</c:v>
                </c:pt>
                <c:pt idx="30">
                  <c:v>0.18754999999999999</c:v>
                </c:pt>
                <c:pt idx="31">
                  <c:v>0.185973</c:v>
                </c:pt>
                <c:pt idx="32">
                  <c:v>0.18440200000000001</c:v>
                </c:pt>
                <c:pt idx="33">
                  <c:v>0.182837</c:v>
                </c:pt>
              </c:numCache>
            </c:numRef>
          </c:xVal>
          <c:yVal>
            <c:numRef>
              <c:f>'Graph-mathematica each parts'!$Z$6:$Z$39</c:f>
              <c:numCache>
                <c:formatCode>General</c:formatCode>
                <c:ptCount val="34"/>
                <c:pt idx="0">
                  <c:v>190</c:v>
                </c:pt>
                <c:pt idx="1">
                  <c:v>191</c:v>
                </c:pt>
                <c:pt idx="2">
                  <c:v>192</c:v>
                </c:pt>
                <c:pt idx="3">
                  <c:v>193</c:v>
                </c:pt>
                <c:pt idx="4">
                  <c:v>194</c:v>
                </c:pt>
                <c:pt idx="5">
                  <c:v>195</c:v>
                </c:pt>
                <c:pt idx="6">
                  <c:v>196</c:v>
                </c:pt>
                <c:pt idx="7">
                  <c:v>197</c:v>
                </c:pt>
                <c:pt idx="8">
                  <c:v>198</c:v>
                </c:pt>
                <c:pt idx="9">
                  <c:v>199</c:v>
                </c:pt>
                <c:pt idx="10">
                  <c:v>200</c:v>
                </c:pt>
                <c:pt idx="11">
                  <c:v>201</c:v>
                </c:pt>
                <c:pt idx="12">
                  <c:v>202</c:v>
                </c:pt>
                <c:pt idx="13">
                  <c:v>203</c:v>
                </c:pt>
                <c:pt idx="14">
                  <c:v>204</c:v>
                </c:pt>
                <c:pt idx="15">
                  <c:v>205</c:v>
                </c:pt>
                <c:pt idx="16">
                  <c:v>206</c:v>
                </c:pt>
                <c:pt idx="17">
                  <c:v>207</c:v>
                </c:pt>
                <c:pt idx="18">
                  <c:v>208</c:v>
                </c:pt>
                <c:pt idx="19">
                  <c:v>209</c:v>
                </c:pt>
                <c:pt idx="20">
                  <c:v>210</c:v>
                </c:pt>
                <c:pt idx="21">
                  <c:v>211</c:v>
                </c:pt>
                <c:pt idx="22">
                  <c:v>212</c:v>
                </c:pt>
                <c:pt idx="23">
                  <c:v>213</c:v>
                </c:pt>
                <c:pt idx="24">
                  <c:v>214</c:v>
                </c:pt>
                <c:pt idx="25">
                  <c:v>215</c:v>
                </c:pt>
                <c:pt idx="26">
                  <c:v>216</c:v>
                </c:pt>
                <c:pt idx="27">
                  <c:v>217</c:v>
                </c:pt>
                <c:pt idx="28">
                  <c:v>218</c:v>
                </c:pt>
                <c:pt idx="29">
                  <c:v>219</c:v>
                </c:pt>
                <c:pt idx="30">
                  <c:v>220</c:v>
                </c:pt>
                <c:pt idx="31">
                  <c:v>221</c:v>
                </c:pt>
                <c:pt idx="32">
                  <c:v>222</c:v>
                </c:pt>
                <c:pt idx="33">
                  <c:v>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DE9-4438-A047-BBCF622DECB1}"/>
            </c:ext>
          </c:extLst>
        </c:ser>
        <c:ser>
          <c:idx val="8"/>
          <c:order val="8"/>
          <c:tx>
            <c:v>Ym2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'Graph-mathematica each parts'!$P$6:$P$44</c:f>
              <c:numCache>
                <c:formatCode>General</c:formatCode>
                <c:ptCount val="39"/>
                <c:pt idx="0">
                  <c:v>0.32475900000000002</c:v>
                </c:pt>
                <c:pt idx="1">
                  <c:v>0.32626899999999998</c:v>
                </c:pt>
                <c:pt idx="2">
                  <c:v>0.32778299999999999</c:v>
                </c:pt>
                <c:pt idx="3">
                  <c:v>0.32930100000000001</c:v>
                </c:pt>
                <c:pt idx="4">
                  <c:v>0.33082299999999998</c:v>
                </c:pt>
                <c:pt idx="5">
                  <c:v>0.33234900000000001</c:v>
                </c:pt>
                <c:pt idx="6">
                  <c:v>0.33387899999999998</c:v>
                </c:pt>
                <c:pt idx="7">
                  <c:v>0.33541300000000002</c:v>
                </c:pt>
                <c:pt idx="8">
                  <c:v>0.336951</c:v>
                </c:pt>
                <c:pt idx="9">
                  <c:v>0.33849299999999999</c:v>
                </c:pt>
                <c:pt idx="10">
                  <c:v>0.34003899999999998</c:v>
                </c:pt>
                <c:pt idx="11">
                  <c:v>0.34158899999999998</c:v>
                </c:pt>
                <c:pt idx="12">
                  <c:v>0.34314299999999998</c:v>
                </c:pt>
                <c:pt idx="13">
                  <c:v>0.34470099999999998</c:v>
                </c:pt>
                <c:pt idx="14">
                  <c:v>0.34626299999999999</c:v>
                </c:pt>
                <c:pt idx="15">
                  <c:v>0.347829</c:v>
                </c:pt>
                <c:pt idx="16">
                  <c:v>0.34939900000000002</c:v>
                </c:pt>
                <c:pt idx="17">
                  <c:v>0.35097299999999998</c:v>
                </c:pt>
                <c:pt idx="18">
                  <c:v>0.352551</c:v>
                </c:pt>
                <c:pt idx="19">
                  <c:v>0.35413299999999998</c:v>
                </c:pt>
                <c:pt idx="20">
                  <c:v>0.35571900000000001</c:v>
                </c:pt>
                <c:pt idx="21">
                  <c:v>0.35730899999999999</c:v>
                </c:pt>
                <c:pt idx="22">
                  <c:v>0.35890300000000003</c:v>
                </c:pt>
                <c:pt idx="23">
                  <c:v>0.36050100000000002</c:v>
                </c:pt>
                <c:pt idx="24">
                  <c:v>0.36210300000000001</c:v>
                </c:pt>
                <c:pt idx="25">
                  <c:v>0.363709</c:v>
                </c:pt>
                <c:pt idx="26">
                  <c:v>0.365319</c:v>
                </c:pt>
                <c:pt idx="27">
                  <c:v>0.36693300000000001</c:v>
                </c:pt>
                <c:pt idx="28">
                  <c:v>0.36854999999999999</c:v>
                </c:pt>
                <c:pt idx="29">
                  <c:v>0.370172</c:v>
                </c:pt>
                <c:pt idx="30">
                  <c:v>0.37179800000000002</c:v>
                </c:pt>
                <c:pt idx="31">
                  <c:v>0.37342799999999998</c:v>
                </c:pt>
                <c:pt idx="32">
                  <c:v>0.37506200000000001</c:v>
                </c:pt>
                <c:pt idx="33">
                  <c:v>0.37669999999999998</c:v>
                </c:pt>
                <c:pt idx="34">
                  <c:v>0.37834200000000001</c:v>
                </c:pt>
                <c:pt idx="35">
                  <c:v>0.37998799999999999</c:v>
                </c:pt>
                <c:pt idx="36">
                  <c:v>0.38163799999999998</c:v>
                </c:pt>
                <c:pt idx="37">
                  <c:v>0.38329200000000002</c:v>
                </c:pt>
                <c:pt idx="38">
                  <c:v>0.38495000000000001</c:v>
                </c:pt>
              </c:numCache>
            </c:numRef>
          </c:xVal>
          <c:yVal>
            <c:numRef>
              <c:f>'Graph-mathematica each parts'!$Q$6:$Q$44</c:f>
              <c:numCache>
                <c:formatCode>General</c:formatCode>
                <c:ptCount val="39"/>
                <c:pt idx="0">
                  <c:v>252</c:v>
                </c:pt>
                <c:pt idx="1">
                  <c:v>253</c:v>
                </c:pt>
                <c:pt idx="2">
                  <c:v>254</c:v>
                </c:pt>
                <c:pt idx="3">
                  <c:v>255</c:v>
                </c:pt>
                <c:pt idx="4">
                  <c:v>256</c:v>
                </c:pt>
                <c:pt idx="5">
                  <c:v>257</c:v>
                </c:pt>
                <c:pt idx="6">
                  <c:v>258</c:v>
                </c:pt>
                <c:pt idx="7">
                  <c:v>259</c:v>
                </c:pt>
                <c:pt idx="8">
                  <c:v>260</c:v>
                </c:pt>
                <c:pt idx="9">
                  <c:v>261</c:v>
                </c:pt>
                <c:pt idx="10">
                  <c:v>262</c:v>
                </c:pt>
                <c:pt idx="11">
                  <c:v>263</c:v>
                </c:pt>
                <c:pt idx="12">
                  <c:v>264</c:v>
                </c:pt>
                <c:pt idx="13">
                  <c:v>265</c:v>
                </c:pt>
                <c:pt idx="14">
                  <c:v>266</c:v>
                </c:pt>
                <c:pt idx="15">
                  <c:v>267</c:v>
                </c:pt>
                <c:pt idx="16">
                  <c:v>268</c:v>
                </c:pt>
                <c:pt idx="17">
                  <c:v>269</c:v>
                </c:pt>
                <c:pt idx="18">
                  <c:v>270</c:v>
                </c:pt>
                <c:pt idx="19">
                  <c:v>271</c:v>
                </c:pt>
                <c:pt idx="20">
                  <c:v>272</c:v>
                </c:pt>
                <c:pt idx="21">
                  <c:v>273</c:v>
                </c:pt>
                <c:pt idx="22">
                  <c:v>274</c:v>
                </c:pt>
                <c:pt idx="23">
                  <c:v>275</c:v>
                </c:pt>
                <c:pt idx="24">
                  <c:v>276</c:v>
                </c:pt>
                <c:pt idx="25">
                  <c:v>277</c:v>
                </c:pt>
                <c:pt idx="26">
                  <c:v>278</c:v>
                </c:pt>
                <c:pt idx="27">
                  <c:v>279</c:v>
                </c:pt>
                <c:pt idx="28">
                  <c:v>280</c:v>
                </c:pt>
                <c:pt idx="29">
                  <c:v>281</c:v>
                </c:pt>
                <c:pt idx="30">
                  <c:v>282</c:v>
                </c:pt>
                <c:pt idx="31">
                  <c:v>283</c:v>
                </c:pt>
                <c:pt idx="32">
                  <c:v>284</c:v>
                </c:pt>
                <c:pt idx="33">
                  <c:v>285</c:v>
                </c:pt>
                <c:pt idx="34">
                  <c:v>286</c:v>
                </c:pt>
                <c:pt idx="35">
                  <c:v>287</c:v>
                </c:pt>
                <c:pt idx="36">
                  <c:v>288</c:v>
                </c:pt>
                <c:pt idx="37">
                  <c:v>289</c:v>
                </c:pt>
                <c:pt idx="38">
                  <c:v>290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4-4E3D-8835-5AFC706D7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957120"/>
        <c:axId val="1731795088"/>
      </c:scatterChart>
      <c:valAx>
        <c:axId val="191695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795088"/>
        <c:crosses val="autoZero"/>
        <c:crossBetween val="midCat"/>
      </c:valAx>
      <c:valAx>
        <c:axId val="173179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5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Ya1p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parts'!$D$5:$D$57</c:f>
              <c:numCache>
                <c:formatCode>General</c:formatCode>
                <c:ptCount val="53"/>
                <c:pt idx="1">
                  <c:v>0.18984999999999999</c:v>
                </c:pt>
                <c:pt idx="2">
                  <c:v>0.19020999999999999</c:v>
                </c:pt>
                <c:pt idx="3">
                  <c:v>0.19048999999999999</c:v>
                </c:pt>
                <c:pt idx="4">
                  <c:v>0.19069</c:v>
                </c:pt>
                <c:pt idx="5">
                  <c:v>0.19081000000000001</c:v>
                </c:pt>
                <c:pt idx="6">
                  <c:v>0.19084999999999999</c:v>
                </c:pt>
                <c:pt idx="7">
                  <c:v>0.19081000000000001</c:v>
                </c:pt>
                <c:pt idx="8">
                  <c:v>0.19069</c:v>
                </c:pt>
                <c:pt idx="9">
                  <c:v>0.19048999999999999</c:v>
                </c:pt>
                <c:pt idx="10">
                  <c:v>0.19020999999999999</c:v>
                </c:pt>
                <c:pt idx="11">
                  <c:v>0.18984999999999999</c:v>
                </c:pt>
                <c:pt idx="12">
                  <c:v>0.18941</c:v>
                </c:pt>
                <c:pt idx="13">
                  <c:v>0.18889</c:v>
                </c:pt>
                <c:pt idx="14">
                  <c:v>0.18829000000000001</c:v>
                </c:pt>
                <c:pt idx="15">
                  <c:v>0.18761</c:v>
                </c:pt>
                <c:pt idx="16">
                  <c:v>0.18684999999999999</c:v>
                </c:pt>
                <c:pt idx="17">
                  <c:v>0.18601000000000001</c:v>
                </c:pt>
                <c:pt idx="18">
                  <c:v>0.18509</c:v>
                </c:pt>
                <c:pt idx="19">
                  <c:v>0.18409</c:v>
                </c:pt>
                <c:pt idx="20">
                  <c:v>0.18301000000000001</c:v>
                </c:pt>
                <c:pt idx="21">
                  <c:v>0.18185000000000001</c:v>
                </c:pt>
                <c:pt idx="22">
                  <c:v>0.18060999999999999</c:v>
                </c:pt>
                <c:pt idx="23">
                  <c:v>0.17929</c:v>
                </c:pt>
                <c:pt idx="24">
                  <c:v>0.17788999999999999</c:v>
                </c:pt>
                <c:pt idx="25">
                  <c:v>0.17641000000000001</c:v>
                </c:pt>
                <c:pt idx="26">
                  <c:v>0.17485000000000001</c:v>
                </c:pt>
                <c:pt idx="27">
                  <c:v>0.17321</c:v>
                </c:pt>
                <c:pt idx="28">
                  <c:v>0.17149</c:v>
                </c:pt>
                <c:pt idx="29">
                  <c:v>0.16969000000000001</c:v>
                </c:pt>
                <c:pt idx="30">
                  <c:v>0.16780900000000001</c:v>
                </c:pt>
                <c:pt idx="31">
                  <c:v>0.165849</c:v>
                </c:pt>
                <c:pt idx="32">
                  <c:v>0.16380900000000001</c:v>
                </c:pt>
                <c:pt idx="33">
                  <c:v>0.161689</c:v>
                </c:pt>
                <c:pt idx="34">
                  <c:v>0.15948899999999999</c:v>
                </c:pt>
                <c:pt idx="35">
                  <c:v>0.15720899999999999</c:v>
                </c:pt>
                <c:pt idx="36">
                  <c:v>0.15484899999999999</c:v>
                </c:pt>
                <c:pt idx="37">
                  <c:v>0.15240899999999999</c:v>
                </c:pt>
                <c:pt idx="38">
                  <c:v>0.14988899999999999</c:v>
                </c:pt>
                <c:pt idx="39">
                  <c:v>0.147289</c:v>
                </c:pt>
                <c:pt idx="40">
                  <c:v>0.14460899999999999</c:v>
                </c:pt>
                <c:pt idx="41">
                  <c:v>0.141849</c:v>
                </c:pt>
                <c:pt idx="42">
                  <c:v>0.13900899999999999</c:v>
                </c:pt>
                <c:pt idx="43">
                  <c:v>0.13608899999999999</c:v>
                </c:pt>
                <c:pt idx="44">
                  <c:v>0.13308900000000001</c:v>
                </c:pt>
                <c:pt idx="45">
                  <c:v>0.13000800000000001</c:v>
                </c:pt>
                <c:pt idx="46">
                  <c:v>0.12684799999999999</c:v>
                </c:pt>
                <c:pt idx="47">
                  <c:v>0.123608</c:v>
                </c:pt>
                <c:pt idx="48">
                  <c:v>0.12028800000000001</c:v>
                </c:pt>
                <c:pt idx="49">
                  <c:v>0.11688800000000001</c:v>
                </c:pt>
                <c:pt idx="50">
                  <c:v>0.11340799999999999</c:v>
                </c:pt>
                <c:pt idx="51">
                  <c:v>0.109848</c:v>
                </c:pt>
                <c:pt idx="52">
                  <c:v>0.106208</c:v>
                </c:pt>
              </c:numCache>
            </c:numRef>
          </c:xVal>
          <c:yVal>
            <c:numRef>
              <c:f>'Graph-mathematica each parts'!$E$5:$E$57</c:f>
              <c:numCache>
                <c:formatCode>General</c:formatCode>
                <c:ptCount val="53"/>
                <c:pt idx="1">
                  <c:v>200</c:v>
                </c:pt>
                <c:pt idx="2">
                  <c:v>201</c:v>
                </c:pt>
                <c:pt idx="3">
                  <c:v>202</c:v>
                </c:pt>
                <c:pt idx="4">
                  <c:v>203</c:v>
                </c:pt>
                <c:pt idx="5">
                  <c:v>204</c:v>
                </c:pt>
                <c:pt idx="6">
                  <c:v>205</c:v>
                </c:pt>
                <c:pt idx="7">
                  <c:v>206</c:v>
                </c:pt>
                <c:pt idx="8">
                  <c:v>207</c:v>
                </c:pt>
                <c:pt idx="9">
                  <c:v>208</c:v>
                </c:pt>
                <c:pt idx="10">
                  <c:v>209</c:v>
                </c:pt>
                <c:pt idx="11">
                  <c:v>210</c:v>
                </c:pt>
                <c:pt idx="12">
                  <c:v>211</c:v>
                </c:pt>
                <c:pt idx="13">
                  <c:v>212</c:v>
                </c:pt>
                <c:pt idx="14">
                  <c:v>213</c:v>
                </c:pt>
                <c:pt idx="15">
                  <c:v>214</c:v>
                </c:pt>
                <c:pt idx="16">
                  <c:v>215</c:v>
                </c:pt>
                <c:pt idx="17">
                  <c:v>216</c:v>
                </c:pt>
                <c:pt idx="18">
                  <c:v>217</c:v>
                </c:pt>
                <c:pt idx="19">
                  <c:v>218</c:v>
                </c:pt>
                <c:pt idx="20">
                  <c:v>219</c:v>
                </c:pt>
                <c:pt idx="21">
                  <c:v>220</c:v>
                </c:pt>
                <c:pt idx="22">
                  <c:v>221</c:v>
                </c:pt>
                <c:pt idx="23">
                  <c:v>222</c:v>
                </c:pt>
                <c:pt idx="24">
                  <c:v>223</c:v>
                </c:pt>
                <c:pt idx="25">
                  <c:v>224</c:v>
                </c:pt>
                <c:pt idx="26">
                  <c:v>225</c:v>
                </c:pt>
                <c:pt idx="27">
                  <c:v>226</c:v>
                </c:pt>
                <c:pt idx="28">
                  <c:v>227</c:v>
                </c:pt>
                <c:pt idx="29">
                  <c:v>228</c:v>
                </c:pt>
                <c:pt idx="30">
                  <c:v>229</c:v>
                </c:pt>
                <c:pt idx="31">
                  <c:v>230</c:v>
                </c:pt>
                <c:pt idx="32">
                  <c:v>231</c:v>
                </c:pt>
                <c:pt idx="33">
                  <c:v>232</c:v>
                </c:pt>
                <c:pt idx="34">
                  <c:v>233</c:v>
                </c:pt>
                <c:pt idx="35">
                  <c:v>234</c:v>
                </c:pt>
                <c:pt idx="36">
                  <c:v>235</c:v>
                </c:pt>
                <c:pt idx="37">
                  <c:v>236</c:v>
                </c:pt>
                <c:pt idx="38">
                  <c:v>237</c:v>
                </c:pt>
                <c:pt idx="39">
                  <c:v>238</c:v>
                </c:pt>
                <c:pt idx="40">
                  <c:v>239</c:v>
                </c:pt>
                <c:pt idx="41">
                  <c:v>240</c:v>
                </c:pt>
                <c:pt idx="42">
                  <c:v>241</c:v>
                </c:pt>
                <c:pt idx="43">
                  <c:v>242</c:v>
                </c:pt>
                <c:pt idx="44">
                  <c:v>243</c:v>
                </c:pt>
                <c:pt idx="45">
                  <c:v>244</c:v>
                </c:pt>
                <c:pt idx="46">
                  <c:v>245</c:v>
                </c:pt>
                <c:pt idx="47">
                  <c:v>246</c:v>
                </c:pt>
                <c:pt idx="48">
                  <c:v>247</c:v>
                </c:pt>
                <c:pt idx="49">
                  <c:v>248</c:v>
                </c:pt>
                <c:pt idx="50">
                  <c:v>249</c:v>
                </c:pt>
                <c:pt idx="51">
                  <c:v>250</c:v>
                </c:pt>
                <c:pt idx="52">
                  <c:v>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E4-4426-B02E-AE3369A87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191872"/>
        <c:axId val="943122223"/>
      </c:scatterChart>
      <c:valAx>
        <c:axId val="1918191872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122223"/>
        <c:crosses val="autoZero"/>
        <c:crossBetween val="midCat"/>
      </c:valAx>
      <c:valAx>
        <c:axId val="943122223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9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Ya2p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parts'!$G$5:$G$208</c:f>
              <c:numCache>
                <c:formatCode>General</c:formatCode>
                <c:ptCount val="204"/>
                <c:pt idx="1">
                  <c:v>0.240901</c:v>
                </c:pt>
                <c:pt idx="2">
                  <c:v>0.24249499999999999</c:v>
                </c:pt>
                <c:pt idx="3">
                  <c:v>0.24409700000000001</c:v>
                </c:pt>
                <c:pt idx="4">
                  <c:v>0.24570700000000001</c:v>
                </c:pt>
                <c:pt idx="5">
                  <c:v>0.24732499999999999</c:v>
                </c:pt>
                <c:pt idx="6">
                  <c:v>0.24895100000000001</c:v>
                </c:pt>
                <c:pt idx="7">
                  <c:v>0.250585</c:v>
                </c:pt>
                <c:pt idx="8">
                  <c:v>0.25222800000000001</c:v>
                </c:pt>
                <c:pt idx="9">
                  <c:v>0.25387799999999999</c:v>
                </c:pt>
                <c:pt idx="10">
                  <c:v>0.25553599999999999</c:v>
                </c:pt>
                <c:pt idx="11">
                  <c:v>0.25720199999999999</c:v>
                </c:pt>
                <c:pt idx="12">
                  <c:v>0.258876</c:v>
                </c:pt>
                <c:pt idx="13">
                  <c:v>0.26055800000000001</c:v>
                </c:pt>
                <c:pt idx="14">
                  <c:v>0.26224799999999998</c:v>
                </c:pt>
                <c:pt idx="15">
                  <c:v>0.26394600000000001</c:v>
                </c:pt>
                <c:pt idx="16">
                  <c:v>0.265652</c:v>
                </c:pt>
                <c:pt idx="17">
                  <c:v>0.26736599999999999</c:v>
                </c:pt>
                <c:pt idx="18">
                  <c:v>0.26908799999999999</c:v>
                </c:pt>
                <c:pt idx="19">
                  <c:v>0.270818</c:v>
                </c:pt>
                <c:pt idx="20">
                  <c:v>0.27255600000000002</c:v>
                </c:pt>
                <c:pt idx="21">
                  <c:v>0.27430199999999999</c:v>
                </c:pt>
                <c:pt idx="22">
                  <c:v>0.27605600000000002</c:v>
                </c:pt>
                <c:pt idx="23">
                  <c:v>0.27781800000000001</c:v>
                </c:pt>
                <c:pt idx="24">
                  <c:v>0.279588</c:v>
                </c:pt>
                <c:pt idx="25">
                  <c:v>0.281366</c:v>
                </c:pt>
                <c:pt idx="26">
                  <c:v>0.28315200000000001</c:v>
                </c:pt>
                <c:pt idx="27">
                  <c:v>0.28494599999999998</c:v>
                </c:pt>
                <c:pt idx="28">
                  <c:v>0.28855799999999998</c:v>
                </c:pt>
                <c:pt idx="29">
                  <c:v>0.29220200000000002</c:v>
                </c:pt>
                <c:pt idx="30">
                  <c:v>0.29403600000000002</c:v>
                </c:pt>
                <c:pt idx="31">
                  <c:v>0.29587799999999997</c:v>
                </c:pt>
                <c:pt idx="32">
                  <c:v>0.29772799999999999</c:v>
                </c:pt>
                <c:pt idx="33">
                  <c:v>0.29958600000000002</c:v>
                </c:pt>
                <c:pt idx="34">
                  <c:v>0.30332599999999998</c:v>
                </c:pt>
                <c:pt idx="35">
                  <c:v>0.30520799999999998</c:v>
                </c:pt>
                <c:pt idx="36">
                  <c:v>0.30709799999999998</c:v>
                </c:pt>
                <c:pt idx="37">
                  <c:v>0.30899599999999999</c:v>
                </c:pt>
                <c:pt idx="38">
                  <c:v>0.31090200000000001</c:v>
                </c:pt>
                <c:pt idx="39">
                  <c:v>0.31281500000000001</c:v>
                </c:pt>
                <c:pt idx="40">
                  <c:v>0.31473699999999999</c:v>
                </c:pt>
                <c:pt idx="41">
                  <c:v>0.29180400000000001</c:v>
                </c:pt>
                <c:pt idx="42">
                  <c:v>0.31860500000000003</c:v>
                </c:pt>
                <c:pt idx="43">
                  <c:v>0.32055099999999997</c:v>
                </c:pt>
                <c:pt idx="44">
                  <c:v>0.32250499999999999</c:v>
                </c:pt>
                <c:pt idx="45">
                  <c:v>0.32446700000000001</c:v>
                </c:pt>
                <c:pt idx="46">
                  <c:v>0.32643699999999998</c:v>
                </c:pt>
                <c:pt idx="47">
                  <c:v>0.32841500000000001</c:v>
                </c:pt>
                <c:pt idx="48">
                  <c:v>0.330401</c:v>
                </c:pt>
                <c:pt idx="49">
                  <c:v>0.332395</c:v>
                </c:pt>
                <c:pt idx="50">
                  <c:v>0.334397</c:v>
                </c:pt>
                <c:pt idx="51">
                  <c:v>0.33640700000000001</c:v>
                </c:pt>
                <c:pt idx="52">
                  <c:v>0.33842499999999998</c:v>
                </c:pt>
                <c:pt idx="53">
                  <c:v>0.340451</c:v>
                </c:pt>
                <c:pt idx="54">
                  <c:v>0.34248499999999998</c:v>
                </c:pt>
                <c:pt idx="55">
                  <c:v>0.34452700000000003</c:v>
                </c:pt>
                <c:pt idx="56">
                  <c:v>0.34657700000000002</c:v>
                </c:pt>
                <c:pt idx="57">
                  <c:v>0.34863499999999997</c:v>
                </c:pt>
                <c:pt idx="58">
                  <c:v>0.35070099999999998</c:v>
                </c:pt>
                <c:pt idx="59">
                  <c:v>0.35277500000000001</c:v>
                </c:pt>
                <c:pt idx="60">
                  <c:v>0.35485699999999998</c:v>
                </c:pt>
                <c:pt idx="61">
                  <c:v>0.35694700000000001</c:v>
                </c:pt>
                <c:pt idx="62">
                  <c:v>0.359045</c:v>
                </c:pt>
                <c:pt idx="63">
                  <c:v>0.361151</c:v>
                </c:pt>
                <c:pt idx="64">
                  <c:v>0.363265</c:v>
                </c:pt>
                <c:pt idx="65">
                  <c:v>0.36538700000000002</c:v>
                </c:pt>
                <c:pt idx="66">
                  <c:v>0.36751699999999998</c:v>
                </c:pt>
                <c:pt idx="67">
                  <c:v>0.36965399999999998</c:v>
                </c:pt>
                <c:pt idx="68">
                  <c:v>0.37180000000000002</c:v>
                </c:pt>
                <c:pt idx="69">
                  <c:v>0.37395400000000001</c:v>
                </c:pt>
                <c:pt idx="70">
                  <c:v>0.37611600000000001</c:v>
                </c:pt>
                <c:pt idx="71">
                  <c:v>0.37828600000000001</c:v>
                </c:pt>
                <c:pt idx="72">
                  <c:v>0.38046400000000002</c:v>
                </c:pt>
                <c:pt idx="73">
                  <c:v>0.38264999999999999</c:v>
                </c:pt>
                <c:pt idx="74">
                  <c:v>0.38484400000000002</c:v>
                </c:pt>
                <c:pt idx="75">
                  <c:v>0.387046</c:v>
                </c:pt>
                <c:pt idx="76">
                  <c:v>0.38925599999999999</c:v>
                </c:pt>
                <c:pt idx="77">
                  <c:v>0.39147399999999999</c:v>
                </c:pt>
                <c:pt idx="78">
                  <c:v>0.39369999999999999</c:v>
                </c:pt>
                <c:pt idx="79">
                  <c:v>0.39593400000000001</c:v>
                </c:pt>
                <c:pt idx="80">
                  <c:v>0.39817599999999997</c:v>
                </c:pt>
                <c:pt idx="81">
                  <c:v>0.39817599999999997</c:v>
                </c:pt>
                <c:pt idx="82">
                  <c:v>0.400426</c:v>
                </c:pt>
                <c:pt idx="83">
                  <c:v>0.40268399999999999</c:v>
                </c:pt>
                <c:pt idx="84">
                  <c:v>0.404949</c:v>
                </c:pt>
                <c:pt idx="85">
                  <c:v>0.407223</c:v>
                </c:pt>
                <c:pt idx="86">
                  <c:v>0.40950500000000001</c:v>
                </c:pt>
                <c:pt idx="87">
                  <c:v>0.41179500000000002</c:v>
                </c:pt>
                <c:pt idx="88">
                  <c:v>0.41409299999999999</c:v>
                </c:pt>
                <c:pt idx="89">
                  <c:v>0.41639900000000002</c:v>
                </c:pt>
                <c:pt idx="90">
                  <c:v>0.418713</c:v>
                </c:pt>
                <c:pt idx="91">
                  <c:v>0.42103499999999999</c:v>
                </c:pt>
                <c:pt idx="92">
                  <c:v>0.42336499999999999</c:v>
                </c:pt>
                <c:pt idx="93">
                  <c:v>0.425703</c:v>
                </c:pt>
                <c:pt idx="94">
                  <c:v>0.42804900000000001</c:v>
                </c:pt>
              </c:numCache>
            </c:numRef>
          </c:xVal>
          <c:yVal>
            <c:numRef>
              <c:f>'Graph-mathematica each parts'!$H$5:$H$208</c:f>
              <c:numCache>
                <c:formatCode>General</c:formatCode>
                <c:ptCount val="204"/>
                <c:pt idx="1">
                  <c:v>195</c:v>
                </c:pt>
                <c:pt idx="2">
                  <c:v>196</c:v>
                </c:pt>
                <c:pt idx="3">
                  <c:v>197</c:v>
                </c:pt>
                <c:pt idx="4">
                  <c:v>198</c:v>
                </c:pt>
                <c:pt idx="5">
                  <c:v>199</c:v>
                </c:pt>
                <c:pt idx="6">
                  <c:v>200</c:v>
                </c:pt>
                <c:pt idx="7">
                  <c:v>201</c:v>
                </c:pt>
                <c:pt idx="8">
                  <c:v>202</c:v>
                </c:pt>
                <c:pt idx="9">
                  <c:v>203</c:v>
                </c:pt>
                <c:pt idx="10">
                  <c:v>204</c:v>
                </c:pt>
                <c:pt idx="11">
                  <c:v>205</c:v>
                </c:pt>
                <c:pt idx="12">
                  <c:v>206</c:v>
                </c:pt>
                <c:pt idx="13">
                  <c:v>207</c:v>
                </c:pt>
                <c:pt idx="14">
                  <c:v>208</c:v>
                </c:pt>
                <c:pt idx="15">
                  <c:v>209</c:v>
                </c:pt>
                <c:pt idx="16">
                  <c:v>210</c:v>
                </c:pt>
                <c:pt idx="17">
                  <c:v>211</c:v>
                </c:pt>
                <c:pt idx="18">
                  <c:v>212</c:v>
                </c:pt>
                <c:pt idx="19">
                  <c:v>213</c:v>
                </c:pt>
                <c:pt idx="20">
                  <c:v>214</c:v>
                </c:pt>
                <c:pt idx="21">
                  <c:v>215</c:v>
                </c:pt>
                <c:pt idx="22">
                  <c:v>216</c:v>
                </c:pt>
                <c:pt idx="23">
                  <c:v>217</c:v>
                </c:pt>
                <c:pt idx="24">
                  <c:v>218</c:v>
                </c:pt>
                <c:pt idx="25">
                  <c:v>219</c:v>
                </c:pt>
                <c:pt idx="26">
                  <c:v>220</c:v>
                </c:pt>
                <c:pt idx="27">
                  <c:v>221</c:v>
                </c:pt>
                <c:pt idx="28">
                  <c:v>223</c:v>
                </c:pt>
                <c:pt idx="29">
                  <c:v>225</c:v>
                </c:pt>
                <c:pt idx="30">
                  <c:v>226</c:v>
                </c:pt>
                <c:pt idx="31">
                  <c:v>227</c:v>
                </c:pt>
                <c:pt idx="32">
                  <c:v>228</c:v>
                </c:pt>
                <c:pt idx="33">
                  <c:v>229</c:v>
                </c:pt>
                <c:pt idx="34">
                  <c:v>230</c:v>
                </c:pt>
                <c:pt idx="35">
                  <c:v>231</c:v>
                </c:pt>
                <c:pt idx="36">
                  <c:v>232</c:v>
                </c:pt>
                <c:pt idx="37">
                  <c:v>233</c:v>
                </c:pt>
                <c:pt idx="38">
                  <c:v>234</c:v>
                </c:pt>
                <c:pt idx="39">
                  <c:v>235</c:v>
                </c:pt>
                <c:pt idx="40">
                  <c:v>236</c:v>
                </c:pt>
                <c:pt idx="41">
                  <c:v>237</c:v>
                </c:pt>
                <c:pt idx="42">
                  <c:v>238</c:v>
                </c:pt>
                <c:pt idx="43">
                  <c:v>239</c:v>
                </c:pt>
                <c:pt idx="44">
                  <c:v>240</c:v>
                </c:pt>
                <c:pt idx="45">
                  <c:v>241</c:v>
                </c:pt>
                <c:pt idx="46">
                  <c:v>242</c:v>
                </c:pt>
                <c:pt idx="47">
                  <c:v>243</c:v>
                </c:pt>
                <c:pt idx="48">
                  <c:v>244</c:v>
                </c:pt>
                <c:pt idx="49">
                  <c:v>245</c:v>
                </c:pt>
                <c:pt idx="50">
                  <c:v>246</c:v>
                </c:pt>
                <c:pt idx="51">
                  <c:v>247</c:v>
                </c:pt>
                <c:pt idx="52">
                  <c:v>248</c:v>
                </c:pt>
                <c:pt idx="53">
                  <c:v>249</c:v>
                </c:pt>
                <c:pt idx="54">
                  <c:v>250</c:v>
                </c:pt>
                <c:pt idx="55">
                  <c:v>251</c:v>
                </c:pt>
                <c:pt idx="56">
                  <c:v>252</c:v>
                </c:pt>
                <c:pt idx="57">
                  <c:v>253</c:v>
                </c:pt>
                <c:pt idx="58">
                  <c:v>254</c:v>
                </c:pt>
                <c:pt idx="59">
                  <c:v>255</c:v>
                </c:pt>
                <c:pt idx="60">
                  <c:v>256</c:v>
                </c:pt>
                <c:pt idx="61">
                  <c:v>257</c:v>
                </c:pt>
                <c:pt idx="62">
                  <c:v>258</c:v>
                </c:pt>
                <c:pt idx="63">
                  <c:v>259</c:v>
                </c:pt>
                <c:pt idx="64">
                  <c:v>260</c:v>
                </c:pt>
                <c:pt idx="65">
                  <c:v>261</c:v>
                </c:pt>
                <c:pt idx="66">
                  <c:v>262</c:v>
                </c:pt>
                <c:pt idx="67">
                  <c:v>263</c:v>
                </c:pt>
                <c:pt idx="68">
                  <c:v>264</c:v>
                </c:pt>
                <c:pt idx="69">
                  <c:v>265</c:v>
                </c:pt>
                <c:pt idx="70">
                  <c:v>266</c:v>
                </c:pt>
                <c:pt idx="71">
                  <c:v>267</c:v>
                </c:pt>
                <c:pt idx="72">
                  <c:v>268</c:v>
                </c:pt>
                <c:pt idx="73">
                  <c:v>269</c:v>
                </c:pt>
                <c:pt idx="74">
                  <c:v>270</c:v>
                </c:pt>
                <c:pt idx="75">
                  <c:v>271</c:v>
                </c:pt>
                <c:pt idx="76">
                  <c:v>272</c:v>
                </c:pt>
                <c:pt idx="77">
                  <c:v>273</c:v>
                </c:pt>
                <c:pt idx="78">
                  <c:v>274</c:v>
                </c:pt>
                <c:pt idx="79">
                  <c:v>275</c:v>
                </c:pt>
                <c:pt idx="80">
                  <c:v>276</c:v>
                </c:pt>
                <c:pt idx="81">
                  <c:v>277</c:v>
                </c:pt>
                <c:pt idx="82">
                  <c:v>278</c:v>
                </c:pt>
                <c:pt idx="83">
                  <c:v>279</c:v>
                </c:pt>
                <c:pt idx="84">
                  <c:v>280</c:v>
                </c:pt>
                <c:pt idx="85">
                  <c:v>281</c:v>
                </c:pt>
                <c:pt idx="86">
                  <c:v>282</c:v>
                </c:pt>
                <c:pt idx="87">
                  <c:v>283</c:v>
                </c:pt>
                <c:pt idx="88">
                  <c:v>284</c:v>
                </c:pt>
                <c:pt idx="89">
                  <c:v>285</c:v>
                </c:pt>
                <c:pt idx="90">
                  <c:v>286</c:v>
                </c:pt>
                <c:pt idx="91">
                  <c:v>287</c:v>
                </c:pt>
                <c:pt idx="92">
                  <c:v>288</c:v>
                </c:pt>
                <c:pt idx="93">
                  <c:v>289</c:v>
                </c:pt>
                <c:pt idx="94">
                  <c:v>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8D-41F4-98B3-D5B17456C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851008"/>
        <c:axId val="943121231"/>
      </c:scatterChart>
      <c:valAx>
        <c:axId val="1198851008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121231"/>
        <c:crosses val="autoZero"/>
        <c:crossBetween val="midCat"/>
      </c:valAx>
      <c:valAx>
        <c:axId val="943121231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85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Ym++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parts'!$J$6:$J$37</c:f>
              <c:numCache>
                <c:formatCode>General</c:formatCode>
                <c:ptCount val="32"/>
                <c:pt idx="0">
                  <c:v>0.41875899999999999</c:v>
                </c:pt>
                <c:pt idx="1">
                  <c:v>0.41993599999999998</c:v>
                </c:pt>
                <c:pt idx="2">
                  <c:v>0.42111100000000001</c:v>
                </c:pt>
                <c:pt idx="3">
                  <c:v>0.42228500000000002</c:v>
                </c:pt>
                <c:pt idx="4">
                  <c:v>0.423456</c:v>
                </c:pt>
                <c:pt idx="5">
                  <c:v>0.424626</c:v>
                </c:pt>
                <c:pt idx="6">
                  <c:v>0.42579400000000001</c:v>
                </c:pt>
                <c:pt idx="7">
                  <c:v>0.42696000000000001</c:v>
                </c:pt>
                <c:pt idx="8">
                  <c:v>0.42812499999999998</c:v>
                </c:pt>
                <c:pt idx="9">
                  <c:v>0.429288</c:v>
                </c:pt>
                <c:pt idx="10">
                  <c:v>0.430448</c:v>
                </c:pt>
                <c:pt idx="11">
                  <c:v>0.43160700000000002</c:v>
                </c:pt>
                <c:pt idx="12">
                  <c:v>0.43276500000000001</c:v>
                </c:pt>
                <c:pt idx="13">
                  <c:v>0.43391999999999997</c:v>
                </c:pt>
                <c:pt idx="14">
                  <c:v>0.43507400000000002</c:v>
                </c:pt>
                <c:pt idx="15">
                  <c:v>0.436226</c:v>
                </c:pt>
                <c:pt idx="16">
                  <c:v>0.43737599999999999</c:v>
                </c:pt>
                <c:pt idx="17">
                  <c:v>0.43852400000000002</c:v>
                </c:pt>
                <c:pt idx="18">
                  <c:v>0.43967000000000001</c:v>
                </c:pt>
                <c:pt idx="19">
                  <c:v>0.44081500000000001</c:v>
                </c:pt>
                <c:pt idx="20">
                  <c:v>0.44195800000000002</c:v>
                </c:pt>
                <c:pt idx="21">
                  <c:v>0.44309900000000002</c:v>
                </c:pt>
                <c:pt idx="22">
                  <c:v>0.44423800000000002</c:v>
                </c:pt>
                <c:pt idx="23">
                  <c:v>0.44537599999999999</c:v>
                </c:pt>
                <c:pt idx="24">
                  <c:v>0.44651099999999999</c:v>
                </c:pt>
                <c:pt idx="25">
                  <c:v>0.44764500000000002</c:v>
                </c:pt>
                <c:pt idx="26">
                  <c:v>0.44877699999999998</c:v>
                </c:pt>
                <c:pt idx="27">
                  <c:v>0.449907</c:v>
                </c:pt>
                <c:pt idx="28">
                  <c:v>0.45103599999999999</c:v>
                </c:pt>
                <c:pt idx="29">
                  <c:v>0.45216200000000001</c:v>
                </c:pt>
                <c:pt idx="30">
                  <c:v>0.453287</c:v>
                </c:pt>
                <c:pt idx="31">
                  <c:v>0.45440999999999998</c:v>
                </c:pt>
              </c:numCache>
            </c:numRef>
          </c:xVal>
          <c:yVal>
            <c:numRef>
              <c:f>'Graph-mathematica each parts'!$K$6:$K$37</c:f>
              <c:numCache>
                <c:formatCode>General</c:formatCode>
                <c:ptCount val="32"/>
                <c:pt idx="0">
                  <c:v>290</c:v>
                </c:pt>
                <c:pt idx="1">
                  <c:v>291</c:v>
                </c:pt>
                <c:pt idx="2">
                  <c:v>292</c:v>
                </c:pt>
                <c:pt idx="3">
                  <c:v>293</c:v>
                </c:pt>
                <c:pt idx="4">
                  <c:v>294</c:v>
                </c:pt>
                <c:pt idx="5">
                  <c:v>295</c:v>
                </c:pt>
                <c:pt idx="6">
                  <c:v>296</c:v>
                </c:pt>
                <c:pt idx="7">
                  <c:v>297</c:v>
                </c:pt>
                <c:pt idx="8">
                  <c:v>298</c:v>
                </c:pt>
                <c:pt idx="9">
                  <c:v>299</c:v>
                </c:pt>
                <c:pt idx="10">
                  <c:v>300</c:v>
                </c:pt>
                <c:pt idx="11">
                  <c:v>301</c:v>
                </c:pt>
                <c:pt idx="12">
                  <c:v>302</c:v>
                </c:pt>
                <c:pt idx="13">
                  <c:v>303</c:v>
                </c:pt>
                <c:pt idx="14">
                  <c:v>304</c:v>
                </c:pt>
                <c:pt idx="15">
                  <c:v>305</c:v>
                </c:pt>
                <c:pt idx="16">
                  <c:v>306</c:v>
                </c:pt>
                <c:pt idx="17">
                  <c:v>307</c:v>
                </c:pt>
                <c:pt idx="18">
                  <c:v>308</c:v>
                </c:pt>
                <c:pt idx="19">
                  <c:v>309</c:v>
                </c:pt>
                <c:pt idx="20">
                  <c:v>310</c:v>
                </c:pt>
                <c:pt idx="21">
                  <c:v>311</c:v>
                </c:pt>
                <c:pt idx="22">
                  <c:v>312</c:v>
                </c:pt>
                <c:pt idx="23">
                  <c:v>313</c:v>
                </c:pt>
                <c:pt idx="24">
                  <c:v>314</c:v>
                </c:pt>
                <c:pt idx="25">
                  <c:v>315</c:v>
                </c:pt>
                <c:pt idx="26">
                  <c:v>316</c:v>
                </c:pt>
                <c:pt idx="27">
                  <c:v>317</c:v>
                </c:pt>
                <c:pt idx="28">
                  <c:v>318</c:v>
                </c:pt>
                <c:pt idx="29">
                  <c:v>319</c:v>
                </c:pt>
                <c:pt idx="30">
                  <c:v>320</c:v>
                </c:pt>
                <c:pt idx="31">
                  <c:v>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6B-4019-947C-3F47EEE62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413840"/>
        <c:axId val="1055252992"/>
      </c:scatterChart>
      <c:valAx>
        <c:axId val="217413840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52992"/>
        <c:crosses val="autoZero"/>
        <c:crossBetween val="midCat"/>
      </c:valAx>
      <c:valAx>
        <c:axId val="105525299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41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Ym1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parts'!$M$6:$M$42</c:f>
              <c:numCache>
                <c:formatCode>General</c:formatCode>
                <c:ptCount val="37"/>
                <c:pt idx="0">
                  <c:v>0.32475900000000002</c:v>
                </c:pt>
                <c:pt idx="1">
                  <c:v>0.32626899999999998</c:v>
                </c:pt>
                <c:pt idx="2">
                  <c:v>0.32778299999999999</c:v>
                </c:pt>
                <c:pt idx="3">
                  <c:v>0.32930100000000001</c:v>
                </c:pt>
                <c:pt idx="4">
                  <c:v>0.33082299999999998</c:v>
                </c:pt>
                <c:pt idx="5">
                  <c:v>0.33234900000000001</c:v>
                </c:pt>
                <c:pt idx="6">
                  <c:v>0.33387899999999998</c:v>
                </c:pt>
                <c:pt idx="7">
                  <c:v>0.33541300000000002</c:v>
                </c:pt>
                <c:pt idx="8">
                  <c:v>0.336951</c:v>
                </c:pt>
                <c:pt idx="9">
                  <c:v>0.33849299999999999</c:v>
                </c:pt>
                <c:pt idx="10">
                  <c:v>0.34003899999999998</c:v>
                </c:pt>
                <c:pt idx="11">
                  <c:v>0.34158899999999998</c:v>
                </c:pt>
                <c:pt idx="12">
                  <c:v>0.34314299999999998</c:v>
                </c:pt>
                <c:pt idx="13">
                  <c:v>0.34470099999999998</c:v>
                </c:pt>
                <c:pt idx="14">
                  <c:v>0.34626299999999999</c:v>
                </c:pt>
                <c:pt idx="15">
                  <c:v>0.347829</c:v>
                </c:pt>
                <c:pt idx="16">
                  <c:v>0.34939900000000002</c:v>
                </c:pt>
                <c:pt idx="17">
                  <c:v>0.35097299999999998</c:v>
                </c:pt>
                <c:pt idx="18">
                  <c:v>0.352551</c:v>
                </c:pt>
                <c:pt idx="19">
                  <c:v>0.35413299999999998</c:v>
                </c:pt>
                <c:pt idx="20">
                  <c:v>0.35571900000000001</c:v>
                </c:pt>
                <c:pt idx="21">
                  <c:v>0.35730899999999999</c:v>
                </c:pt>
                <c:pt idx="22">
                  <c:v>0.35890300000000003</c:v>
                </c:pt>
                <c:pt idx="23">
                  <c:v>0.36050100000000002</c:v>
                </c:pt>
                <c:pt idx="24">
                  <c:v>0.36210300000000001</c:v>
                </c:pt>
                <c:pt idx="25">
                  <c:v>0.363709</c:v>
                </c:pt>
                <c:pt idx="26">
                  <c:v>0.365319</c:v>
                </c:pt>
                <c:pt idx="27">
                  <c:v>0.36693199999999998</c:v>
                </c:pt>
                <c:pt idx="28">
                  <c:v>0.36854999999999999</c:v>
                </c:pt>
                <c:pt idx="29">
                  <c:v>0.370172</c:v>
                </c:pt>
                <c:pt idx="30">
                  <c:v>0.37179800000000002</c:v>
                </c:pt>
                <c:pt idx="31">
                  <c:v>0.37342799999999998</c:v>
                </c:pt>
                <c:pt idx="32">
                  <c:v>0.37506200000000001</c:v>
                </c:pt>
                <c:pt idx="33">
                  <c:v>0.37669999999999998</c:v>
                </c:pt>
                <c:pt idx="34">
                  <c:v>0.37834200000000001</c:v>
                </c:pt>
                <c:pt idx="35">
                  <c:v>0.37998799999999999</c:v>
                </c:pt>
                <c:pt idx="36">
                  <c:v>0.38163799999999998</c:v>
                </c:pt>
              </c:numCache>
            </c:numRef>
          </c:xVal>
          <c:yVal>
            <c:numRef>
              <c:f>'Graph-mathematica each parts'!$N$6:$N$42</c:f>
              <c:numCache>
                <c:formatCode>General</c:formatCode>
                <c:ptCount val="37"/>
                <c:pt idx="0">
                  <c:v>252</c:v>
                </c:pt>
                <c:pt idx="1">
                  <c:v>253</c:v>
                </c:pt>
                <c:pt idx="2">
                  <c:v>254</c:v>
                </c:pt>
                <c:pt idx="3">
                  <c:v>255</c:v>
                </c:pt>
                <c:pt idx="4">
                  <c:v>256</c:v>
                </c:pt>
                <c:pt idx="5">
                  <c:v>257</c:v>
                </c:pt>
                <c:pt idx="6">
                  <c:v>258</c:v>
                </c:pt>
                <c:pt idx="7">
                  <c:v>259</c:v>
                </c:pt>
                <c:pt idx="8">
                  <c:v>260</c:v>
                </c:pt>
                <c:pt idx="9">
                  <c:v>261</c:v>
                </c:pt>
                <c:pt idx="10">
                  <c:v>262</c:v>
                </c:pt>
                <c:pt idx="11">
                  <c:v>263</c:v>
                </c:pt>
                <c:pt idx="12">
                  <c:v>264</c:v>
                </c:pt>
                <c:pt idx="13">
                  <c:v>265</c:v>
                </c:pt>
                <c:pt idx="14">
                  <c:v>266</c:v>
                </c:pt>
                <c:pt idx="15">
                  <c:v>267</c:v>
                </c:pt>
                <c:pt idx="16">
                  <c:v>268</c:v>
                </c:pt>
                <c:pt idx="17">
                  <c:v>269</c:v>
                </c:pt>
                <c:pt idx="18">
                  <c:v>270</c:v>
                </c:pt>
                <c:pt idx="19">
                  <c:v>271</c:v>
                </c:pt>
                <c:pt idx="20">
                  <c:v>272</c:v>
                </c:pt>
                <c:pt idx="21">
                  <c:v>273</c:v>
                </c:pt>
                <c:pt idx="22">
                  <c:v>274</c:v>
                </c:pt>
                <c:pt idx="23">
                  <c:v>275</c:v>
                </c:pt>
                <c:pt idx="24">
                  <c:v>276</c:v>
                </c:pt>
                <c:pt idx="25">
                  <c:v>277</c:v>
                </c:pt>
                <c:pt idx="26">
                  <c:v>278</c:v>
                </c:pt>
                <c:pt idx="27">
                  <c:v>279</c:v>
                </c:pt>
                <c:pt idx="28">
                  <c:v>280</c:v>
                </c:pt>
                <c:pt idx="29">
                  <c:v>281</c:v>
                </c:pt>
                <c:pt idx="30">
                  <c:v>282</c:v>
                </c:pt>
                <c:pt idx="31">
                  <c:v>283</c:v>
                </c:pt>
                <c:pt idx="32">
                  <c:v>284</c:v>
                </c:pt>
                <c:pt idx="33">
                  <c:v>285</c:v>
                </c:pt>
                <c:pt idx="34">
                  <c:v>286</c:v>
                </c:pt>
                <c:pt idx="35">
                  <c:v>287</c:v>
                </c:pt>
                <c:pt idx="36">
                  <c:v>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9B-46D1-914F-DE82CC39D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991952"/>
        <c:axId val="2111449488"/>
      </c:scatterChart>
      <c:valAx>
        <c:axId val="1709991952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449488"/>
        <c:crosses val="autoZero"/>
        <c:crossBetween val="midCat"/>
      </c:valAx>
      <c:valAx>
        <c:axId val="2111449488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9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Ym3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parts'!$S$6:$S$35</c:f>
              <c:numCache>
                <c:formatCode>General</c:formatCode>
                <c:ptCount val="30"/>
                <c:pt idx="0">
                  <c:v>0.45743899999999998</c:v>
                </c:pt>
                <c:pt idx="1">
                  <c:v>0.45932200000000001</c:v>
                </c:pt>
                <c:pt idx="2">
                  <c:v>0.46121899999999999</c:v>
                </c:pt>
                <c:pt idx="3">
                  <c:v>0.46312999999999999</c:v>
                </c:pt>
                <c:pt idx="4">
                  <c:v>0.465055</c:v>
                </c:pt>
                <c:pt idx="5">
                  <c:v>0.46699299999999999</c:v>
                </c:pt>
                <c:pt idx="6">
                  <c:v>0.46894599999999997</c:v>
                </c:pt>
                <c:pt idx="7">
                  <c:v>0.47091300000000003</c:v>
                </c:pt>
                <c:pt idx="8">
                  <c:v>0.47289399999999998</c:v>
                </c:pt>
                <c:pt idx="9">
                  <c:v>0.47488900000000001</c:v>
                </c:pt>
                <c:pt idx="10">
                  <c:v>0.47689799999999999</c:v>
                </c:pt>
                <c:pt idx="11">
                  <c:v>0.47892000000000001</c:v>
                </c:pt>
                <c:pt idx="12">
                  <c:v>0.48095700000000002</c:v>
                </c:pt>
                <c:pt idx="13">
                  <c:v>0.48300799999999999</c:v>
                </c:pt>
                <c:pt idx="14">
                  <c:v>0.48507299999999998</c:v>
                </c:pt>
                <c:pt idx="15">
                  <c:v>0.48715199999999997</c:v>
                </c:pt>
                <c:pt idx="16">
                  <c:v>0.48924400000000001</c:v>
                </c:pt>
                <c:pt idx="17">
                  <c:v>0.49135099999999998</c:v>
                </c:pt>
                <c:pt idx="18">
                  <c:v>0.49347200000000002</c:v>
                </c:pt>
                <c:pt idx="19">
                  <c:v>0.49560700000000002</c:v>
                </c:pt>
                <c:pt idx="20">
                  <c:v>0.497755</c:v>
                </c:pt>
                <c:pt idx="21">
                  <c:v>0.49991799999999997</c:v>
                </c:pt>
                <c:pt idx="22">
                  <c:v>0.50209499999999996</c:v>
                </c:pt>
                <c:pt idx="23">
                  <c:v>0.50428499999999998</c:v>
                </c:pt>
                <c:pt idx="24">
                  <c:v>0.50649</c:v>
                </c:pt>
                <c:pt idx="25">
                  <c:v>0.50870899999999997</c:v>
                </c:pt>
                <c:pt idx="26">
                  <c:v>0.51094099999999998</c:v>
                </c:pt>
                <c:pt idx="27">
                  <c:v>0.51318799999999998</c:v>
                </c:pt>
                <c:pt idx="28">
                  <c:v>0.51544800000000002</c:v>
                </c:pt>
                <c:pt idx="29">
                  <c:v>0.51772200000000002</c:v>
                </c:pt>
              </c:numCache>
            </c:numRef>
          </c:xVal>
          <c:yVal>
            <c:numRef>
              <c:f>'Graph-mathematica each parts'!$T$6:$T$35</c:f>
              <c:numCache>
                <c:formatCode>General</c:formatCode>
                <c:ptCount val="30"/>
                <c:pt idx="0">
                  <c:v>334</c:v>
                </c:pt>
                <c:pt idx="1">
                  <c:v>335</c:v>
                </c:pt>
                <c:pt idx="2">
                  <c:v>336</c:v>
                </c:pt>
                <c:pt idx="3">
                  <c:v>337</c:v>
                </c:pt>
                <c:pt idx="4">
                  <c:v>338</c:v>
                </c:pt>
                <c:pt idx="5">
                  <c:v>339</c:v>
                </c:pt>
                <c:pt idx="6">
                  <c:v>340</c:v>
                </c:pt>
                <c:pt idx="7">
                  <c:v>341</c:v>
                </c:pt>
                <c:pt idx="8">
                  <c:v>342</c:v>
                </c:pt>
                <c:pt idx="9">
                  <c:v>343</c:v>
                </c:pt>
                <c:pt idx="10">
                  <c:v>344</c:v>
                </c:pt>
                <c:pt idx="11">
                  <c:v>345</c:v>
                </c:pt>
                <c:pt idx="12">
                  <c:v>346</c:v>
                </c:pt>
                <c:pt idx="13">
                  <c:v>347</c:v>
                </c:pt>
                <c:pt idx="14">
                  <c:v>348</c:v>
                </c:pt>
                <c:pt idx="15">
                  <c:v>349</c:v>
                </c:pt>
                <c:pt idx="16">
                  <c:v>350</c:v>
                </c:pt>
                <c:pt idx="17">
                  <c:v>351</c:v>
                </c:pt>
                <c:pt idx="18">
                  <c:v>352</c:v>
                </c:pt>
                <c:pt idx="19">
                  <c:v>353</c:v>
                </c:pt>
                <c:pt idx="20">
                  <c:v>354</c:v>
                </c:pt>
                <c:pt idx="21">
                  <c:v>355</c:v>
                </c:pt>
                <c:pt idx="22">
                  <c:v>356</c:v>
                </c:pt>
                <c:pt idx="23">
                  <c:v>357</c:v>
                </c:pt>
                <c:pt idx="24">
                  <c:v>358</c:v>
                </c:pt>
                <c:pt idx="25">
                  <c:v>359</c:v>
                </c:pt>
                <c:pt idx="26">
                  <c:v>360</c:v>
                </c:pt>
                <c:pt idx="27">
                  <c:v>361</c:v>
                </c:pt>
                <c:pt idx="28">
                  <c:v>362</c:v>
                </c:pt>
                <c:pt idx="29">
                  <c:v>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6-45C1-A973-E66059244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257520"/>
        <c:axId val="1936418912"/>
      </c:scatterChart>
      <c:valAx>
        <c:axId val="97125752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418912"/>
        <c:crosses val="autoZero"/>
        <c:crossBetween val="midCat"/>
      </c:valAx>
      <c:valAx>
        <c:axId val="193641891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25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Ym5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parts'!$V$6:$V$30</c:f>
              <c:numCache>
                <c:formatCode>General</c:formatCode>
                <c:ptCount val="25"/>
                <c:pt idx="0">
                  <c:v>0.529914</c:v>
                </c:pt>
                <c:pt idx="1">
                  <c:v>0.53017800000000004</c:v>
                </c:pt>
                <c:pt idx="2">
                  <c:v>0.53045299999999995</c:v>
                </c:pt>
                <c:pt idx="3">
                  <c:v>0.53073800000000004</c:v>
                </c:pt>
                <c:pt idx="4">
                  <c:v>0.53103299999999998</c:v>
                </c:pt>
                <c:pt idx="5">
                  <c:v>0.53133799999999998</c:v>
                </c:pt>
                <c:pt idx="6">
                  <c:v>0.53165300000000004</c:v>
                </c:pt>
                <c:pt idx="7">
                  <c:v>0.53197700000000003</c:v>
                </c:pt>
                <c:pt idx="8">
                  <c:v>0.53231200000000001</c:v>
                </c:pt>
                <c:pt idx="9">
                  <c:v>0.53265700000000005</c:v>
                </c:pt>
                <c:pt idx="10">
                  <c:v>0.53301200000000004</c:v>
                </c:pt>
                <c:pt idx="11">
                  <c:v>0.53337599999999996</c:v>
                </c:pt>
                <c:pt idx="12">
                  <c:v>0.53375099999999998</c:v>
                </c:pt>
                <c:pt idx="13">
                  <c:v>0.53413600000000006</c:v>
                </c:pt>
                <c:pt idx="14">
                  <c:v>0.53452999999999995</c:v>
                </c:pt>
                <c:pt idx="15">
                  <c:v>0.53577399999999997</c:v>
                </c:pt>
                <c:pt idx="16">
                  <c:v>0.53620900000000005</c:v>
                </c:pt>
                <c:pt idx="17">
                  <c:v>0.53665300000000005</c:v>
                </c:pt>
                <c:pt idx="18">
                  <c:v>0.53710800000000003</c:v>
                </c:pt>
                <c:pt idx="19">
                  <c:v>0.53757200000000005</c:v>
                </c:pt>
                <c:pt idx="20">
                  <c:v>0.53804700000000005</c:v>
                </c:pt>
                <c:pt idx="21">
                  <c:v>0.53853099999999998</c:v>
                </c:pt>
                <c:pt idx="22">
                  <c:v>0.53952999999999995</c:v>
                </c:pt>
                <c:pt idx="23">
                  <c:v>0.54004399999999997</c:v>
                </c:pt>
                <c:pt idx="24">
                  <c:v>0.54056800000000005</c:v>
                </c:pt>
              </c:numCache>
            </c:numRef>
          </c:xVal>
          <c:yVal>
            <c:numRef>
              <c:f>'Graph-mathematica each parts'!$W$6:$W$30</c:f>
              <c:numCache>
                <c:formatCode>General</c:formatCode>
                <c:ptCount val="25"/>
                <c:pt idx="0">
                  <c:v>366</c:v>
                </c:pt>
                <c:pt idx="1">
                  <c:v>367</c:v>
                </c:pt>
                <c:pt idx="2">
                  <c:v>368</c:v>
                </c:pt>
                <c:pt idx="3">
                  <c:v>369</c:v>
                </c:pt>
                <c:pt idx="4">
                  <c:v>370</c:v>
                </c:pt>
                <c:pt idx="5">
                  <c:v>371</c:v>
                </c:pt>
                <c:pt idx="6">
                  <c:v>372</c:v>
                </c:pt>
                <c:pt idx="7">
                  <c:v>373</c:v>
                </c:pt>
                <c:pt idx="8">
                  <c:v>374</c:v>
                </c:pt>
                <c:pt idx="9">
                  <c:v>375</c:v>
                </c:pt>
                <c:pt idx="10">
                  <c:v>376</c:v>
                </c:pt>
                <c:pt idx="11">
                  <c:v>377</c:v>
                </c:pt>
                <c:pt idx="12">
                  <c:v>378</c:v>
                </c:pt>
                <c:pt idx="13">
                  <c:v>379</c:v>
                </c:pt>
                <c:pt idx="14">
                  <c:v>380</c:v>
                </c:pt>
                <c:pt idx="15">
                  <c:v>383</c:v>
                </c:pt>
                <c:pt idx="16">
                  <c:v>384</c:v>
                </c:pt>
                <c:pt idx="17">
                  <c:v>385</c:v>
                </c:pt>
                <c:pt idx="18">
                  <c:v>386</c:v>
                </c:pt>
                <c:pt idx="19">
                  <c:v>387</c:v>
                </c:pt>
                <c:pt idx="20">
                  <c:v>388</c:v>
                </c:pt>
                <c:pt idx="21">
                  <c:v>389</c:v>
                </c:pt>
                <c:pt idx="22">
                  <c:v>391</c:v>
                </c:pt>
                <c:pt idx="23">
                  <c:v>392</c:v>
                </c:pt>
                <c:pt idx="24">
                  <c:v>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F1-4D70-B743-8A3327B08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992912"/>
        <c:axId val="2111453952"/>
      </c:scatterChart>
      <c:valAx>
        <c:axId val="1709992912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453952"/>
        <c:crosses val="autoZero"/>
        <c:crossBetween val="midCat"/>
      </c:valAx>
      <c:valAx>
        <c:axId val="21114539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9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Ym6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parts'!$Y$6:$Y$37</c:f>
              <c:numCache>
                <c:formatCode>General</c:formatCode>
                <c:ptCount val="32"/>
                <c:pt idx="0">
                  <c:v>0.237651</c:v>
                </c:pt>
                <c:pt idx="1">
                  <c:v>0.23589399999999999</c:v>
                </c:pt>
                <c:pt idx="2">
                  <c:v>0.23414299999999999</c:v>
                </c:pt>
                <c:pt idx="3">
                  <c:v>0.23239799999999999</c:v>
                </c:pt>
                <c:pt idx="4">
                  <c:v>0.230659</c:v>
                </c:pt>
                <c:pt idx="5">
                  <c:v>0.22892599999999999</c:v>
                </c:pt>
                <c:pt idx="6">
                  <c:v>0.22719900000000001</c:v>
                </c:pt>
                <c:pt idx="7">
                  <c:v>0.22547800000000001</c:v>
                </c:pt>
                <c:pt idx="8">
                  <c:v>0.22376299999999999</c:v>
                </c:pt>
                <c:pt idx="9">
                  <c:v>0.222054</c:v>
                </c:pt>
                <c:pt idx="10">
                  <c:v>0.22035099999999999</c:v>
                </c:pt>
                <c:pt idx="11">
                  <c:v>0.21865399999999999</c:v>
                </c:pt>
                <c:pt idx="12">
                  <c:v>0.21696299999999999</c:v>
                </c:pt>
                <c:pt idx="13">
                  <c:v>0.215278</c:v>
                </c:pt>
                <c:pt idx="14">
                  <c:v>0.21359800000000001</c:v>
                </c:pt>
                <c:pt idx="15">
                  <c:v>0.211925</c:v>
                </c:pt>
                <c:pt idx="16">
                  <c:v>0.210258</c:v>
                </c:pt>
                <c:pt idx="17">
                  <c:v>0.208597</c:v>
                </c:pt>
                <c:pt idx="18">
                  <c:v>0.20694199999999999</c:v>
                </c:pt>
                <c:pt idx="19">
                  <c:v>0.205293</c:v>
                </c:pt>
                <c:pt idx="20">
                  <c:v>0.20365</c:v>
                </c:pt>
                <c:pt idx="21">
                  <c:v>0.202013</c:v>
                </c:pt>
                <c:pt idx="22">
                  <c:v>0.200382</c:v>
                </c:pt>
                <c:pt idx="23">
                  <c:v>0.19875699999999999</c:v>
                </c:pt>
                <c:pt idx="24">
                  <c:v>0.19713800000000001</c:v>
                </c:pt>
                <c:pt idx="25">
                  <c:v>0.195525</c:v>
                </c:pt>
                <c:pt idx="26">
                  <c:v>0.19391800000000001</c:v>
                </c:pt>
                <c:pt idx="27">
                  <c:v>0.19231699999999999</c:v>
                </c:pt>
                <c:pt idx="28">
                  <c:v>0.190722</c:v>
                </c:pt>
                <c:pt idx="29">
                  <c:v>0.189133</c:v>
                </c:pt>
                <c:pt idx="30">
                  <c:v>0.18754999999999999</c:v>
                </c:pt>
                <c:pt idx="31">
                  <c:v>0.185973</c:v>
                </c:pt>
              </c:numCache>
            </c:numRef>
          </c:xVal>
          <c:yVal>
            <c:numRef>
              <c:f>'Graph-mathematica each parts'!$Z$6:$Z$37</c:f>
              <c:numCache>
                <c:formatCode>General</c:formatCode>
                <c:ptCount val="32"/>
                <c:pt idx="0">
                  <c:v>190</c:v>
                </c:pt>
                <c:pt idx="1">
                  <c:v>191</c:v>
                </c:pt>
                <c:pt idx="2">
                  <c:v>192</c:v>
                </c:pt>
                <c:pt idx="3">
                  <c:v>193</c:v>
                </c:pt>
                <c:pt idx="4">
                  <c:v>194</c:v>
                </c:pt>
                <c:pt idx="5">
                  <c:v>195</c:v>
                </c:pt>
                <c:pt idx="6">
                  <c:v>196</c:v>
                </c:pt>
                <c:pt idx="7">
                  <c:v>197</c:v>
                </c:pt>
                <c:pt idx="8">
                  <c:v>198</c:v>
                </c:pt>
                <c:pt idx="9">
                  <c:v>199</c:v>
                </c:pt>
                <c:pt idx="10">
                  <c:v>200</c:v>
                </c:pt>
                <c:pt idx="11">
                  <c:v>201</c:v>
                </c:pt>
                <c:pt idx="12">
                  <c:v>202</c:v>
                </c:pt>
                <c:pt idx="13">
                  <c:v>203</c:v>
                </c:pt>
                <c:pt idx="14">
                  <c:v>204</c:v>
                </c:pt>
                <c:pt idx="15">
                  <c:v>205</c:v>
                </c:pt>
                <c:pt idx="16">
                  <c:v>206</c:v>
                </c:pt>
                <c:pt idx="17">
                  <c:v>207</c:v>
                </c:pt>
                <c:pt idx="18">
                  <c:v>208</c:v>
                </c:pt>
                <c:pt idx="19">
                  <c:v>209</c:v>
                </c:pt>
                <c:pt idx="20">
                  <c:v>210</c:v>
                </c:pt>
                <c:pt idx="21">
                  <c:v>211</c:v>
                </c:pt>
                <c:pt idx="22">
                  <c:v>212</c:v>
                </c:pt>
                <c:pt idx="23">
                  <c:v>213</c:v>
                </c:pt>
                <c:pt idx="24">
                  <c:v>214</c:v>
                </c:pt>
                <c:pt idx="25">
                  <c:v>215</c:v>
                </c:pt>
                <c:pt idx="26">
                  <c:v>216</c:v>
                </c:pt>
                <c:pt idx="27">
                  <c:v>217</c:v>
                </c:pt>
                <c:pt idx="28">
                  <c:v>218</c:v>
                </c:pt>
                <c:pt idx="29">
                  <c:v>219</c:v>
                </c:pt>
                <c:pt idx="30">
                  <c:v>220</c:v>
                </c:pt>
                <c:pt idx="31">
                  <c:v>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44-445E-B93D-0C251B835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474832"/>
        <c:axId val="1714386576"/>
      </c:scatterChart>
      <c:valAx>
        <c:axId val="1183474832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86576"/>
        <c:crosses val="autoZero"/>
        <c:crossBetween val="midCat"/>
      </c:valAx>
      <c:valAx>
        <c:axId val="1714386576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47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Ym2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parts'!$P$6:$P$44</c:f>
              <c:numCache>
                <c:formatCode>General</c:formatCode>
                <c:ptCount val="39"/>
                <c:pt idx="0">
                  <c:v>0.32475900000000002</c:v>
                </c:pt>
                <c:pt idx="1">
                  <c:v>0.32626899999999998</c:v>
                </c:pt>
                <c:pt idx="2">
                  <c:v>0.32778299999999999</c:v>
                </c:pt>
                <c:pt idx="3">
                  <c:v>0.32930100000000001</c:v>
                </c:pt>
                <c:pt idx="4">
                  <c:v>0.33082299999999998</c:v>
                </c:pt>
                <c:pt idx="5">
                  <c:v>0.33234900000000001</c:v>
                </c:pt>
                <c:pt idx="6">
                  <c:v>0.33387899999999998</c:v>
                </c:pt>
                <c:pt idx="7">
                  <c:v>0.33541300000000002</c:v>
                </c:pt>
                <c:pt idx="8">
                  <c:v>0.336951</c:v>
                </c:pt>
                <c:pt idx="9">
                  <c:v>0.33849299999999999</c:v>
                </c:pt>
                <c:pt idx="10">
                  <c:v>0.34003899999999998</c:v>
                </c:pt>
                <c:pt idx="11">
                  <c:v>0.34158899999999998</c:v>
                </c:pt>
                <c:pt idx="12">
                  <c:v>0.34314299999999998</c:v>
                </c:pt>
                <c:pt idx="13">
                  <c:v>0.34470099999999998</c:v>
                </c:pt>
                <c:pt idx="14">
                  <c:v>0.34626299999999999</c:v>
                </c:pt>
                <c:pt idx="15">
                  <c:v>0.347829</c:v>
                </c:pt>
                <c:pt idx="16">
                  <c:v>0.34939900000000002</c:v>
                </c:pt>
                <c:pt idx="17">
                  <c:v>0.35097299999999998</c:v>
                </c:pt>
                <c:pt idx="18">
                  <c:v>0.352551</c:v>
                </c:pt>
                <c:pt idx="19">
                  <c:v>0.35413299999999998</c:v>
                </c:pt>
                <c:pt idx="20">
                  <c:v>0.35571900000000001</c:v>
                </c:pt>
                <c:pt idx="21">
                  <c:v>0.35730899999999999</c:v>
                </c:pt>
                <c:pt idx="22">
                  <c:v>0.35890300000000003</c:v>
                </c:pt>
                <c:pt idx="23">
                  <c:v>0.36050100000000002</c:v>
                </c:pt>
                <c:pt idx="24">
                  <c:v>0.36210300000000001</c:v>
                </c:pt>
                <c:pt idx="25">
                  <c:v>0.363709</c:v>
                </c:pt>
                <c:pt idx="26">
                  <c:v>0.365319</c:v>
                </c:pt>
                <c:pt idx="27">
                  <c:v>0.36693300000000001</c:v>
                </c:pt>
                <c:pt idx="28">
                  <c:v>0.36854999999999999</c:v>
                </c:pt>
                <c:pt idx="29">
                  <c:v>0.370172</c:v>
                </c:pt>
                <c:pt idx="30">
                  <c:v>0.37179800000000002</c:v>
                </c:pt>
                <c:pt idx="31">
                  <c:v>0.37342799999999998</c:v>
                </c:pt>
                <c:pt idx="32">
                  <c:v>0.37506200000000001</c:v>
                </c:pt>
                <c:pt idx="33">
                  <c:v>0.37669999999999998</c:v>
                </c:pt>
                <c:pt idx="34">
                  <c:v>0.37834200000000001</c:v>
                </c:pt>
                <c:pt idx="35">
                  <c:v>0.37998799999999999</c:v>
                </c:pt>
                <c:pt idx="36">
                  <c:v>0.38163799999999998</c:v>
                </c:pt>
                <c:pt idx="37">
                  <c:v>0.38329200000000002</c:v>
                </c:pt>
                <c:pt idx="38">
                  <c:v>0.38495000000000001</c:v>
                </c:pt>
              </c:numCache>
            </c:numRef>
          </c:xVal>
          <c:yVal>
            <c:numRef>
              <c:f>'Graph-mathematica each parts'!$Q$6:$Q$44</c:f>
              <c:numCache>
                <c:formatCode>General</c:formatCode>
                <c:ptCount val="39"/>
                <c:pt idx="0">
                  <c:v>252</c:v>
                </c:pt>
                <c:pt idx="1">
                  <c:v>253</c:v>
                </c:pt>
                <c:pt idx="2">
                  <c:v>254</c:v>
                </c:pt>
                <c:pt idx="3">
                  <c:v>255</c:v>
                </c:pt>
                <c:pt idx="4">
                  <c:v>256</c:v>
                </c:pt>
                <c:pt idx="5">
                  <c:v>257</c:v>
                </c:pt>
                <c:pt idx="6">
                  <c:v>258</c:v>
                </c:pt>
                <c:pt idx="7">
                  <c:v>259</c:v>
                </c:pt>
                <c:pt idx="8">
                  <c:v>260</c:v>
                </c:pt>
                <c:pt idx="9">
                  <c:v>261</c:v>
                </c:pt>
                <c:pt idx="10">
                  <c:v>262</c:v>
                </c:pt>
                <c:pt idx="11">
                  <c:v>263</c:v>
                </c:pt>
                <c:pt idx="12">
                  <c:v>264</c:v>
                </c:pt>
                <c:pt idx="13">
                  <c:v>265</c:v>
                </c:pt>
                <c:pt idx="14">
                  <c:v>266</c:v>
                </c:pt>
                <c:pt idx="15">
                  <c:v>267</c:v>
                </c:pt>
                <c:pt idx="16">
                  <c:v>268</c:v>
                </c:pt>
                <c:pt idx="17">
                  <c:v>269</c:v>
                </c:pt>
                <c:pt idx="18">
                  <c:v>270</c:v>
                </c:pt>
                <c:pt idx="19">
                  <c:v>271</c:v>
                </c:pt>
                <c:pt idx="20">
                  <c:v>272</c:v>
                </c:pt>
                <c:pt idx="21">
                  <c:v>273</c:v>
                </c:pt>
                <c:pt idx="22">
                  <c:v>274</c:v>
                </c:pt>
                <c:pt idx="23">
                  <c:v>275</c:v>
                </c:pt>
                <c:pt idx="24">
                  <c:v>276</c:v>
                </c:pt>
                <c:pt idx="25">
                  <c:v>277</c:v>
                </c:pt>
                <c:pt idx="26">
                  <c:v>278</c:v>
                </c:pt>
                <c:pt idx="27">
                  <c:v>279</c:v>
                </c:pt>
                <c:pt idx="28">
                  <c:v>280</c:v>
                </c:pt>
                <c:pt idx="29">
                  <c:v>281</c:v>
                </c:pt>
                <c:pt idx="30">
                  <c:v>282</c:v>
                </c:pt>
                <c:pt idx="31">
                  <c:v>283</c:v>
                </c:pt>
                <c:pt idx="32">
                  <c:v>284</c:v>
                </c:pt>
                <c:pt idx="33">
                  <c:v>285</c:v>
                </c:pt>
                <c:pt idx="34">
                  <c:v>286</c:v>
                </c:pt>
                <c:pt idx="35">
                  <c:v>287</c:v>
                </c:pt>
                <c:pt idx="36">
                  <c:v>288</c:v>
                </c:pt>
                <c:pt idx="37">
                  <c:v>289</c:v>
                </c:pt>
                <c:pt idx="38">
                  <c:v>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8C-4276-9300-C04DA68DF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164912"/>
        <c:axId val="1395165392"/>
      </c:scatterChart>
      <c:valAx>
        <c:axId val="1395164912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165392"/>
        <c:crosses val="autoZero"/>
        <c:crossBetween val="midCat"/>
      </c:valAx>
      <c:valAx>
        <c:axId val="139516539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16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IN"/>
              <a:t>Fig 13. Temperature vs Ø for LiCl n=4</a:t>
            </a:r>
          </a:p>
        </c:rich>
      </c:tx>
      <c:layout>
        <c:manualLayout>
          <c:xMode val="edge"/>
          <c:yMode val="edge"/>
          <c:x val="0.15876296296296299"/>
          <c:y val="0.898650925925925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C00000"/>
                </a:solidFill>
                <a:round/>
              </a:ln>
              <a:effectLst/>
            </c:spPr>
          </c:marker>
          <c:xVal>
            <c:numRef>
              <c:f>'Comparision graph'!$A$3:$A$55</c:f>
              <c:numCache>
                <c:formatCode>General</c:formatCode>
                <c:ptCount val="53"/>
                <c:pt idx="0">
                  <c:v>4.0775874274387613E-2</c:v>
                </c:pt>
                <c:pt idx="1">
                  <c:v>7.8356686165147529E-2</c:v>
                </c:pt>
                <c:pt idx="2">
                  <c:v>0.10636557891682254</c:v>
                </c:pt>
                <c:pt idx="3">
                  <c:v>0.12627995151014915</c:v>
                </c:pt>
                <c:pt idx="4">
                  <c:v>0.13907032302335606</c:v>
                </c:pt>
                <c:pt idx="5">
                  <c:v>0.16652314051620201</c:v>
                </c:pt>
                <c:pt idx="6">
                  <c:v>0.17817026128727032</c:v>
                </c:pt>
                <c:pt idx="7">
                  <c:v>0.18387259980244294</c:v>
                </c:pt>
                <c:pt idx="8">
                  <c:v>0.19504312905448751</c:v>
                </c:pt>
                <c:pt idx="9">
                  <c:v>0.20591199981246619</c:v>
                </c:pt>
                <c:pt idx="10">
                  <c:v>0.21123710620066591</c:v>
                </c:pt>
                <c:pt idx="11">
                  <c:v>0.22932544647935366</c:v>
                </c:pt>
                <c:pt idx="12">
                  <c:v>0.24900791451437684</c:v>
                </c:pt>
                <c:pt idx="13">
                  <c:v>0.26998254423205381</c:v>
                </c:pt>
                <c:pt idx="14">
                  <c:v>0.2654233980266707</c:v>
                </c:pt>
                <c:pt idx="15">
                  <c:v>0.27224096074934984</c:v>
                </c:pt>
                <c:pt idx="16">
                  <c:v>0.27671613109853682</c:v>
                </c:pt>
                <c:pt idx="17">
                  <c:v>0.28550336419818068</c:v>
                </c:pt>
                <c:pt idx="18">
                  <c:v>0.2961916436392345</c:v>
                </c:pt>
                <c:pt idx="19">
                  <c:v>0.30860291866516903</c:v>
                </c:pt>
                <c:pt idx="20">
                  <c:v>0.31663674325714491</c:v>
                </c:pt>
                <c:pt idx="21">
                  <c:v>0.33215700964059619</c:v>
                </c:pt>
                <c:pt idx="22">
                  <c:v>0.34334231492430106</c:v>
                </c:pt>
                <c:pt idx="23">
                  <c:v>0.35059333243870128</c:v>
                </c:pt>
                <c:pt idx="24">
                  <c:v>0.35768596294961891</c:v>
                </c:pt>
                <c:pt idx="25">
                  <c:v>0.36117449601146467</c:v>
                </c:pt>
                <c:pt idx="26">
                  <c:v>0.36633681887053621</c:v>
                </c:pt>
                <c:pt idx="27">
                  <c:v>0.3697322641263695</c:v>
                </c:pt>
                <c:pt idx="28">
                  <c:v>0.37475774746673002</c:v>
                </c:pt>
                <c:pt idx="29">
                  <c:v>0.38457206184255815</c:v>
                </c:pt>
                <c:pt idx="30">
                  <c:v>0.39408303074749085</c:v>
                </c:pt>
                <c:pt idx="31">
                  <c:v>0.40178713334628252</c:v>
                </c:pt>
                <c:pt idx="32">
                  <c:v>0.41077733906176578</c:v>
                </c:pt>
                <c:pt idx="33">
                  <c:v>0.41662217782905875</c:v>
                </c:pt>
                <c:pt idx="34">
                  <c:v>0.42093027231234614</c:v>
                </c:pt>
                <c:pt idx="35">
                  <c:v>0.42797075263006773</c:v>
                </c:pt>
                <c:pt idx="36">
                  <c:v>0.43754462284357415</c:v>
                </c:pt>
                <c:pt idx="37">
                  <c:v>0.44549933705455752</c:v>
                </c:pt>
                <c:pt idx="38">
                  <c:v>0.44939290996862896</c:v>
                </c:pt>
                <c:pt idx="39">
                  <c:v>0.45701828906663239</c:v>
                </c:pt>
                <c:pt idx="40">
                  <c:v>0.46565186528906</c:v>
                </c:pt>
                <c:pt idx="41">
                  <c:v>0.47518862224425584</c:v>
                </c:pt>
                <c:pt idx="42">
                  <c:v>0.4843909344130039</c:v>
                </c:pt>
                <c:pt idx="43">
                  <c:v>0.49327609160670688</c:v>
                </c:pt>
                <c:pt idx="44">
                  <c:v>0.50707914380920449</c:v>
                </c:pt>
                <c:pt idx="45">
                  <c:v>0.5101583399609565</c:v>
                </c:pt>
                <c:pt idx="46">
                  <c:v>0.51719567293302693</c:v>
                </c:pt>
                <c:pt idx="47">
                  <c:v>0.53068066889261378</c:v>
                </c:pt>
                <c:pt idx="48">
                  <c:v>0.52015015227707284</c:v>
                </c:pt>
                <c:pt idx="49">
                  <c:v>0.52112695966864042</c:v>
                </c:pt>
                <c:pt idx="50">
                  <c:v>0.52403366539742313</c:v>
                </c:pt>
                <c:pt idx="51">
                  <c:v>0.52785482319818222</c:v>
                </c:pt>
                <c:pt idx="52">
                  <c:v>0.52880054526992226</c:v>
                </c:pt>
              </c:numCache>
            </c:numRef>
          </c:xVal>
          <c:yVal>
            <c:numRef>
              <c:f>'Comparision graph'!$B$3:$B$55</c:f>
              <c:numCache>
                <c:formatCode>General</c:formatCode>
                <c:ptCount val="53"/>
                <c:pt idx="0">
                  <c:v>269.64318511963302</c:v>
                </c:pt>
                <c:pt idx="1">
                  <c:v>262.00130236596402</c:v>
                </c:pt>
                <c:pt idx="2">
                  <c:v>256.53937987343602</c:v>
                </c:pt>
                <c:pt idx="3">
                  <c:v>252.17144479136999</c:v>
                </c:pt>
                <c:pt idx="4">
                  <c:v>247.81152426908801</c:v>
                </c:pt>
                <c:pt idx="5">
                  <c:v>234.74378454191699</c:v>
                </c:pt>
                <c:pt idx="6">
                  <c:v>230.38386401963501</c:v>
                </c:pt>
                <c:pt idx="7">
                  <c:v>226.03195805713699</c:v>
                </c:pt>
                <c:pt idx="8">
                  <c:v>217.32814613214001</c:v>
                </c:pt>
                <c:pt idx="9">
                  <c:v>212.968225609857</c:v>
                </c:pt>
                <c:pt idx="10">
                  <c:v>206.44437394600101</c:v>
                </c:pt>
                <c:pt idx="11">
                  <c:v>196.64256733065</c:v>
                </c:pt>
                <c:pt idx="12">
                  <c:v>202.040373344909</c:v>
                </c:pt>
                <c:pt idx="13">
                  <c:v>209.60611778063401</c:v>
                </c:pt>
                <c:pt idx="14">
                  <c:v>215.04399659381201</c:v>
                </c:pt>
                <c:pt idx="15">
                  <c:v>221.547811858209</c:v>
                </c:pt>
                <c:pt idx="16">
                  <c:v>224.797715850461</c:v>
                </c:pt>
                <c:pt idx="17">
                  <c:v>231.297523834966</c:v>
                </c:pt>
                <c:pt idx="18">
                  <c:v>235.621378838222</c:v>
                </c:pt>
                <c:pt idx="19">
                  <c:v>242.113172262944</c:v>
                </c:pt>
                <c:pt idx="20">
                  <c:v>246.441034546092</c:v>
                </c:pt>
                <c:pt idx="21">
                  <c:v>248.58092200831501</c:v>
                </c:pt>
                <c:pt idx="22">
                  <c:v>258.33063398507198</c:v>
                </c:pt>
                <c:pt idx="23">
                  <c:v>262.65849626822001</c:v>
                </c:pt>
                <c:pt idx="24">
                  <c:v>265.90038570068901</c:v>
                </c:pt>
                <c:pt idx="25">
                  <c:v>270.23626254362</c:v>
                </c:pt>
                <c:pt idx="26">
                  <c:v>272.39618640530199</c:v>
                </c:pt>
                <c:pt idx="27">
                  <c:v>275.64609039755499</c:v>
                </c:pt>
                <c:pt idx="28">
                  <c:v>277.80601425923697</c:v>
                </c:pt>
                <c:pt idx="29">
                  <c:v>279.95391628124401</c:v>
                </c:pt>
                <c:pt idx="30">
                  <c:v>288.61765540732301</c:v>
                </c:pt>
                <c:pt idx="31">
                  <c:v>292.94151041057899</c:v>
                </c:pt>
                <c:pt idx="32">
                  <c:v>292.91746673122799</c:v>
                </c:pt>
                <c:pt idx="33">
                  <c:v>300.50324756641203</c:v>
                </c:pt>
                <c:pt idx="34">
                  <c:v>304.83511712945102</c:v>
                </c:pt>
                <c:pt idx="35">
                  <c:v>310.24494498338601</c:v>
                </c:pt>
                <c:pt idx="36">
                  <c:v>316.73273112821602</c:v>
                </c:pt>
                <c:pt idx="37">
                  <c:v>323.224524552937</c:v>
                </c:pt>
                <c:pt idx="38">
                  <c:v>330.81431266801297</c:v>
                </c:pt>
                <c:pt idx="39">
                  <c:v>337.30610609273498</c:v>
                </c:pt>
                <c:pt idx="40">
                  <c:v>342.70791938688598</c:v>
                </c:pt>
                <c:pt idx="41">
                  <c:v>345.93377969978701</c:v>
                </c:pt>
                <c:pt idx="42">
                  <c:v>351.33158571404698</c:v>
                </c:pt>
                <c:pt idx="43">
                  <c:v>354.55744602694801</c:v>
                </c:pt>
                <c:pt idx="44">
                  <c:v>362.10716134310599</c:v>
                </c:pt>
                <c:pt idx="45">
                  <c:v>365.35305805546699</c:v>
                </c:pt>
                <c:pt idx="46">
                  <c:v>365.325007096224</c:v>
                </c:pt>
                <c:pt idx="47">
                  <c:v>366.354878028418</c:v>
                </c:pt>
                <c:pt idx="48">
                  <c:v>371.82882236062102</c:v>
                </c:pt>
                <c:pt idx="49">
                  <c:v>379.42662503548098</c:v>
                </c:pt>
                <c:pt idx="50">
                  <c:v>388.102386001235</c:v>
                </c:pt>
                <c:pt idx="51">
                  <c:v>392.43024828438303</c:v>
                </c:pt>
                <c:pt idx="52">
                  <c:v>396.77013240720601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5E-4321-A92C-85C792284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988112"/>
        <c:axId val="2111475280"/>
      </c:scatterChart>
      <c:scatterChart>
        <c:scatterStyle val="smoothMarker"/>
        <c:varyColors val="0"/>
        <c:ser>
          <c:idx val="1"/>
          <c:order val="1"/>
          <c:tx>
            <c:v>This Work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'Comparision graph'!$D$3:$D$286</c:f>
              <c:numCache>
                <c:formatCode>General</c:formatCode>
                <c:ptCount val="284"/>
                <c:pt idx="0">
                  <c:v>4.0983099999999999E-4</c:v>
                </c:pt>
                <c:pt idx="1">
                  <c:v>5.8917500000000003E-3</c:v>
                </c:pt>
                <c:pt idx="2">
                  <c:v>1.12911E-2</c:v>
                </c:pt>
                <c:pt idx="3">
                  <c:v>1.6610699999999999E-2</c:v>
                </c:pt>
                <c:pt idx="4">
                  <c:v>2.18503E-2</c:v>
                </c:pt>
                <c:pt idx="5">
                  <c:v>2.7009999999999999E-2</c:v>
                </c:pt>
                <c:pt idx="6">
                  <c:v>3.2089699999999999E-2</c:v>
                </c:pt>
                <c:pt idx="7">
                  <c:v>3.7089499999999997E-2</c:v>
                </c:pt>
                <c:pt idx="8">
                  <c:v>4.2009299999999999E-2</c:v>
                </c:pt>
                <c:pt idx="9">
                  <c:v>4.6849099999999998E-2</c:v>
                </c:pt>
                <c:pt idx="10">
                  <c:v>5.1609000000000002E-2</c:v>
                </c:pt>
                <c:pt idx="11">
                  <c:v>5.62888E-2</c:v>
                </c:pt>
                <c:pt idx="12">
                  <c:v>6.0888699999999997E-2</c:v>
                </c:pt>
                <c:pt idx="13">
                  <c:v>6.5408599999999997E-2</c:v>
                </c:pt>
                <c:pt idx="14">
                  <c:v>6.9848499999999994E-2</c:v>
                </c:pt>
                <c:pt idx="15">
                  <c:v>7.4208399999999994E-2</c:v>
                </c:pt>
                <c:pt idx="16">
                  <c:v>7.84884E-2</c:v>
                </c:pt>
                <c:pt idx="17">
                  <c:v>8.2688300000000006E-2</c:v>
                </c:pt>
                <c:pt idx="18">
                  <c:v>8.6808300000000005E-2</c:v>
                </c:pt>
                <c:pt idx="19">
                  <c:v>9.0848200000000004E-2</c:v>
                </c:pt>
                <c:pt idx="20">
                  <c:v>9.4808199999999995E-2</c:v>
                </c:pt>
                <c:pt idx="21">
                  <c:v>9.8688200000000004E-2</c:v>
                </c:pt>
                <c:pt idx="22">
                  <c:v>0.102488</c:v>
                </c:pt>
                <c:pt idx="23">
                  <c:v>0.106208</c:v>
                </c:pt>
                <c:pt idx="24">
                  <c:v>0.109848</c:v>
                </c:pt>
                <c:pt idx="25">
                  <c:v>0.11340799999999999</c:v>
                </c:pt>
                <c:pt idx="26">
                  <c:v>0.11688800000000001</c:v>
                </c:pt>
                <c:pt idx="27">
                  <c:v>0.12028800000000001</c:v>
                </c:pt>
                <c:pt idx="28">
                  <c:v>0.123608</c:v>
                </c:pt>
                <c:pt idx="29">
                  <c:v>0.12684799999999999</c:v>
                </c:pt>
                <c:pt idx="30">
                  <c:v>0.13000800000000001</c:v>
                </c:pt>
                <c:pt idx="31">
                  <c:v>0.13308900000000001</c:v>
                </c:pt>
                <c:pt idx="32">
                  <c:v>0.13608899999999999</c:v>
                </c:pt>
                <c:pt idx="33">
                  <c:v>0.13900899999999999</c:v>
                </c:pt>
                <c:pt idx="34">
                  <c:v>0.141849</c:v>
                </c:pt>
                <c:pt idx="35">
                  <c:v>0.14460899999999999</c:v>
                </c:pt>
                <c:pt idx="36">
                  <c:v>0.147289</c:v>
                </c:pt>
                <c:pt idx="37">
                  <c:v>0.14988899999999999</c:v>
                </c:pt>
                <c:pt idx="38">
                  <c:v>0.15240899999999999</c:v>
                </c:pt>
                <c:pt idx="39">
                  <c:v>0.15484899999999999</c:v>
                </c:pt>
                <c:pt idx="40">
                  <c:v>0.15720899999999999</c:v>
                </c:pt>
                <c:pt idx="41">
                  <c:v>0.15948899999999999</c:v>
                </c:pt>
                <c:pt idx="42">
                  <c:v>0.161689</c:v>
                </c:pt>
                <c:pt idx="43">
                  <c:v>0.16380900000000001</c:v>
                </c:pt>
                <c:pt idx="44">
                  <c:v>0.165849</c:v>
                </c:pt>
                <c:pt idx="45">
                  <c:v>0.16780900000000001</c:v>
                </c:pt>
                <c:pt idx="46">
                  <c:v>0.16969000000000001</c:v>
                </c:pt>
                <c:pt idx="47">
                  <c:v>0.17149</c:v>
                </c:pt>
                <c:pt idx="48">
                  <c:v>0.17321</c:v>
                </c:pt>
                <c:pt idx="49">
                  <c:v>0.17485000000000001</c:v>
                </c:pt>
                <c:pt idx="50">
                  <c:v>0.17641000000000001</c:v>
                </c:pt>
                <c:pt idx="51">
                  <c:v>0.17788999999999999</c:v>
                </c:pt>
                <c:pt idx="52">
                  <c:v>0.17929</c:v>
                </c:pt>
                <c:pt idx="53">
                  <c:v>0.18060999999999999</c:v>
                </c:pt>
                <c:pt idx="54">
                  <c:v>0.18185000000000001</c:v>
                </c:pt>
                <c:pt idx="55">
                  <c:v>0.182837</c:v>
                </c:pt>
                <c:pt idx="56">
                  <c:v>0.18301000000000001</c:v>
                </c:pt>
                <c:pt idx="57">
                  <c:v>0.18409</c:v>
                </c:pt>
                <c:pt idx="58">
                  <c:v>0.18440200000000001</c:v>
                </c:pt>
                <c:pt idx="59">
                  <c:v>0.18509</c:v>
                </c:pt>
                <c:pt idx="60">
                  <c:v>0.185973</c:v>
                </c:pt>
                <c:pt idx="61">
                  <c:v>0.18601000000000001</c:v>
                </c:pt>
                <c:pt idx="62">
                  <c:v>0.18684999999999999</c:v>
                </c:pt>
                <c:pt idx="63">
                  <c:v>0.18754999999999999</c:v>
                </c:pt>
                <c:pt idx="64">
                  <c:v>0.189133</c:v>
                </c:pt>
                <c:pt idx="65">
                  <c:v>0.190722</c:v>
                </c:pt>
                <c:pt idx="66">
                  <c:v>0.19231699999999999</c:v>
                </c:pt>
                <c:pt idx="67">
                  <c:v>0.19391800000000001</c:v>
                </c:pt>
                <c:pt idx="68">
                  <c:v>0.195525</c:v>
                </c:pt>
                <c:pt idx="69">
                  <c:v>0.19713800000000001</c:v>
                </c:pt>
                <c:pt idx="70">
                  <c:v>0.19875699999999999</c:v>
                </c:pt>
                <c:pt idx="71">
                  <c:v>0.200382</c:v>
                </c:pt>
                <c:pt idx="72">
                  <c:v>0.202013</c:v>
                </c:pt>
                <c:pt idx="73">
                  <c:v>0.20365</c:v>
                </c:pt>
                <c:pt idx="74">
                  <c:v>0.205293</c:v>
                </c:pt>
                <c:pt idx="75">
                  <c:v>0.20694199999999999</c:v>
                </c:pt>
                <c:pt idx="76">
                  <c:v>0.208597</c:v>
                </c:pt>
                <c:pt idx="77">
                  <c:v>0.210258</c:v>
                </c:pt>
                <c:pt idx="78">
                  <c:v>0.211925</c:v>
                </c:pt>
                <c:pt idx="79">
                  <c:v>0.21359800000000001</c:v>
                </c:pt>
                <c:pt idx="80">
                  <c:v>0.215278</c:v>
                </c:pt>
                <c:pt idx="81">
                  <c:v>0.21696299999999999</c:v>
                </c:pt>
                <c:pt idx="82">
                  <c:v>0.21865399999999999</c:v>
                </c:pt>
                <c:pt idx="83">
                  <c:v>0.22035099999999999</c:v>
                </c:pt>
                <c:pt idx="84">
                  <c:v>0.222054</c:v>
                </c:pt>
                <c:pt idx="85">
                  <c:v>0.22376299999999999</c:v>
                </c:pt>
                <c:pt idx="86">
                  <c:v>0.22547800000000001</c:v>
                </c:pt>
                <c:pt idx="87">
                  <c:v>0.22719900000000001</c:v>
                </c:pt>
                <c:pt idx="88">
                  <c:v>0.22892599999999999</c:v>
                </c:pt>
                <c:pt idx="89">
                  <c:v>0.230659</c:v>
                </c:pt>
                <c:pt idx="90">
                  <c:v>0.23239799999999999</c:v>
                </c:pt>
                <c:pt idx="91">
                  <c:v>0.23414299999999999</c:v>
                </c:pt>
                <c:pt idx="92">
                  <c:v>0.23589399999999999</c:v>
                </c:pt>
                <c:pt idx="93">
                  <c:v>0.237651</c:v>
                </c:pt>
                <c:pt idx="94">
                  <c:v>0.240901</c:v>
                </c:pt>
                <c:pt idx="95">
                  <c:v>0.24249499999999999</c:v>
                </c:pt>
                <c:pt idx="96">
                  <c:v>0.24409700000000001</c:v>
                </c:pt>
                <c:pt idx="97">
                  <c:v>0.24570700000000001</c:v>
                </c:pt>
                <c:pt idx="98">
                  <c:v>0.24732499999999999</c:v>
                </c:pt>
                <c:pt idx="99">
                  <c:v>0.24895100000000001</c:v>
                </c:pt>
                <c:pt idx="100">
                  <c:v>0.250585</c:v>
                </c:pt>
                <c:pt idx="101">
                  <c:v>0.25222800000000001</c:v>
                </c:pt>
                <c:pt idx="102">
                  <c:v>0.25387799999999999</c:v>
                </c:pt>
                <c:pt idx="103">
                  <c:v>0.25553599999999999</c:v>
                </c:pt>
                <c:pt idx="104">
                  <c:v>0.25720199999999999</c:v>
                </c:pt>
                <c:pt idx="105">
                  <c:v>0.258876</c:v>
                </c:pt>
                <c:pt idx="106">
                  <c:v>0.26055800000000001</c:v>
                </c:pt>
                <c:pt idx="107">
                  <c:v>0.26224799999999998</c:v>
                </c:pt>
                <c:pt idx="108">
                  <c:v>0.26394600000000001</c:v>
                </c:pt>
                <c:pt idx="109">
                  <c:v>0.265652</c:v>
                </c:pt>
                <c:pt idx="110">
                  <c:v>0.26736599999999999</c:v>
                </c:pt>
                <c:pt idx="111">
                  <c:v>0.26908799999999999</c:v>
                </c:pt>
                <c:pt idx="112">
                  <c:v>0.270818</c:v>
                </c:pt>
                <c:pt idx="113">
                  <c:v>0.27255600000000002</c:v>
                </c:pt>
                <c:pt idx="114">
                  <c:v>0.27430199999999999</c:v>
                </c:pt>
                <c:pt idx="115">
                  <c:v>0.27605600000000002</c:v>
                </c:pt>
                <c:pt idx="116">
                  <c:v>0.27781800000000001</c:v>
                </c:pt>
                <c:pt idx="117">
                  <c:v>0.279588</c:v>
                </c:pt>
                <c:pt idx="118">
                  <c:v>0.281366</c:v>
                </c:pt>
                <c:pt idx="119">
                  <c:v>0.28315200000000001</c:v>
                </c:pt>
                <c:pt idx="120">
                  <c:v>0.28494599999999998</c:v>
                </c:pt>
                <c:pt idx="121">
                  <c:v>0.28855799999999998</c:v>
                </c:pt>
                <c:pt idx="122">
                  <c:v>0.29180400000000001</c:v>
                </c:pt>
                <c:pt idx="123">
                  <c:v>0.29220200000000002</c:v>
                </c:pt>
                <c:pt idx="124">
                  <c:v>0.29587799999999997</c:v>
                </c:pt>
                <c:pt idx="125">
                  <c:v>0.29772799999999999</c:v>
                </c:pt>
                <c:pt idx="126">
                  <c:v>0.29958600000000002</c:v>
                </c:pt>
                <c:pt idx="127">
                  <c:v>0.30332599999999998</c:v>
                </c:pt>
                <c:pt idx="128">
                  <c:v>0.30520799999999998</c:v>
                </c:pt>
                <c:pt idx="129">
                  <c:v>0.30709799999999998</c:v>
                </c:pt>
                <c:pt idx="130">
                  <c:v>0.30899599999999999</c:v>
                </c:pt>
                <c:pt idx="131">
                  <c:v>0.31090200000000001</c:v>
                </c:pt>
                <c:pt idx="132">
                  <c:v>0.31281500000000001</c:v>
                </c:pt>
                <c:pt idx="133">
                  <c:v>0.31473699999999999</c:v>
                </c:pt>
                <c:pt idx="134">
                  <c:v>0.31860500000000003</c:v>
                </c:pt>
                <c:pt idx="135">
                  <c:v>0.32055099999999997</c:v>
                </c:pt>
                <c:pt idx="136">
                  <c:v>0.32250499999999999</c:v>
                </c:pt>
                <c:pt idx="137">
                  <c:v>0.32446700000000001</c:v>
                </c:pt>
                <c:pt idx="138">
                  <c:v>0.32643699999999998</c:v>
                </c:pt>
                <c:pt idx="139">
                  <c:v>0.32841500000000001</c:v>
                </c:pt>
                <c:pt idx="140">
                  <c:v>0.330401</c:v>
                </c:pt>
                <c:pt idx="141">
                  <c:v>0.332395</c:v>
                </c:pt>
                <c:pt idx="142">
                  <c:v>0.334397</c:v>
                </c:pt>
                <c:pt idx="143">
                  <c:v>0.33640700000000001</c:v>
                </c:pt>
                <c:pt idx="144">
                  <c:v>0.33842499999999998</c:v>
                </c:pt>
                <c:pt idx="145">
                  <c:v>0.340451</c:v>
                </c:pt>
                <c:pt idx="146">
                  <c:v>0.34248499999999998</c:v>
                </c:pt>
                <c:pt idx="147">
                  <c:v>0.34452700000000003</c:v>
                </c:pt>
                <c:pt idx="148">
                  <c:v>0.34657700000000002</c:v>
                </c:pt>
                <c:pt idx="149">
                  <c:v>0.34863499999999997</c:v>
                </c:pt>
                <c:pt idx="150">
                  <c:v>0.35070099999999998</c:v>
                </c:pt>
                <c:pt idx="151">
                  <c:v>0.35277500000000001</c:v>
                </c:pt>
                <c:pt idx="152">
                  <c:v>0.35485699999999998</c:v>
                </c:pt>
                <c:pt idx="153">
                  <c:v>0.35694700000000001</c:v>
                </c:pt>
                <c:pt idx="154">
                  <c:v>0.359045</c:v>
                </c:pt>
                <c:pt idx="155">
                  <c:v>0.361151</c:v>
                </c:pt>
                <c:pt idx="156">
                  <c:v>0.363265</c:v>
                </c:pt>
                <c:pt idx="157">
                  <c:v>0.36538700000000002</c:v>
                </c:pt>
                <c:pt idx="158">
                  <c:v>0.36751699999999998</c:v>
                </c:pt>
                <c:pt idx="159">
                  <c:v>0.36965399999999998</c:v>
                </c:pt>
                <c:pt idx="160">
                  <c:v>0.37180000000000002</c:v>
                </c:pt>
                <c:pt idx="161">
                  <c:v>0.37395400000000001</c:v>
                </c:pt>
                <c:pt idx="162">
                  <c:v>0.37611600000000001</c:v>
                </c:pt>
                <c:pt idx="163">
                  <c:v>0.37828600000000001</c:v>
                </c:pt>
                <c:pt idx="164">
                  <c:v>0.38046400000000002</c:v>
                </c:pt>
                <c:pt idx="165">
                  <c:v>0.38264999999999999</c:v>
                </c:pt>
                <c:pt idx="166">
                  <c:v>0.38484400000000002</c:v>
                </c:pt>
                <c:pt idx="167">
                  <c:v>0.387046</c:v>
                </c:pt>
                <c:pt idx="168">
                  <c:v>0.38925599999999999</c:v>
                </c:pt>
                <c:pt idx="169">
                  <c:v>0.39147399999999999</c:v>
                </c:pt>
                <c:pt idx="170">
                  <c:v>0.39369999999999999</c:v>
                </c:pt>
                <c:pt idx="171">
                  <c:v>0.39593400000000001</c:v>
                </c:pt>
                <c:pt idx="172">
                  <c:v>0.39817599999999997</c:v>
                </c:pt>
                <c:pt idx="173">
                  <c:v>0.39817599999999997</c:v>
                </c:pt>
                <c:pt idx="174">
                  <c:v>0.400426</c:v>
                </c:pt>
                <c:pt idx="175">
                  <c:v>0.40268399999999999</c:v>
                </c:pt>
                <c:pt idx="176">
                  <c:v>0.404949</c:v>
                </c:pt>
                <c:pt idx="177">
                  <c:v>0.407223</c:v>
                </c:pt>
                <c:pt idx="178">
                  <c:v>0.40950500000000001</c:v>
                </c:pt>
                <c:pt idx="179">
                  <c:v>0.41179500000000002</c:v>
                </c:pt>
                <c:pt idx="180">
                  <c:v>0.41409299999999999</c:v>
                </c:pt>
                <c:pt idx="181">
                  <c:v>0.41639900000000002</c:v>
                </c:pt>
                <c:pt idx="182">
                  <c:v>0.418713</c:v>
                </c:pt>
                <c:pt idx="183">
                  <c:v>0.41875899999999999</c:v>
                </c:pt>
                <c:pt idx="184">
                  <c:v>0.41993599999999998</c:v>
                </c:pt>
                <c:pt idx="185">
                  <c:v>0.42103499999999999</c:v>
                </c:pt>
                <c:pt idx="186">
                  <c:v>0.42111100000000001</c:v>
                </c:pt>
                <c:pt idx="187">
                  <c:v>0.42228500000000002</c:v>
                </c:pt>
                <c:pt idx="188">
                  <c:v>0.42336499999999999</c:v>
                </c:pt>
                <c:pt idx="189">
                  <c:v>0.423456</c:v>
                </c:pt>
                <c:pt idx="190">
                  <c:v>0.424626</c:v>
                </c:pt>
                <c:pt idx="191">
                  <c:v>0.425703</c:v>
                </c:pt>
                <c:pt idx="192">
                  <c:v>0.42579400000000001</c:v>
                </c:pt>
                <c:pt idx="193">
                  <c:v>0.42696000000000001</c:v>
                </c:pt>
                <c:pt idx="194">
                  <c:v>0.42804900000000001</c:v>
                </c:pt>
                <c:pt idx="195">
                  <c:v>0.42812499999999998</c:v>
                </c:pt>
                <c:pt idx="196">
                  <c:v>0.429288</c:v>
                </c:pt>
                <c:pt idx="197">
                  <c:v>0.430448</c:v>
                </c:pt>
                <c:pt idx="198">
                  <c:v>0.43160700000000002</c:v>
                </c:pt>
                <c:pt idx="199">
                  <c:v>0.43276500000000001</c:v>
                </c:pt>
                <c:pt idx="200">
                  <c:v>0.43391999999999997</c:v>
                </c:pt>
                <c:pt idx="201">
                  <c:v>0.43507400000000002</c:v>
                </c:pt>
                <c:pt idx="202">
                  <c:v>0.436226</c:v>
                </c:pt>
                <c:pt idx="203">
                  <c:v>0.43737599999999999</c:v>
                </c:pt>
                <c:pt idx="204">
                  <c:v>0.43852400000000002</c:v>
                </c:pt>
                <c:pt idx="205">
                  <c:v>0.43967000000000001</c:v>
                </c:pt>
                <c:pt idx="206">
                  <c:v>0.44081500000000001</c:v>
                </c:pt>
                <c:pt idx="207">
                  <c:v>0.44195800000000002</c:v>
                </c:pt>
                <c:pt idx="208">
                  <c:v>0.44309900000000002</c:v>
                </c:pt>
                <c:pt idx="209">
                  <c:v>0.44423800000000002</c:v>
                </c:pt>
                <c:pt idx="210">
                  <c:v>0.44537599999999999</c:v>
                </c:pt>
                <c:pt idx="211">
                  <c:v>0.44651099999999999</c:v>
                </c:pt>
                <c:pt idx="212">
                  <c:v>0.44764500000000002</c:v>
                </c:pt>
                <c:pt idx="213">
                  <c:v>0.44877699999999998</c:v>
                </c:pt>
                <c:pt idx="214">
                  <c:v>0.449907</c:v>
                </c:pt>
                <c:pt idx="215">
                  <c:v>0.45103599999999999</c:v>
                </c:pt>
                <c:pt idx="216">
                  <c:v>0.45216200000000001</c:v>
                </c:pt>
                <c:pt idx="217">
                  <c:v>0.453287</c:v>
                </c:pt>
                <c:pt idx="218">
                  <c:v>0.45440999999999998</c:v>
                </c:pt>
                <c:pt idx="219">
                  <c:v>0.45665099999999997</c:v>
                </c:pt>
                <c:pt idx="220">
                  <c:v>0.45743899999999998</c:v>
                </c:pt>
                <c:pt idx="221">
                  <c:v>0.45776899999999998</c:v>
                </c:pt>
                <c:pt idx="222">
                  <c:v>0.45888400000000001</c:v>
                </c:pt>
                <c:pt idx="223">
                  <c:v>0.45932200000000001</c:v>
                </c:pt>
                <c:pt idx="224">
                  <c:v>0.45999800000000002</c:v>
                </c:pt>
                <c:pt idx="225">
                  <c:v>0.46121899999999999</c:v>
                </c:pt>
                <c:pt idx="226">
                  <c:v>0.46222099999999999</c:v>
                </c:pt>
                <c:pt idx="227">
                  <c:v>0.46312999999999999</c:v>
                </c:pt>
                <c:pt idx="228">
                  <c:v>0.465055</c:v>
                </c:pt>
                <c:pt idx="229">
                  <c:v>0.46699299999999999</c:v>
                </c:pt>
                <c:pt idx="230">
                  <c:v>0.46894599999999997</c:v>
                </c:pt>
                <c:pt idx="231">
                  <c:v>0.47091300000000003</c:v>
                </c:pt>
                <c:pt idx="232">
                  <c:v>0.47289399999999998</c:v>
                </c:pt>
                <c:pt idx="233">
                  <c:v>0.47488900000000001</c:v>
                </c:pt>
                <c:pt idx="234">
                  <c:v>0.47689799999999999</c:v>
                </c:pt>
                <c:pt idx="235">
                  <c:v>0.47892000000000001</c:v>
                </c:pt>
                <c:pt idx="236">
                  <c:v>0.48095700000000002</c:v>
                </c:pt>
                <c:pt idx="237">
                  <c:v>0.48300799999999999</c:v>
                </c:pt>
                <c:pt idx="238">
                  <c:v>0.48507299999999998</c:v>
                </c:pt>
                <c:pt idx="239">
                  <c:v>0.48715199999999997</c:v>
                </c:pt>
                <c:pt idx="240">
                  <c:v>0.48924400000000001</c:v>
                </c:pt>
                <c:pt idx="241">
                  <c:v>0.49135099999999998</c:v>
                </c:pt>
                <c:pt idx="242">
                  <c:v>0.49347200000000002</c:v>
                </c:pt>
                <c:pt idx="243">
                  <c:v>0.49560700000000002</c:v>
                </c:pt>
                <c:pt idx="244">
                  <c:v>0.497755</c:v>
                </c:pt>
                <c:pt idx="245">
                  <c:v>0.49991799999999997</c:v>
                </c:pt>
                <c:pt idx="246">
                  <c:v>0.50209499999999996</c:v>
                </c:pt>
                <c:pt idx="247">
                  <c:v>0.50428499999999998</c:v>
                </c:pt>
                <c:pt idx="248">
                  <c:v>0.50649</c:v>
                </c:pt>
                <c:pt idx="249">
                  <c:v>0.50870899999999997</c:v>
                </c:pt>
                <c:pt idx="250">
                  <c:v>0.51094099999999998</c:v>
                </c:pt>
                <c:pt idx="251">
                  <c:v>0.51318799999999998</c:v>
                </c:pt>
                <c:pt idx="252">
                  <c:v>0.51544800000000002</c:v>
                </c:pt>
                <c:pt idx="253">
                  <c:v>0.51772200000000002</c:v>
                </c:pt>
                <c:pt idx="254">
                  <c:v>0.520011</c:v>
                </c:pt>
                <c:pt idx="255">
                  <c:v>0.52231300000000003</c:v>
                </c:pt>
                <c:pt idx="256">
                  <c:v>0.529914</c:v>
                </c:pt>
                <c:pt idx="257">
                  <c:v>0.53017800000000004</c:v>
                </c:pt>
                <c:pt idx="258">
                  <c:v>0.53045299999999995</c:v>
                </c:pt>
                <c:pt idx="259">
                  <c:v>0.53073800000000004</c:v>
                </c:pt>
                <c:pt idx="260">
                  <c:v>0.53103299999999998</c:v>
                </c:pt>
                <c:pt idx="261">
                  <c:v>0.53133799999999998</c:v>
                </c:pt>
                <c:pt idx="262">
                  <c:v>0.53165300000000004</c:v>
                </c:pt>
                <c:pt idx="263">
                  <c:v>0.53197700000000003</c:v>
                </c:pt>
                <c:pt idx="264">
                  <c:v>0.53231200000000001</c:v>
                </c:pt>
                <c:pt idx="265">
                  <c:v>0.53265700000000005</c:v>
                </c:pt>
                <c:pt idx="266">
                  <c:v>0.53301200000000004</c:v>
                </c:pt>
                <c:pt idx="267">
                  <c:v>0.53337599999999996</c:v>
                </c:pt>
                <c:pt idx="268">
                  <c:v>0.53375099999999998</c:v>
                </c:pt>
                <c:pt idx="269">
                  <c:v>0.53413600000000006</c:v>
                </c:pt>
                <c:pt idx="270">
                  <c:v>0.53452999999999995</c:v>
                </c:pt>
                <c:pt idx="271">
                  <c:v>0.53577399999999997</c:v>
                </c:pt>
                <c:pt idx="272">
                  <c:v>0.53620900000000005</c:v>
                </c:pt>
                <c:pt idx="273">
                  <c:v>0.53665300000000005</c:v>
                </c:pt>
                <c:pt idx="274">
                  <c:v>0.53710800000000003</c:v>
                </c:pt>
                <c:pt idx="275">
                  <c:v>0.53757200000000005</c:v>
                </c:pt>
                <c:pt idx="276">
                  <c:v>0.53804700000000005</c:v>
                </c:pt>
                <c:pt idx="277">
                  <c:v>0.53853099999999998</c:v>
                </c:pt>
                <c:pt idx="278">
                  <c:v>0.53952999999999995</c:v>
                </c:pt>
                <c:pt idx="279">
                  <c:v>0.54004399999999997</c:v>
                </c:pt>
                <c:pt idx="280">
                  <c:v>0.54056800000000005</c:v>
                </c:pt>
                <c:pt idx="281">
                  <c:v>0.54164699999999999</c:v>
                </c:pt>
                <c:pt idx="282">
                  <c:v>0.54220100000000004</c:v>
                </c:pt>
                <c:pt idx="283">
                  <c:v>0.54276500000000005</c:v>
                </c:pt>
              </c:numCache>
            </c:numRef>
          </c:xVal>
          <c:yVal>
            <c:numRef>
              <c:f>'Comparision graph'!$E$3:$E$286</c:f>
              <c:numCache>
                <c:formatCode>General</c:formatCode>
                <c:ptCount val="284"/>
                <c:pt idx="0">
                  <c:v>274</c:v>
                </c:pt>
                <c:pt idx="1">
                  <c:v>273</c:v>
                </c:pt>
                <c:pt idx="2">
                  <c:v>272</c:v>
                </c:pt>
                <c:pt idx="3">
                  <c:v>271</c:v>
                </c:pt>
                <c:pt idx="4">
                  <c:v>270</c:v>
                </c:pt>
                <c:pt idx="5">
                  <c:v>269</c:v>
                </c:pt>
                <c:pt idx="6">
                  <c:v>268</c:v>
                </c:pt>
                <c:pt idx="7">
                  <c:v>267</c:v>
                </c:pt>
                <c:pt idx="8">
                  <c:v>266</c:v>
                </c:pt>
                <c:pt idx="9">
                  <c:v>265</c:v>
                </c:pt>
                <c:pt idx="10">
                  <c:v>264</c:v>
                </c:pt>
                <c:pt idx="11">
                  <c:v>263</c:v>
                </c:pt>
                <c:pt idx="12">
                  <c:v>262</c:v>
                </c:pt>
                <c:pt idx="13">
                  <c:v>261</c:v>
                </c:pt>
                <c:pt idx="14">
                  <c:v>260</c:v>
                </c:pt>
                <c:pt idx="15">
                  <c:v>259</c:v>
                </c:pt>
                <c:pt idx="16">
                  <c:v>258</c:v>
                </c:pt>
                <c:pt idx="17">
                  <c:v>257</c:v>
                </c:pt>
                <c:pt idx="18">
                  <c:v>256</c:v>
                </c:pt>
                <c:pt idx="19">
                  <c:v>255</c:v>
                </c:pt>
                <c:pt idx="20">
                  <c:v>254</c:v>
                </c:pt>
                <c:pt idx="21">
                  <c:v>253</c:v>
                </c:pt>
                <c:pt idx="22">
                  <c:v>252</c:v>
                </c:pt>
                <c:pt idx="23">
                  <c:v>251</c:v>
                </c:pt>
                <c:pt idx="24">
                  <c:v>250</c:v>
                </c:pt>
                <c:pt idx="25">
                  <c:v>249</c:v>
                </c:pt>
                <c:pt idx="26">
                  <c:v>248</c:v>
                </c:pt>
                <c:pt idx="27">
                  <c:v>247</c:v>
                </c:pt>
                <c:pt idx="28">
                  <c:v>246</c:v>
                </c:pt>
                <c:pt idx="29">
                  <c:v>245</c:v>
                </c:pt>
                <c:pt idx="30">
                  <c:v>244</c:v>
                </c:pt>
                <c:pt idx="31">
                  <c:v>243</c:v>
                </c:pt>
                <c:pt idx="32">
                  <c:v>242</c:v>
                </c:pt>
                <c:pt idx="33">
                  <c:v>241</c:v>
                </c:pt>
                <c:pt idx="34">
                  <c:v>240</c:v>
                </c:pt>
                <c:pt idx="35">
                  <c:v>239</c:v>
                </c:pt>
                <c:pt idx="36">
                  <c:v>238</c:v>
                </c:pt>
                <c:pt idx="37">
                  <c:v>237</c:v>
                </c:pt>
                <c:pt idx="38">
                  <c:v>236</c:v>
                </c:pt>
                <c:pt idx="39">
                  <c:v>235</c:v>
                </c:pt>
                <c:pt idx="40">
                  <c:v>234</c:v>
                </c:pt>
                <c:pt idx="41">
                  <c:v>233</c:v>
                </c:pt>
                <c:pt idx="42">
                  <c:v>232</c:v>
                </c:pt>
                <c:pt idx="43">
                  <c:v>231</c:v>
                </c:pt>
                <c:pt idx="44">
                  <c:v>230</c:v>
                </c:pt>
                <c:pt idx="45">
                  <c:v>229</c:v>
                </c:pt>
                <c:pt idx="46">
                  <c:v>228</c:v>
                </c:pt>
                <c:pt idx="47">
                  <c:v>227</c:v>
                </c:pt>
                <c:pt idx="48">
                  <c:v>226</c:v>
                </c:pt>
                <c:pt idx="49">
                  <c:v>225</c:v>
                </c:pt>
                <c:pt idx="50">
                  <c:v>224</c:v>
                </c:pt>
                <c:pt idx="51">
                  <c:v>223</c:v>
                </c:pt>
                <c:pt idx="52">
                  <c:v>222</c:v>
                </c:pt>
                <c:pt idx="53">
                  <c:v>221</c:v>
                </c:pt>
                <c:pt idx="54">
                  <c:v>220</c:v>
                </c:pt>
                <c:pt idx="55">
                  <c:v>223</c:v>
                </c:pt>
                <c:pt idx="56">
                  <c:v>219</c:v>
                </c:pt>
                <c:pt idx="57">
                  <c:v>218</c:v>
                </c:pt>
                <c:pt idx="58">
                  <c:v>222</c:v>
                </c:pt>
                <c:pt idx="59">
                  <c:v>217</c:v>
                </c:pt>
                <c:pt idx="60">
                  <c:v>221</c:v>
                </c:pt>
                <c:pt idx="61">
                  <c:v>216</c:v>
                </c:pt>
                <c:pt idx="62">
                  <c:v>215</c:v>
                </c:pt>
                <c:pt idx="63">
                  <c:v>220</c:v>
                </c:pt>
                <c:pt idx="64">
                  <c:v>219</c:v>
                </c:pt>
                <c:pt idx="65">
                  <c:v>218</c:v>
                </c:pt>
                <c:pt idx="66">
                  <c:v>217</c:v>
                </c:pt>
                <c:pt idx="67">
                  <c:v>216</c:v>
                </c:pt>
                <c:pt idx="68">
                  <c:v>215</c:v>
                </c:pt>
                <c:pt idx="69">
                  <c:v>214</c:v>
                </c:pt>
                <c:pt idx="70">
                  <c:v>213</c:v>
                </c:pt>
                <c:pt idx="71">
                  <c:v>212</c:v>
                </c:pt>
                <c:pt idx="72">
                  <c:v>211</c:v>
                </c:pt>
                <c:pt idx="73">
                  <c:v>210</c:v>
                </c:pt>
                <c:pt idx="74">
                  <c:v>209</c:v>
                </c:pt>
                <c:pt idx="75">
                  <c:v>208</c:v>
                </c:pt>
                <c:pt idx="76">
                  <c:v>207</c:v>
                </c:pt>
                <c:pt idx="77">
                  <c:v>206</c:v>
                </c:pt>
                <c:pt idx="78">
                  <c:v>205</c:v>
                </c:pt>
                <c:pt idx="79">
                  <c:v>204</c:v>
                </c:pt>
                <c:pt idx="80">
                  <c:v>203</c:v>
                </c:pt>
                <c:pt idx="81">
                  <c:v>202</c:v>
                </c:pt>
                <c:pt idx="82">
                  <c:v>201</c:v>
                </c:pt>
                <c:pt idx="83">
                  <c:v>200</c:v>
                </c:pt>
                <c:pt idx="84">
                  <c:v>199</c:v>
                </c:pt>
                <c:pt idx="85">
                  <c:v>198</c:v>
                </c:pt>
                <c:pt idx="86">
                  <c:v>197</c:v>
                </c:pt>
                <c:pt idx="87">
                  <c:v>196</c:v>
                </c:pt>
                <c:pt idx="88">
                  <c:v>195</c:v>
                </c:pt>
                <c:pt idx="89">
                  <c:v>194</c:v>
                </c:pt>
                <c:pt idx="90">
                  <c:v>193</c:v>
                </c:pt>
                <c:pt idx="91">
                  <c:v>192</c:v>
                </c:pt>
                <c:pt idx="92">
                  <c:v>191</c:v>
                </c:pt>
                <c:pt idx="93">
                  <c:v>190</c:v>
                </c:pt>
                <c:pt idx="94">
                  <c:v>195</c:v>
                </c:pt>
                <c:pt idx="95">
                  <c:v>196</c:v>
                </c:pt>
                <c:pt idx="96">
                  <c:v>197</c:v>
                </c:pt>
                <c:pt idx="97">
                  <c:v>198</c:v>
                </c:pt>
                <c:pt idx="98">
                  <c:v>199</c:v>
                </c:pt>
                <c:pt idx="99">
                  <c:v>200</c:v>
                </c:pt>
                <c:pt idx="100">
                  <c:v>201</c:v>
                </c:pt>
                <c:pt idx="101">
                  <c:v>202</c:v>
                </c:pt>
                <c:pt idx="102">
                  <c:v>203</c:v>
                </c:pt>
                <c:pt idx="103">
                  <c:v>204</c:v>
                </c:pt>
                <c:pt idx="104">
                  <c:v>205</c:v>
                </c:pt>
                <c:pt idx="105">
                  <c:v>206</c:v>
                </c:pt>
                <c:pt idx="106">
                  <c:v>207</c:v>
                </c:pt>
                <c:pt idx="107">
                  <c:v>208</c:v>
                </c:pt>
                <c:pt idx="108">
                  <c:v>209</c:v>
                </c:pt>
                <c:pt idx="109">
                  <c:v>210</c:v>
                </c:pt>
                <c:pt idx="110">
                  <c:v>211</c:v>
                </c:pt>
                <c:pt idx="111">
                  <c:v>212</c:v>
                </c:pt>
                <c:pt idx="112">
                  <c:v>213</c:v>
                </c:pt>
                <c:pt idx="113">
                  <c:v>214</c:v>
                </c:pt>
                <c:pt idx="114">
                  <c:v>215</c:v>
                </c:pt>
                <c:pt idx="115">
                  <c:v>216</c:v>
                </c:pt>
                <c:pt idx="116">
                  <c:v>217</c:v>
                </c:pt>
                <c:pt idx="117">
                  <c:v>218</c:v>
                </c:pt>
                <c:pt idx="118">
                  <c:v>219</c:v>
                </c:pt>
                <c:pt idx="119">
                  <c:v>220</c:v>
                </c:pt>
                <c:pt idx="120">
                  <c:v>221</c:v>
                </c:pt>
                <c:pt idx="121">
                  <c:v>223</c:v>
                </c:pt>
                <c:pt idx="122">
                  <c:v>237</c:v>
                </c:pt>
                <c:pt idx="123">
                  <c:v>225</c:v>
                </c:pt>
                <c:pt idx="124">
                  <c:v>227</c:v>
                </c:pt>
                <c:pt idx="125">
                  <c:v>228</c:v>
                </c:pt>
                <c:pt idx="126">
                  <c:v>229</c:v>
                </c:pt>
                <c:pt idx="127">
                  <c:v>230</c:v>
                </c:pt>
                <c:pt idx="128">
                  <c:v>231</c:v>
                </c:pt>
                <c:pt idx="129">
                  <c:v>232</c:v>
                </c:pt>
                <c:pt idx="130">
                  <c:v>233</c:v>
                </c:pt>
                <c:pt idx="131">
                  <c:v>234</c:v>
                </c:pt>
                <c:pt idx="132">
                  <c:v>235</c:v>
                </c:pt>
                <c:pt idx="133">
                  <c:v>236</c:v>
                </c:pt>
                <c:pt idx="134">
                  <c:v>238</c:v>
                </c:pt>
                <c:pt idx="135">
                  <c:v>239</c:v>
                </c:pt>
                <c:pt idx="136">
                  <c:v>240</c:v>
                </c:pt>
                <c:pt idx="137">
                  <c:v>241</c:v>
                </c:pt>
                <c:pt idx="138">
                  <c:v>242</c:v>
                </c:pt>
                <c:pt idx="139">
                  <c:v>243</c:v>
                </c:pt>
                <c:pt idx="140">
                  <c:v>244</c:v>
                </c:pt>
                <c:pt idx="141">
                  <c:v>245</c:v>
                </c:pt>
                <c:pt idx="142">
                  <c:v>246</c:v>
                </c:pt>
                <c:pt idx="143">
                  <c:v>247</c:v>
                </c:pt>
                <c:pt idx="144">
                  <c:v>248</c:v>
                </c:pt>
                <c:pt idx="145">
                  <c:v>249</c:v>
                </c:pt>
                <c:pt idx="146">
                  <c:v>250</c:v>
                </c:pt>
                <c:pt idx="147">
                  <c:v>251</c:v>
                </c:pt>
                <c:pt idx="148">
                  <c:v>252</c:v>
                </c:pt>
                <c:pt idx="149">
                  <c:v>253</c:v>
                </c:pt>
                <c:pt idx="150">
                  <c:v>254</c:v>
                </c:pt>
                <c:pt idx="151">
                  <c:v>255</c:v>
                </c:pt>
                <c:pt idx="152">
                  <c:v>256</c:v>
                </c:pt>
                <c:pt idx="153">
                  <c:v>257</c:v>
                </c:pt>
                <c:pt idx="154">
                  <c:v>258</c:v>
                </c:pt>
                <c:pt idx="155">
                  <c:v>259</c:v>
                </c:pt>
                <c:pt idx="156">
                  <c:v>260</c:v>
                </c:pt>
                <c:pt idx="157">
                  <c:v>261</c:v>
                </c:pt>
                <c:pt idx="158">
                  <c:v>262</c:v>
                </c:pt>
                <c:pt idx="159">
                  <c:v>263</c:v>
                </c:pt>
                <c:pt idx="160">
                  <c:v>264</c:v>
                </c:pt>
                <c:pt idx="161">
                  <c:v>265</c:v>
                </c:pt>
                <c:pt idx="162">
                  <c:v>266</c:v>
                </c:pt>
                <c:pt idx="163">
                  <c:v>267</c:v>
                </c:pt>
                <c:pt idx="164">
                  <c:v>268</c:v>
                </c:pt>
                <c:pt idx="165">
                  <c:v>269</c:v>
                </c:pt>
                <c:pt idx="166">
                  <c:v>270</c:v>
                </c:pt>
                <c:pt idx="167">
                  <c:v>271</c:v>
                </c:pt>
                <c:pt idx="168">
                  <c:v>272</c:v>
                </c:pt>
                <c:pt idx="169">
                  <c:v>273</c:v>
                </c:pt>
                <c:pt idx="170">
                  <c:v>274</c:v>
                </c:pt>
                <c:pt idx="171">
                  <c:v>275</c:v>
                </c:pt>
                <c:pt idx="172">
                  <c:v>276</c:v>
                </c:pt>
                <c:pt idx="173">
                  <c:v>277</c:v>
                </c:pt>
                <c:pt idx="174">
                  <c:v>278</c:v>
                </c:pt>
                <c:pt idx="175">
                  <c:v>279</c:v>
                </c:pt>
                <c:pt idx="176">
                  <c:v>280</c:v>
                </c:pt>
                <c:pt idx="177">
                  <c:v>281</c:v>
                </c:pt>
                <c:pt idx="178">
                  <c:v>282</c:v>
                </c:pt>
                <c:pt idx="179">
                  <c:v>283</c:v>
                </c:pt>
                <c:pt idx="180">
                  <c:v>284</c:v>
                </c:pt>
                <c:pt idx="181">
                  <c:v>285</c:v>
                </c:pt>
                <c:pt idx="182">
                  <c:v>286</c:v>
                </c:pt>
                <c:pt idx="183">
                  <c:v>290</c:v>
                </c:pt>
                <c:pt idx="184">
                  <c:v>291</c:v>
                </c:pt>
                <c:pt idx="185">
                  <c:v>287</c:v>
                </c:pt>
                <c:pt idx="186">
                  <c:v>292</c:v>
                </c:pt>
                <c:pt idx="187">
                  <c:v>293</c:v>
                </c:pt>
                <c:pt idx="188">
                  <c:v>288</c:v>
                </c:pt>
                <c:pt idx="189">
                  <c:v>294</c:v>
                </c:pt>
                <c:pt idx="190">
                  <c:v>295</c:v>
                </c:pt>
                <c:pt idx="191">
                  <c:v>289</c:v>
                </c:pt>
                <c:pt idx="192">
                  <c:v>296</c:v>
                </c:pt>
                <c:pt idx="193">
                  <c:v>297</c:v>
                </c:pt>
                <c:pt idx="194">
                  <c:v>290</c:v>
                </c:pt>
                <c:pt idx="195">
                  <c:v>298</c:v>
                </c:pt>
                <c:pt idx="196">
                  <c:v>299</c:v>
                </c:pt>
                <c:pt idx="197">
                  <c:v>300</c:v>
                </c:pt>
                <c:pt idx="198">
                  <c:v>301</c:v>
                </c:pt>
                <c:pt idx="199">
                  <c:v>302</c:v>
                </c:pt>
                <c:pt idx="200">
                  <c:v>303</c:v>
                </c:pt>
                <c:pt idx="201">
                  <c:v>304</c:v>
                </c:pt>
                <c:pt idx="202">
                  <c:v>305</c:v>
                </c:pt>
                <c:pt idx="203">
                  <c:v>306</c:v>
                </c:pt>
                <c:pt idx="204">
                  <c:v>307</c:v>
                </c:pt>
                <c:pt idx="205">
                  <c:v>308</c:v>
                </c:pt>
                <c:pt idx="206">
                  <c:v>309</c:v>
                </c:pt>
                <c:pt idx="207">
                  <c:v>310</c:v>
                </c:pt>
                <c:pt idx="208">
                  <c:v>311</c:v>
                </c:pt>
                <c:pt idx="209">
                  <c:v>312</c:v>
                </c:pt>
                <c:pt idx="210">
                  <c:v>313</c:v>
                </c:pt>
                <c:pt idx="211">
                  <c:v>314</c:v>
                </c:pt>
                <c:pt idx="212">
                  <c:v>315</c:v>
                </c:pt>
                <c:pt idx="213">
                  <c:v>316</c:v>
                </c:pt>
                <c:pt idx="214">
                  <c:v>317</c:v>
                </c:pt>
                <c:pt idx="215">
                  <c:v>318</c:v>
                </c:pt>
                <c:pt idx="216">
                  <c:v>319</c:v>
                </c:pt>
                <c:pt idx="217">
                  <c:v>320</c:v>
                </c:pt>
                <c:pt idx="218">
                  <c:v>321</c:v>
                </c:pt>
                <c:pt idx="219">
                  <c:v>323</c:v>
                </c:pt>
                <c:pt idx="220">
                  <c:v>334</c:v>
                </c:pt>
                <c:pt idx="221">
                  <c:v>324</c:v>
                </c:pt>
                <c:pt idx="222">
                  <c:v>325</c:v>
                </c:pt>
                <c:pt idx="223">
                  <c:v>335</c:v>
                </c:pt>
                <c:pt idx="224">
                  <c:v>326</c:v>
                </c:pt>
                <c:pt idx="225">
                  <c:v>336</c:v>
                </c:pt>
                <c:pt idx="226">
                  <c:v>328</c:v>
                </c:pt>
                <c:pt idx="227">
                  <c:v>337</c:v>
                </c:pt>
                <c:pt idx="228">
                  <c:v>338</c:v>
                </c:pt>
                <c:pt idx="229">
                  <c:v>339</c:v>
                </c:pt>
                <c:pt idx="230">
                  <c:v>340</c:v>
                </c:pt>
                <c:pt idx="231">
                  <c:v>341</c:v>
                </c:pt>
                <c:pt idx="232">
                  <c:v>342</c:v>
                </c:pt>
                <c:pt idx="233">
                  <c:v>343</c:v>
                </c:pt>
                <c:pt idx="234">
                  <c:v>344</c:v>
                </c:pt>
                <c:pt idx="235">
                  <c:v>345</c:v>
                </c:pt>
                <c:pt idx="236">
                  <c:v>346</c:v>
                </c:pt>
                <c:pt idx="237">
                  <c:v>347</c:v>
                </c:pt>
                <c:pt idx="238">
                  <c:v>348</c:v>
                </c:pt>
                <c:pt idx="239">
                  <c:v>349</c:v>
                </c:pt>
                <c:pt idx="240">
                  <c:v>350</c:v>
                </c:pt>
                <c:pt idx="241">
                  <c:v>351</c:v>
                </c:pt>
                <c:pt idx="242">
                  <c:v>352</c:v>
                </c:pt>
                <c:pt idx="243">
                  <c:v>353</c:v>
                </c:pt>
                <c:pt idx="244">
                  <c:v>354</c:v>
                </c:pt>
                <c:pt idx="245">
                  <c:v>355</c:v>
                </c:pt>
                <c:pt idx="246">
                  <c:v>356</c:v>
                </c:pt>
                <c:pt idx="247">
                  <c:v>357</c:v>
                </c:pt>
                <c:pt idx="248">
                  <c:v>358</c:v>
                </c:pt>
                <c:pt idx="249">
                  <c:v>359</c:v>
                </c:pt>
                <c:pt idx="250">
                  <c:v>360</c:v>
                </c:pt>
                <c:pt idx="251">
                  <c:v>361</c:v>
                </c:pt>
                <c:pt idx="252">
                  <c:v>362</c:v>
                </c:pt>
                <c:pt idx="253">
                  <c:v>363</c:v>
                </c:pt>
                <c:pt idx="254">
                  <c:v>364</c:v>
                </c:pt>
                <c:pt idx="255">
                  <c:v>365</c:v>
                </c:pt>
                <c:pt idx="256">
                  <c:v>366</c:v>
                </c:pt>
                <c:pt idx="257">
                  <c:v>367</c:v>
                </c:pt>
                <c:pt idx="258">
                  <c:v>368</c:v>
                </c:pt>
                <c:pt idx="259">
                  <c:v>369</c:v>
                </c:pt>
                <c:pt idx="260">
                  <c:v>370</c:v>
                </c:pt>
                <c:pt idx="261">
                  <c:v>371</c:v>
                </c:pt>
                <c:pt idx="262">
                  <c:v>372</c:v>
                </c:pt>
                <c:pt idx="263">
                  <c:v>373</c:v>
                </c:pt>
                <c:pt idx="264">
                  <c:v>374</c:v>
                </c:pt>
                <c:pt idx="265">
                  <c:v>375</c:v>
                </c:pt>
                <c:pt idx="266">
                  <c:v>376</c:v>
                </c:pt>
                <c:pt idx="267">
                  <c:v>377</c:v>
                </c:pt>
                <c:pt idx="268">
                  <c:v>378</c:v>
                </c:pt>
                <c:pt idx="269">
                  <c:v>379</c:v>
                </c:pt>
                <c:pt idx="270">
                  <c:v>380</c:v>
                </c:pt>
                <c:pt idx="271">
                  <c:v>383</c:v>
                </c:pt>
                <c:pt idx="272">
                  <c:v>384</c:v>
                </c:pt>
                <c:pt idx="273">
                  <c:v>385</c:v>
                </c:pt>
                <c:pt idx="274">
                  <c:v>386</c:v>
                </c:pt>
                <c:pt idx="275">
                  <c:v>387</c:v>
                </c:pt>
                <c:pt idx="276">
                  <c:v>388</c:v>
                </c:pt>
                <c:pt idx="277">
                  <c:v>389</c:v>
                </c:pt>
                <c:pt idx="278">
                  <c:v>391</c:v>
                </c:pt>
                <c:pt idx="279">
                  <c:v>392</c:v>
                </c:pt>
                <c:pt idx="280">
                  <c:v>393</c:v>
                </c:pt>
                <c:pt idx="281">
                  <c:v>395</c:v>
                </c:pt>
                <c:pt idx="282">
                  <c:v>396</c:v>
                </c:pt>
                <c:pt idx="283">
                  <c:v>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5E-4321-A92C-85C792284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988112"/>
        <c:axId val="2111475280"/>
      </c:scatterChart>
      <c:valAx>
        <c:axId val="170998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2111475280"/>
        <c:crosses val="autoZero"/>
        <c:crossBetween val="midCat"/>
      </c:valAx>
      <c:valAx>
        <c:axId val="2111475280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709988112"/>
        <c:crosses val="autoZero"/>
        <c:crossBetween val="midCat"/>
      </c:valAx>
      <c:spPr>
        <a:noFill/>
        <a:ln w="63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868819444444445"/>
          <c:y val="0.12049930555555556"/>
          <c:w val="0.36205300925925926"/>
          <c:h val="0.1173512660974390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chart" Target="../charts/chart1.xml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12" Type="http://schemas.openxmlformats.org/officeDocument/2006/relationships/image" Target="../media/image23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11" Type="http://schemas.openxmlformats.org/officeDocument/2006/relationships/image" Target="../media/image22.png"/><Relationship Id="rId5" Type="http://schemas.openxmlformats.org/officeDocument/2006/relationships/image" Target="../media/image16.png"/><Relationship Id="rId10" Type="http://schemas.openxmlformats.org/officeDocument/2006/relationships/image" Target="../media/image21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198120</xdr:colOff>
      <xdr:row>5</xdr:row>
      <xdr:rowOff>144780</xdr:rowOff>
    </xdr:from>
    <xdr:to>
      <xdr:col>11</xdr:col>
      <xdr:colOff>495300</xdr:colOff>
      <xdr:row>5</xdr:row>
      <xdr:rowOff>385108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8FC6F-F6A4-4E74-87D6-0CD40B2AA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5720" y="1356360"/>
          <a:ext cx="297180" cy="240328"/>
        </a:xfrm>
        <a:prstGeom prst="rect">
          <a:avLst/>
        </a:prstGeom>
      </xdr:spPr>
    </xdr:pic>
    <xdr:clientData/>
  </xdr:twoCellAnchor>
  <xdr:twoCellAnchor editAs="oneCell">
    <xdr:from>
      <xdr:col>12</xdr:col>
      <xdr:colOff>167640</xdr:colOff>
      <xdr:row>5</xdr:row>
      <xdr:rowOff>167640</xdr:rowOff>
    </xdr:from>
    <xdr:to>
      <xdr:col>12</xdr:col>
      <xdr:colOff>289560</xdr:colOff>
      <xdr:row>5</xdr:row>
      <xdr:rowOff>370841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362FE0-2EA7-488E-A27E-7B2078571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4840" y="1379220"/>
          <a:ext cx="121920" cy="203201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5</xdr:row>
      <xdr:rowOff>152400</xdr:rowOff>
    </xdr:from>
    <xdr:to>
      <xdr:col>10</xdr:col>
      <xdr:colOff>373396</xdr:colOff>
      <xdr:row>5</xdr:row>
      <xdr:rowOff>373399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02C4A5-536E-9BA5-C721-CC47016F4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0" y="1363980"/>
          <a:ext cx="182896" cy="220999"/>
        </a:xfrm>
        <a:prstGeom prst="rect">
          <a:avLst/>
        </a:prstGeom>
      </xdr:spPr>
    </xdr:pic>
    <xdr:clientData/>
  </xdr:twoCellAnchor>
  <xdr:twoCellAnchor editAs="oneCell">
    <xdr:from>
      <xdr:col>9</xdr:col>
      <xdr:colOff>160020</xdr:colOff>
      <xdr:row>5</xdr:row>
      <xdr:rowOff>152400</xdr:rowOff>
    </xdr:from>
    <xdr:to>
      <xdr:col>9</xdr:col>
      <xdr:colOff>472467</xdr:colOff>
      <xdr:row>5</xdr:row>
      <xdr:rowOff>388640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BBD00F-821D-CE40-E6BE-0C6DC60DC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8420" y="1363980"/>
          <a:ext cx="312447" cy="236240"/>
        </a:xfrm>
        <a:prstGeom prst="rect">
          <a:avLst/>
        </a:prstGeom>
      </xdr:spPr>
    </xdr:pic>
    <xdr:clientData/>
  </xdr:twoCellAnchor>
  <xdr:twoCellAnchor editAs="oneCell">
    <xdr:from>
      <xdr:col>19</xdr:col>
      <xdr:colOff>106680</xdr:colOff>
      <xdr:row>5</xdr:row>
      <xdr:rowOff>137160</xdr:rowOff>
    </xdr:from>
    <xdr:to>
      <xdr:col>19</xdr:col>
      <xdr:colOff>533400</xdr:colOff>
      <xdr:row>5</xdr:row>
      <xdr:rowOff>382401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B117FCC-918B-4BEB-B17E-CD5469151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48360" y="1348740"/>
          <a:ext cx="426720" cy="245241"/>
        </a:xfrm>
        <a:prstGeom prst="rect">
          <a:avLst/>
        </a:prstGeom>
      </xdr:spPr>
    </xdr:pic>
    <xdr:clientData/>
  </xdr:twoCellAnchor>
  <xdr:twoCellAnchor editAs="oneCell">
    <xdr:from>
      <xdr:col>23</xdr:col>
      <xdr:colOff>198120</xdr:colOff>
      <xdr:row>5</xdr:row>
      <xdr:rowOff>129540</xdr:rowOff>
    </xdr:from>
    <xdr:to>
      <xdr:col>23</xdr:col>
      <xdr:colOff>471446</xdr:colOff>
      <xdr:row>5</xdr:row>
      <xdr:rowOff>358140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21C845-BB1A-4AA1-A41E-2176B09C3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59200" y="1341120"/>
          <a:ext cx="273326" cy="228600"/>
        </a:xfrm>
        <a:prstGeom prst="rect">
          <a:avLst/>
        </a:prstGeom>
      </xdr:spPr>
    </xdr:pic>
    <xdr:clientData/>
  </xdr:twoCellAnchor>
  <xdr:twoCellAnchor editAs="oneCell">
    <xdr:from>
      <xdr:col>24</xdr:col>
      <xdr:colOff>114300</xdr:colOff>
      <xdr:row>5</xdr:row>
      <xdr:rowOff>152400</xdr:rowOff>
    </xdr:from>
    <xdr:to>
      <xdr:col>24</xdr:col>
      <xdr:colOff>502920</xdr:colOff>
      <xdr:row>5</xdr:row>
      <xdr:rowOff>368300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15E118E-4085-4D0B-9318-E9355927E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984980" y="1363980"/>
          <a:ext cx="388620" cy="215900"/>
        </a:xfrm>
        <a:prstGeom prst="rect">
          <a:avLst/>
        </a:prstGeom>
      </xdr:spPr>
    </xdr:pic>
    <xdr:clientData/>
  </xdr:twoCellAnchor>
  <xdr:twoCellAnchor editAs="oneCell">
    <xdr:from>
      <xdr:col>26</xdr:col>
      <xdr:colOff>137160</xdr:colOff>
      <xdr:row>5</xdr:row>
      <xdr:rowOff>129540</xdr:rowOff>
    </xdr:from>
    <xdr:to>
      <xdr:col>26</xdr:col>
      <xdr:colOff>449580</xdr:colOff>
      <xdr:row>5</xdr:row>
      <xdr:rowOff>329896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49694D8-9BAF-4A2F-8ACE-55586DFE0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27040" y="1341120"/>
          <a:ext cx="312420" cy="200356"/>
        </a:xfrm>
        <a:prstGeom prst="rect">
          <a:avLst/>
        </a:prstGeom>
      </xdr:spPr>
    </xdr:pic>
    <xdr:clientData/>
  </xdr:twoCellAnchor>
  <xdr:twoCellAnchor editAs="oneCell">
    <xdr:from>
      <xdr:col>27</xdr:col>
      <xdr:colOff>198120</xdr:colOff>
      <xdr:row>5</xdr:row>
      <xdr:rowOff>160020</xdr:rowOff>
    </xdr:from>
    <xdr:to>
      <xdr:col>27</xdr:col>
      <xdr:colOff>391128</xdr:colOff>
      <xdr:row>5</xdr:row>
      <xdr:rowOff>381000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7639877-0537-4201-B164-9DEDEA92C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897600" y="1371600"/>
          <a:ext cx="193008" cy="220980"/>
        </a:xfrm>
        <a:prstGeom prst="rect">
          <a:avLst/>
        </a:prstGeom>
      </xdr:spPr>
    </xdr:pic>
    <xdr:clientData/>
  </xdr:twoCellAnchor>
  <xdr:twoCellAnchor editAs="oneCell">
    <xdr:from>
      <xdr:col>28</xdr:col>
      <xdr:colOff>243840</xdr:colOff>
      <xdr:row>5</xdr:row>
      <xdr:rowOff>167640</xdr:rowOff>
    </xdr:from>
    <xdr:to>
      <xdr:col>28</xdr:col>
      <xdr:colOff>510540</xdr:colOff>
      <xdr:row>5</xdr:row>
      <xdr:rowOff>400679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D0132C-3F66-4517-A7BD-080B4C2D6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552920" y="1379220"/>
          <a:ext cx="266700" cy="233039"/>
        </a:xfrm>
        <a:prstGeom prst="rect">
          <a:avLst/>
        </a:prstGeom>
      </xdr:spPr>
    </xdr:pic>
    <xdr:clientData/>
  </xdr:twoCellAnchor>
  <xdr:twoCellAnchor editAs="oneCell">
    <xdr:from>
      <xdr:col>29</xdr:col>
      <xdr:colOff>30480</xdr:colOff>
      <xdr:row>5</xdr:row>
      <xdr:rowOff>137160</xdr:rowOff>
    </xdr:from>
    <xdr:to>
      <xdr:col>30</xdr:col>
      <xdr:colOff>2770</xdr:colOff>
      <xdr:row>5</xdr:row>
      <xdr:rowOff>373379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9D5181-32AD-44F9-8F6E-512192F41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162520" y="1348740"/>
          <a:ext cx="574801" cy="236219"/>
        </a:xfrm>
        <a:prstGeom prst="rect">
          <a:avLst/>
        </a:prstGeom>
      </xdr:spPr>
    </xdr:pic>
    <xdr:clientData/>
  </xdr:twoCellAnchor>
  <xdr:twoCellAnchor editAs="oneCell">
    <xdr:from>
      <xdr:col>35</xdr:col>
      <xdr:colOff>342900</xdr:colOff>
      <xdr:row>5</xdr:row>
      <xdr:rowOff>144780</xdr:rowOff>
    </xdr:from>
    <xdr:to>
      <xdr:col>35</xdr:col>
      <xdr:colOff>556259</xdr:colOff>
      <xdr:row>5</xdr:row>
      <xdr:rowOff>375919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15C2C90-9A55-44EB-AFCC-4F2A85869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985980" y="1356360"/>
          <a:ext cx="213359" cy="231139"/>
        </a:xfrm>
        <a:prstGeom prst="rect">
          <a:avLst/>
        </a:prstGeom>
      </xdr:spPr>
    </xdr:pic>
    <xdr:clientData/>
  </xdr:twoCellAnchor>
  <xdr:twoCellAnchor>
    <xdr:from>
      <xdr:col>49</xdr:col>
      <xdr:colOff>159302</xdr:colOff>
      <xdr:row>6</xdr:row>
      <xdr:rowOff>23868</xdr:rowOff>
    </xdr:from>
    <xdr:to>
      <xdr:col>56</xdr:col>
      <xdr:colOff>212102</xdr:colOff>
      <xdr:row>29</xdr:row>
      <xdr:rowOff>137628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C7331CC-C5CC-B03C-30CC-DAB3F3496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50</xdr:col>
      <xdr:colOff>190500</xdr:colOff>
      <xdr:row>7</xdr:row>
      <xdr:rowOff>114300</xdr:rowOff>
    </xdr:from>
    <xdr:to>
      <xdr:col>56</xdr:col>
      <xdr:colOff>15240</xdr:colOff>
      <xdr:row>22</xdr:row>
      <xdr:rowOff>83820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233369FA-CE05-732C-1796-36A5F0DECE88}"/>
            </a:ext>
          </a:extLst>
        </xdr:cNvPr>
        <xdr:cNvCxnSpPr/>
      </xdr:nvCxnSpPr>
      <xdr:spPr>
        <a:xfrm flipV="1">
          <a:off x="38252400" y="1859280"/>
          <a:ext cx="3482340" cy="271272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182880</xdr:colOff>
      <xdr:row>7</xdr:row>
      <xdr:rowOff>99060</xdr:rowOff>
    </xdr:from>
    <xdr:to>
      <xdr:col>52</xdr:col>
      <xdr:colOff>198120</xdr:colOff>
      <xdr:row>10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E7FE805-4741-4A5A-A6E3-3C1E9D0EB707}"/>
            </a:ext>
          </a:extLst>
        </xdr:cNvPr>
        <xdr:cNvSpPr txBox="1"/>
      </xdr:nvSpPr>
      <xdr:spPr>
        <a:xfrm>
          <a:off x="38244780" y="1844040"/>
          <a:ext cx="1234440" cy="4495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         Data Points</a:t>
          </a:r>
        </a:p>
        <a:p>
          <a:r>
            <a:rPr lang="en-IN" sz="1100" baseline="0"/>
            <a:t>         Parity Line</a:t>
          </a:r>
          <a:endParaRPr lang="en-IN" sz="1100"/>
        </a:p>
      </xdr:txBody>
    </xdr:sp>
    <xdr:clientData/>
  </xdr:twoCellAnchor>
  <xdr:twoCellAnchor>
    <xdr:from>
      <xdr:col>50</xdr:col>
      <xdr:colOff>312420</xdr:colOff>
      <xdr:row>8</xdr:row>
      <xdr:rowOff>0</xdr:rowOff>
    </xdr:from>
    <xdr:to>
      <xdr:col>50</xdr:col>
      <xdr:colOff>419100</xdr:colOff>
      <xdr:row>8</xdr:row>
      <xdr:rowOff>114300</xdr:rowOff>
    </xdr:to>
    <xdr:sp macro="" textlink="">
      <xdr:nvSpPr>
        <xdr:cNvPr id="19" name="Flowchart: Connector 18">
          <a:extLst>
            <a:ext uri="{FF2B5EF4-FFF2-40B4-BE49-F238E27FC236}">
              <a16:creationId xmlns:a16="http://schemas.microsoft.com/office/drawing/2014/main" id="{D07FEF03-0F1F-4A59-B764-FCC1DF264354}"/>
            </a:ext>
          </a:extLst>
        </xdr:cNvPr>
        <xdr:cNvSpPr/>
      </xdr:nvSpPr>
      <xdr:spPr>
        <a:xfrm>
          <a:off x="38374320" y="1927860"/>
          <a:ext cx="106680" cy="114300"/>
        </a:xfrm>
        <a:prstGeom prst="flowChartConnector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50</xdr:col>
      <xdr:colOff>289560</xdr:colOff>
      <xdr:row>9</xdr:row>
      <xdr:rowOff>60960</xdr:rowOff>
    </xdr:from>
    <xdr:to>
      <xdr:col>50</xdr:col>
      <xdr:colOff>502920</xdr:colOff>
      <xdr:row>9</xdr:row>
      <xdr:rowOff>60960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E0F8A6D-CF17-4B23-B600-CF467EDB0371}"/>
            </a:ext>
          </a:extLst>
        </xdr:cNvPr>
        <xdr:cNvCxnSpPr/>
      </xdr:nvCxnSpPr>
      <xdr:spPr>
        <a:xfrm>
          <a:off x="38351460" y="2171700"/>
          <a:ext cx="21336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3810</xdr:rowOff>
    </xdr:from>
    <xdr:to>
      <xdr:col>11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5EC311-8646-212F-3059-92884A897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279763</xdr:colOff>
      <xdr:row>0</xdr:row>
      <xdr:rowOff>171994</xdr:rowOff>
    </xdr:from>
    <xdr:to>
      <xdr:col>35</xdr:col>
      <xdr:colOff>592183</xdr:colOff>
      <xdr:row>16</xdr:row>
      <xdr:rowOff>149134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BD93F-4987-4340-BACF-D2FFFAB4F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599802</xdr:colOff>
      <xdr:row>0</xdr:row>
      <xdr:rowOff>126817</xdr:rowOff>
    </xdr:from>
    <xdr:to>
      <xdr:col>43</xdr:col>
      <xdr:colOff>295002</xdr:colOff>
      <xdr:row>15</xdr:row>
      <xdr:rowOff>126817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6EEF7D-7E1F-5923-7C42-4CAF48741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69670</xdr:colOff>
      <xdr:row>15</xdr:row>
      <xdr:rowOff>144235</xdr:rowOff>
    </xdr:from>
    <xdr:to>
      <xdr:col>43</xdr:col>
      <xdr:colOff>374470</xdr:colOff>
      <xdr:row>30</xdr:row>
      <xdr:rowOff>144235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8A3A64-6D80-D008-FFC6-FDE1E9761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51163</xdr:colOff>
      <xdr:row>30</xdr:row>
      <xdr:rowOff>60415</xdr:rowOff>
    </xdr:from>
    <xdr:to>
      <xdr:col>43</xdr:col>
      <xdr:colOff>355963</xdr:colOff>
      <xdr:row>45</xdr:row>
      <xdr:rowOff>60415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E97A7E-6559-03AA-ED2D-A9B219647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370115</xdr:colOff>
      <xdr:row>0</xdr:row>
      <xdr:rowOff>76200</xdr:rowOff>
    </xdr:from>
    <xdr:to>
      <xdr:col>51</xdr:col>
      <xdr:colOff>65315</xdr:colOff>
      <xdr:row>15</xdr:row>
      <xdr:rowOff>43543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CFEFC0-8151-0DCE-E516-677DB9331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348343</xdr:colOff>
      <xdr:row>15</xdr:row>
      <xdr:rowOff>43543</xdr:rowOff>
    </xdr:from>
    <xdr:to>
      <xdr:col>51</xdr:col>
      <xdr:colOff>43543</xdr:colOff>
      <xdr:row>30</xdr:row>
      <xdr:rowOff>10886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50C66A-7D20-984D-EAD3-7C05FD555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43</xdr:col>
      <xdr:colOff>381000</xdr:colOff>
      <xdr:row>29</xdr:row>
      <xdr:rowOff>152400</xdr:rowOff>
    </xdr:from>
    <xdr:to>
      <xdr:col>51</xdr:col>
      <xdr:colOff>76200</xdr:colOff>
      <xdr:row>44</xdr:row>
      <xdr:rowOff>119743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327ABBE-5CBD-BF01-BF95-A8A0B67CA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272142</xdr:colOff>
      <xdr:row>16</xdr:row>
      <xdr:rowOff>152400</xdr:rowOff>
    </xdr:from>
    <xdr:to>
      <xdr:col>35</xdr:col>
      <xdr:colOff>576942</xdr:colOff>
      <xdr:row>31</xdr:row>
      <xdr:rowOff>119743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255720C-8D32-A4DC-E63D-DF63B6425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394855</xdr:colOff>
      <xdr:row>31</xdr:row>
      <xdr:rowOff>41564</xdr:rowOff>
    </xdr:from>
    <xdr:to>
      <xdr:col>36</xdr:col>
      <xdr:colOff>90055</xdr:colOff>
      <xdr:row>46</xdr:row>
      <xdr:rowOff>83128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AA33ACE-2905-DAE9-0B1E-BC9C3F9AF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289560</xdr:colOff>
      <xdr:row>3</xdr:row>
      <xdr:rowOff>114300</xdr:rowOff>
    </xdr:from>
    <xdr:to>
      <xdr:col>14</xdr:col>
      <xdr:colOff>342360</xdr:colOff>
      <xdr:row>27</xdr:row>
      <xdr:rowOff>45180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909610-FE69-7A9C-B621-0EEC9257C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104B-C9E0-42E8-AA2A-689EB615114A}">
  <dimension ref="A1:AV60"/>
  <sheetViews>
    <sheetView tabSelected="1" topLeftCell="AQ6" zoomScaleNormal="100" workbookViewId="0">
      <selection activeCell="BG23" sqref="BG23"/>
    </sheetView>
  </sheetViews>
  <sheetFormatPr defaultRowHeight="14.4" x14ac:dyDescent="0.3"/>
  <cols>
    <col min="1" max="2" width="12.33203125" style="3" customWidth="1"/>
    <col min="3" max="3" width="12" style="3" customWidth="1"/>
    <col min="4" max="4" width="9.109375" style="3" customWidth="1"/>
    <col min="5" max="6" width="13.109375" style="3" customWidth="1"/>
    <col min="7" max="7" width="11.33203125" customWidth="1"/>
    <col min="8" max="8" width="11.21875" customWidth="1"/>
    <col min="9" max="9" width="8.88671875" style="6"/>
    <col min="11" max="12" width="8.88671875" style="3"/>
    <col min="13" max="13" width="7.109375" style="3" customWidth="1"/>
    <col min="14" max="14" width="8.88671875" style="3"/>
    <col min="15" max="15" width="11.88671875" style="3" customWidth="1"/>
    <col min="16" max="16" width="13.44140625" style="3" customWidth="1"/>
    <col min="17" max="17" width="12.44140625" style="3" customWidth="1"/>
    <col min="18" max="18" width="15.5546875" style="3" customWidth="1"/>
    <col min="19" max="19" width="8.88671875" style="6"/>
    <col min="20" max="20" width="9.109375" customWidth="1"/>
    <col min="22" max="22" width="14.21875" customWidth="1"/>
    <col min="23" max="23" width="8.88671875" style="6"/>
    <col min="26" max="26" width="8.88671875" style="6"/>
    <col min="29" max="29" width="12" bestFit="1" customWidth="1"/>
    <col min="31" max="31" width="12" style="6" customWidth="1"/>
    <col min="32" max="33" width="12" customWidth="1"/>
    <col min="34" max="34" width="12" style="8" customWidth="1"/>
    <col min="36" max="36" width="12" bestFit="1" customWidth="1"/>
    <col min="38" max="38" width="13.21875" customWidth="1"/>
    <col min="39" max="39" width="8.88671875" style="6"/>
    <col min="41" max="43" width="21.5546875" style="3" customWidth="1"/>
    <col min="45" max="45" width="13.44140625" style="3" customWidth="1"/>
  </cols>
  <sheetData>
    <row r="1" spans="1:48" ht="23.4" x14ac:dyDescent="0.45">
      <c r="C1" s="13" t="s">
        <v>25</v>
      </c>
      <c r="D1" s="2"/>
      <c r="E1" s="2"/>
      <c r="F1" s="2"/>
      <c r="G1" s="1"/>
      <c r="H1" s="1"/>
      <c r="I1" t="s">
        <v>37</v>
      </c>
      <c r="S1"/>
      <c r="W1"/>
      <c r="Z1"/>
      <c r="AE1"/>
      <c r="AH1"/>
      <c r="AM1"/>
    </row>
    <row r="2" spans="1:48" x14ac:dyDescent="0.3">
      <c r="I2"/>
      <c r="L2" s="4" t="s">
        <v>0</v>
      </c>
      <c r="M2" s="4">
        <v>2</v>
      </c>
      <c r="S2"/>
      <c r="W2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M2"/>
    </row>
    <row r="3" spans="1:48" x14ac:dyDescent="0.3">
      <c r="I3"/>
      <c r="L3" s="4" t="s">
        <v>1</v>
      </c>
      <c r="M3" s="4">
        <v>1.7999999999999999E-2</v>
      </c>
      <c r="S3"/>
      <c r="W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M3"/>
    </row>
    <row r="4" spans="1:48" x14ac:dyDescent="0.3">
      <c r="I4"/>
      <c r="S4"/>
      <c r="W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M4"/>
    </row>
    <row r="5" spans="1:48" x14ac:dyDescent="0.3">
      <c r="I5"/>
      <c r="S5"/>
      <c r="W5"/>
      <c r="Z5"/>
      <c r="AE5"/>
      <c r="AH5"/>
      <c r="AM5"/>
      <c r="AO5" s="5"/>
    </row>
    <row r="6" spans="1:48" ht="42" customHeight="1" x14ac:dyDescent="0.35">
      <c r="A6" s="3" t="s">
        <v>3</v>
      </c>
      <c r="B6" s="5" t="s">
        <v>26</v>
      </c>
      <c r="C6" s="5" t="s">
        <v>27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M6" s="7"/>
      <c r="N6" s="3" t="e" vm="1">
        <v>#VALUE!</v>
      </c>
      <c r="O6" s="3" t="e" vm="2">
        <v>#VALUE!</v>
      </c>
      <c r="P6" s="3" t="e" vm="3">
        <v>#VALUE!</v>
      </c>
      <c r="Q6" s="3" t="e" vm="4">
        <v>#VALUE!</v>
      </c>
      <c r="R6" s="3" t="e" vm="5">
        <v>#VALUE!</v>
      </c>
      <c r="T6" s="3"/>
      <c r="U6" t="e" vm="6">
        <v>#VALUE!</v>
      </c>
      <c r="V6" t="e" vm="7">
        <v>#VALUE!</v>
      </c>
      <c r="AI6" t="e" vm="8">
        <v>#VALUE!</v>
      </c>
      <c r="AK6" t="e" vm="9">
        <v>#VALUE!</v>
      </c>
      <c r="AL6" t="e" vm="10">
        <v>#VALUE!</v>
      </c>
      <c r="AN6" t="e" vm="11">
        <v>#VALUE!</v>
      </c>
      <c r="AO6" s="5" t="s">
        <v>2</v>
      </c>
      <c r="AP6" s="5" t="s">
        <v>9</v>
      </c>
      <c r="AQ6" s="5" t="s">
        <v>10</v>
      </c>
      <c r="AR6" s="9" t="s">
        <v>11</v>
      </c>
      <c r="AS6" s="10" t="s">
        <v>12</v>
      </c>
      <c r="AU6" t="s">
        <v>33</v>
      </c>
    </row>
    <row r="7" spans="1:48" x14ac:dyDescent="0.3">
      <c r="A7" s="3">
        <v>1.0207999999999999</v>
      </c>
      <c r="B7" s="3">
        <v>25</v>
      </c>
      <c r="C7" s="11">
        <f>(273.15 +B7)</f>
        <v>298.14999999999998</v>
      </c>
      <c r="D7" s="3">
        <v>42.393999999999998</v>
      </c>
      <c r="E7" s="3">
        <f t="shared" ref="E7:E38" si="0">D7*A7</f>
        <v>43.275795199999997</v>
      </c>
      <c r="F7" s="3">
        <v>1.7999999999999999E-2</v>
      </c>
      <c r="G7">
        <f t="shared" ref="G7:G38" si="1">1/C7</f>
        <v>3.3540164346805303E-3</v>
      </c>
      <c r="H7">
        <f>LN(C7)</f>
        <v>5.697596715569115</v>
      </c>
      <c r="J7">
        <f>18*A7</f>
        <v>18.374399999999998</v>
      </c>
      <c r="K7" s="3">
        <f t="shared" ref="K7:K38" si="2">A7</f>
        <v>1.0207999999999999</v>
      </c>
      <c r="L7" s="3">
        <f>POWER(K7,0.5)</f>
        <v>1.0103464752252072</v>
      </c>
      <c r="M7" s="3">
        <v>0.2</v>
      </c>
      <c r="N7" s="3">
        <f>1 + (M7*L7)</f>
        <v>1.2020692950450416</v>
      </c>
      <c r="O7" s="3">
        <f>LN(N7)</f>
        <v>0.18404448423921885</v>
      </c>
      <c r="P7" s="3">
        <f>K7*O7</f>
        <v>0.18787260951139459</v>
      </c>
      <c r="Q7" s="3">
        <f xml:space="preserve"> -2 * J7</f>
        <v>-36.748799999999996</v>
      </c>
      <c r="R7" s="3">
        <f>P7*Q7</f>
        <v>-6.9040929524123369</v>
      </c>
      <c r="T7">
        <f>POWER(K7, -0.5)</f>
        <v>0.98975947808111975</v>
      </c>
      <c r="U7">
        <f>2*N7</f>
        <v>2.4041385900900831</v>
      </c>
      <c r="V7">
        <f>(T7/U7)*(1+(2*J7))</f>
        <v>15.540798163715099</v>
      </c>
      <c r="X7">
        <f>1-AB7</f>
        <v>0.95851931445250882</v>
      </c>
      <c r="Y7">
        <f>LN(X7)</f>
        <v>-4.2365565992617836E-2</v>
      </c>
      <c r="AA7">
        <f>($AG$9+($AG$10*G7)+($AG$11*H7)) + (($AG$12+($AG$13*G7)+($AG$14*H7))*AB7) + (($AG$15 + ($AG$16*G7) + ($AG$17*H7))*AC7) + (($AG$18 + ($AG$19*G7) + ($AG$20*H7))*AB7*AC7) + (($AG$21+($AG$22*G7)+($AG$23*H7))*AC7*AC7)</f>
        <v>52799.948957483946</v>
      </c>
      <c r="AB7">
        <f t="shared" ref="AB7:AB60" si="3">E7/(1000+E7)</f>
        <v>4.1480685547491174E-2</v>
      </c>
      <c r="AC7">
        <f>AB7*AB7</f>
        <v>1.720647273489843E-3</v>
      </c>
      <c r="AD7">
        <f>AA7*AC7</f>
        <v>90.850088214097639</v>
      </c>
      <c r="AI7">
        <f>($AG$12+($AG$13*G7)+($AG$14*H7)) + (2*($AG$15 + ($AG$16*G7) + ($AG$17*H7))*AB7) + (3*($AG$18 + ($AG$19*G7)+($AG$20*H7))*AC7) + (4*($AG$21+($AG$22*G7)+($AG$23*H7))*AC7*AB7)</f>
        <v>-45878.412992534264</v>
      </c>
      <c r="AJ7">
        <f>AC7</f>
        <v>1.720647273489843E-3</v>
      </c>
      <c r="AK7">
        <f>1-AB7</f>
        <v>0.95851931445250882</v>
      </c>
      <c r="AL7">
        <f>AI7*AJ7*AK7</f>
        <v>-75.666057423015232</v>
      </c>
      <c r="AN7">
        <f t="shared" ref="AN7:AN60" si="4">(R7-V7)+Y7-AD7-AL7</f>
        <v>-37.671287473202469</v>
      </c>
      <c r="AO7" s="3">
        <f t="shared" ref="AO7:AO38" si="5">-AS7*A7*18*2</f>
        <v>-37.476426239999995</v>
      </c>
      <c r="AP7" s="3">
        <f>(AO7-AN7)^2</f>
        <v>3.7970900205188847E-2</v>
      </c>
      <c r="AQ7" s="3">
        <f>STDEV(AP7:AP60)</f>
        <v>11.671088222489818</v>
      </c>
      <c r="AR7">
        <f>-AN7/(A7*18*2)</f>
        <v>1.0251025196251979</v>
      </c>
      <c r="AS7">
        <v>1.0198</v>
      </c>
      <c r="AU7">
        <f>AR7</f>
        <v>1.0251025196251979</v>
      </c>
      <c r="AV7">
        <f>AS7</f>
        <v>1.0198</v>
      </c>
    </row>
    <row r="8" spans="1:48" x14ac:dyDescent="0.3">
      <c r="A8" s="3">
        <v>1.0208999999999999</v>
      </c>
      <c r="B8" s="3">
        <v>37.5</v>
      </c>
      <c r="C8" s="11">
        <f t="shared" ref="C8:C60" si="6">(273.15 +B8)</f>
        <v>310.64999999999998</v>
      </c>
      <c r="D8" s="3">
        <v>42.393999999999998</v>
      </c>
      <c r="E8" s="3">
        <f t="shared" si="0"/>
        <v>43.280034599999993</v>
      </c>
      <c r="F8" s="3">
        <v>1.7999999999999999E-2</v>
      </c>
      <c r="G8">
        <f t="shared" si="1"/>
        <v>3.2190568163528088E-3</v>
      </c>
      <c r="H8">
        <f t="shared" ref="H8:H60" si="7">LN(C8)</f>
        <v>5.7386668765097024</v>
      </c>
      <c r="J8">
        <f t="shared" ref="J8:J60" si="8">18*A8</f>
        <v>18.376199999999997</v>
      </c>
      <c r="K8" s="3">
        <f t="shared" si="2"/>
        <v>1.0208999999999999</v>
      </c>
      <c r="L8" s="3">
        <f t="shared" ref="L8:L60" si="9">POWER(K8,0.5)</f>
        <v>1.0103959619871805</v>
      </c>
      <c r="M8" s="3">
        <v>0.2</v>
      </c>
      <c r="N8" s="3">
        <f t="shared" ref="N8:N60" si="10">1 + (M8*L8)</f>
        <v>1.2020791923974361</v>
      </c>
      <c r="O8" s="3">
        <f t="shared" ref="O8:O60" si="11">LN(N8)</f>
        <v>0.18405271780086971</v>
      </c>
      <c r="P8" s="3">
        <f t="shared" ref="P8:P60" si="12">K8*O8</f>
        <v>0.18789941960290787</v>
      </c>
      <c r="Q8" s="3">
        <f t="shared" ref="Q8:Q60" si="13" xml:space="preserve"> -2 * J8</f>
        <v>-36.752399999999994</v>
      </c>
      <c r="R8" s="3">
        <f t="shared" ref="R8:R60" si="14">P8*Q8</f>
        <v>-6.9057546290139102</v>
      </c>
      <c r="T8">
        <f t="shared" ref="T8:T60" si="15">POWER(K8, -0.5)</f>
        <v>0.9897110020444515</v>
      </c>
      <c r="U8">
        <f t="shared" ref="U8:U60" si="16">2*N8</f>
        <v>2.4041583847948722</v>
      </c>
      <c r="V8">
        <f t="shared" ref="V8:V60" si="17">(T8/U8)*(1+(2*J8))</f>
        <v>15.541391062207792</v>
      </c>
      <c r="X8">
        <f t="shared" ref="X8:X60" si="18">1-AB8</f>
        <v>0.95851541948026076</v>
      </c>
      <c r="Y8">
        <f t="shared" ref="Y8:Y60" si="19">LN(X8)</f>
        <v>-4.2369629531143378E-2</v>
      </c>
      <c r="AA8">
        <f t="shared" ref="AA8:AA60" si="20">($AG$9+($AG$10*G8)+($AG$11*H8)) + (($AG$12+($AG$13*G8)+($AG$14*H8))*AB8) + (($AG$15 + ($AG$16*G8) + ($AG$17*H8))*AC8) + (($AG$18 + ($AG$19*G8) + ($AG$20*H8))*AB8*AC8) + (($AG$21+($AG$22*G8)+($AG$23*H8))*AC8*AC8)</f>
        <v>53242.367024186184</v>
      </c>
      <c r="AB8">
        <f t="shared" si="3"/>
        <v>4.1484580519739196E-2</v>
      </c>
      <c r="AC8">
        <f t="shared" ref="AC8:AC60" si="21">AB8*AB8</f>
        <v>1.7209704208987248E-3</v>
      </c>
      <c r="AD8">
        <f t="shared" ref="AD8:AD60" si="22">AA8*AC8</f>
        <v>91.62853878725808</v>
      </c>
      <c r="AI8">
        <f t="shared" ref="AI8:AI60" si="23">($AG$12+($AG$13*G8)+($AG$14*H8)) + (2*($AG$15 + ($AG$16*G8) + ($AG$17*H8))*AB8) + (3*($AG$18 + ($AG$19*G8)+($AG$20*H8))*AC8) + (4*($AG$21+($AG$22*G8)+($AG$23*H8))*AC8*AB8)</f>
        <v>-46228.621069097091</v>
      </c>
      <c r="AJ8">
        <f t="shared" ref="AJ8:AJ60" si="24">AC8</f>
        <v>1.7209704208987248E-3</v>
      </c>
      <c r="AK8">
        <f t="shared" ref="AK8:AK60" si="25">1-AB8</f>
        <v>0.95851541948026076</v>
      </c>
      <c r="AL8">
        <f t="shared" ref="AL8:AL60" si="26">AI8*AJ8*AK8</f>
        <v>-76.257655490699335</v>
      </c>
      <c r="AN8">
        <f t="shared" si="4"/>
        <v>-37.860398617311589</v>
      </c>
      <c r="AO8" s="3">
        <f t="shared" si="5"/>
        <v>-37.211804999999998</v>
      </c>
      <c r="AP8" s="3">
        <f t="shared" ref="AP8:AP60" si="27">(AO8-AN8)^2</f>
        <v>0.42067368041733361</v>
      </c>
      <c r="AR8">
        <f t="shared" ref="AR8:AR60" si="28">-AN8/(A8*18*2)</f>
        <v>1.030147653413426</v>
      </c>
      <c r="AS8">
        <v>1.0125</v>
      </c>
      <c r="AU8">
        <f t="shared" ref="AU8:AU60" si="29">AR8</f>
        <v>1.030147653413426</v>
      </c>
      <c r="AV8">
        <f t="shared" ref="AV8:AV60" si="30">AS8</f>
        <v>1.0125</v>
      </c>
    </row>
    <row r="9" spans="1:48" x14ac:dyDescent="0.3">
      <c r="A9" s="3">
        <v>1.0212000000000001</v>
      </c>
      <c r="B9" s="3">
        <v>50</v>
      </c>
      <c r="C9" s="11">
        <f t="shared" si="6"/>
        <v>323.14999999999998</v>
      </c>
      <c r="D9" s="3">
        <v>42.393999999999998</v>
      </c>
      <c r="E9" s="3">
        <f t="shared" si="0"/>
        <v>43.292752800000002</v>
      </c>
      <c r="F9" s="3">
        <v>1.7999999999999999E-2</v>
      </c>
      <c r="G9">
        <f t="shared" si="1"/>
        <v>3.0945381401825778E-3</v>
      </c>
      <c r="H9">
        <f t="shared" si="7"/>
        <v>5.7781166117089047</v>
      </c>
      <c r="J9">
        <f t="shared" si="8"/>
        <v>18.381600000000002</v>
      </c>
      <c r="K9" s="3">
        <f t="shared" si="2"/>
        <v>1.0212000000000001</v>
      </c>
      <c r="L9" s="3">
        <f t="shared" si="9"/>
        <v>1.0105444077327825</v>
      </c>
      <c r="M9" s="3">
        <v>0.2</v>
      </c>
      <c r="N9" s="3">
        <f t="shared" si="10"/>
        <v>1.2021088815465566</v>
      </c>
      <c r="O9" s="3">
        <f t="shared" si="11"/>
        <v>0.18407741565994634</v>
      </c>
      <c r="P9" s="3">
        <f t="shared" si="12"/>
        <v>0.18797985687193722</v>
      </c>
      <c r="Q9" s="3">
        <f t="shared" si="13"/>
        <v>-36.763200000000005</v>
      </c>
      <c r="R9" s="3">
        <f t="shared" si="14"/>
        <v>-6.9107410741544033</v>
      </c>
      <c r="T9">
        <f t="shared" si="15"/>
        <v>0.98956561665959886</v>
      </c>
      <c r="U9">
        <f t="shared" si="16"/>
        <v>2.4042177630931132</v>
      </c>
      <c r="V9">
        <f t="shared" si="17"/>
        <v>15.543169536757347</v>
      </c>
      <c r="X9">
        <f t="shared" si="18"/>
        <v>0.95850373475344242</v>
      </c>
      <c r="Y9">
        <f t="shared" si="19"/>
        <v>-4.2381820047646755E-2</v>
      </c>
      <c r="AA9">
        <f t="shared" si="20"/>
        <v>53666.957011401362</v>
      </c>
      <c r="AB9">
        <f t="shared" si="3"/>
        <v>4.1496265246557557E-2</v>
      </c>
      <c r="AC9">
        <f t="shared" si="21"/>
        <v>1.7219400294126604E-3</v>
      </c>
      <c r="AD9">
        <f t="shared" si="22"/>
        <v>92.411281534700436</v>
      </c>
      <c r="AF9" s="12" t="s">
        <v>13</v>
      </c>
      <c r="AG9">
        <v>-8475.1411801154827</v>
      </c>
      <c r="AI9">
        <f t="shared" si="23"/>
        <v>-46566.250405830004</v>
      </c>
      <c r="AJ9">
        <f t="shared" si="24"/>
        <v>1.7219400294126604E-3</v>
      </c>
      <c r="AK9">
        <f t="shared" si="25"/>
        <v>0.95850373475344242</v>
      </c>
      <c r="AL9">
        <f t="shared" si="26"/>
        <v>-76.856942002379284</v>
      </c>
      <c r="AN9">
        <f t="shared" si="4"/>
        <v>-38.050631963280551</v>
      </c>
      <c r="AO9" s="3">
        <f t="shared" si="5"/>
        <v>-37.163918880000004</v>
      </c>
      <c r="AP9" s="3">
        <f t="shared" si="27"/>
        <v>0.78626009206089464</v>
      </c>
      <c r="AR9">
        <f t="shared" si="28"/>
        <v>1.0350195838033835</v>
      </c>
      <c r="AS9">
        <v>1.0108999999999999</v>
      </c>
      <c r="AU9">
        <f t="shared" si="29"/>
        <v>1.0350195838033835</v>
      </c>
      <c r="AV9">
        <f t="shared" si="30"/>
        <v>1.0108999999999999</v>
      </c>
    </row>
    <row r="10" spans="1:48" x14ac:dyDescent="0.3">
      <c r="A10" s="3">
        <v>1.0215000000000001</v>
      </c>
      <c r="B10" s="3">
        <v>62.5</v>
      </c>
      <c r="C10" s="11">
        <f t="shared" si="6"/>
        <v>335.65</v>
      </c>
      <c r="D10" s="3">
        <v>42.393999999999998</v>
      </c>
      <c r="E10" s="3">
        <f t="shared" si="0"/>
        <v>43.305471000000004</v>
      </c>
      <c r="F10" s="3">
        <v>1.7999999999999999E-2</v>
      </c>
      <c r="G10">
        <f t="shared" si="1"/>
        <v>2.9792939073439596E-3</v>
      </c>
      <c r="H10">
        <f t="shared" si="7"/>
        <v>5.8160689503847607</v>
      </c>
      <c r="J10">
        <f t="shared" si="8"/>
        <v>18.387</v>
      </c>
      <c r="K10" s="3">
        <f t="shared" si="2"/>
        <v>1.0215000000000001</v>
      </c>
      <c r="L10" s="3">
        <f t="shared" si="9"/>
        <v>1.0106928316753809</v>
      </c>
      <c r="M10" s="3">
        <v>0.2</v>
      </c>
      <c r="N10" s="3">
        <f t="shared" si="10"/>
        <v>1.2021385663350763</v>
      </c>
      <c r="O10" s="3">
        <f t="shared" si="11"/>
        <v>0.1841021092816843</v>
      </c>
      <c r="P10" s="3">
        <f t="shared" si="12"/>
        <v>0.18806030463124052</v>
      </c>
      <c r="Q10" s="3">
        <f t="shared" si="13"/>
        <v>-36.774000000000001</v>
      </c>
      <c r="R10" s="3">
        <f t="shared" si="14"/>
        <v>-6.9157296425092385</v>
      </c>
      <c r="T10">
        <f t="shared" si="15"/>
        <v>0.98942029532587472</v>
      </c>
      <c r="U10">
        <f t="shared" si="16"/>
        <v>2.4042771326701526</v>
      </c>
      <c r="V10">
        <f t="shared" si="17"/>
        <v>15.544947680025642</v>
      </c>
      <c r="X10">
        <f t="shared" si="18"/>
        <v>0.95849205031150464</v>
      </c>
      <c r="Y10">
        <f t="shared" si="19"/>
        <v>-4.2394010415543179E-2</v>
      </c>
      <c r="AA10">
        <f t="shared" si="20"/>
        <v>54075.40260285393</v>
      </c>
      <c r="AB10">
        <f t="shared" si="3"/>
        <v>4.1507949688495409E-2</v>
      </c>
      <c r="AC10">
        <f t="shared" si="21"/>
        <v>1.722909887342666E-3</v>
      </c>
      <c r="AD10">
        <f t="shared" si="22"/>
        <v>93.167045806492368</v>
      </c>
      <c r="AF10" s="12" t="s">
        <v>14</v>
      </c>
      <c r="AG10">
        <v>1.9519844081826951</v>
      </c>
      <c r="AI10">
        <f t="shared" si="23"/>
        <v>-46891.196846692008</v>
      </c>
      <c r="AJ10">
        <f t="shared" si="24"/>
        <v>1.722909887342666E-3</v>
      </c>
      <c r="AK10">
        <f t="shared" si="25"/>
        <v>0.95849205031150464</v>
      </c>
      <c r="AL10">
        <f t="shared" si="26"/>
        <v>-77.435908199600448</v>
      </c>
      <c r="AN10">
        <f t="shared" si="4"/>
        <v>-38.234208939842347</v>
      </c>
      <c r="AO10" s="3">
        <f t="shared" si="5"/>
        <v>-36.483485399999999</v>
      </c>
      <c r="AP10" s="3">
        <f t="shared" si="27"/>
        <v>3.0650329129581197</v>
      </c>
      <c r="AR10">
        <f t="shared" si="28"/>
        <v>1.0397076450710379</v>
      </c>
      <c r="AS10">
        <v>0.99209999999999998</v>
      </c>
      <c r="AU10">
        <f t="shared" si="29"/>
        <v>1.0397076450710379</v>
      </c>
      <c r="AV10">
        <f t="shared" si="30"/>
        <v>0.99209999999999998</v>
      </c>
    </row>
    <row r="11" spans="1:48" x14ac:dyDescent="0.3">
      <c r="A11" s="3">
        <v>1.0218</v>
      </c>
      <c r="B11" s="3">
        <v>75</v>
      </c>
      <c r="C11" s="11">
        <f t="shared" si="6"/>
        <v>348.15</v>
      </c>
      <c r="D11" s="3">
        <v>42.393999999999998</v>
      </c>
      <c r="E11" s="3">
        <f t="shared" si="0"/>
        <v>43.318189199999999</v>
      </c>
      <c r="F11" s="3">
        <v>1.7999999999999999E-2</v>
      </c>
      <c r="G11">
        <f t="shared" si="1"/>
        <v>2.8723251472066642E-3</v>
      </c>
      <c r="H11">
        <f t="shared" si="7"/>
        <v>5.852633421388556</v>
      </c>
      <c r="J11">
        <f t="shared" si="8"/>
        <v>18.392400000000002</v>
      </c>
      <c r="K11" s="3">
        <f t="shared" si="2"/>
        <v>1.0218</v>
      </c>
      <c r="L11" s="3">
        <f t="shared" si="9"/>
        <v>1.0108412338245805</v>
      </c>
      <c r="M11" s="3">
        <v>0.2</v>
      </c>
      <c r="N11" s="3">
        <f t="shared" si="10"/>
        <v>1.2021682467649162</v>
      </c>
      <c r="O11" s="3">
        <f t="shared" si="11"/>
        <v>0.18412679866798032</v>
      </c>
      <c r="P11" s="3">
        <f t="shared" si="12"/>
        <v>0.1881407628789423</v>
      </c>
      <c r="Q11" s="3">
        <f t="shared" si="13"/>
        <v>-36.784800000000004</v>
      </c>
      <c r="R11" s="3">
        <f t="shared" si="14"/>
        <v>-6.9207203343493173</v>
      </c>
      <c r="T11">
        <f t="shared" si="15"/>
        <v>0.98927503799626182</v>
      </c>
      <c r="U11">
        <f t="shared" si="16"/>
        <v>2.4043364935298324</v>
      </c>
      <c r="V11">
        <f t="shared" si="17"/>
        <v>15.546725492155977</v>
      </c>
      <c r="X11">
        <f t="shared" si="18"/>
        <v>0.95848036615443688</v>
      </c>
      <c r="Y11">
        <f t="shared" si="19"/>
        <v>-4.2406200634836418E-2</v>
      </c>
      <c r="AA11">
        <f t="shared" si="20"/>
        <v>54468.884559406593</v>
      </c>
      <c r="AB11">
        <f t="shared" si="3"/>
        <v>4.1519633845563168E-2</v>
      </c>
      <c r="AC11">
        <f t="shared" si="21"/>
        <v>1.7238799946696346E-3</v>
      </c>
      <c r="AD11">
        <f t="shared" si="22"/>
        <v>93.897820423930781</v>
      </c>
      <c r="AF11" s="12" t="s">
        <v>15</v>
      </c>
      <c r="AG11">
        <v>11063.715026084543</v>
      </c>
      <c r="AI11">
        <f t="shared" si="23"/>
        <v>-47204.389261933145</v>
      </c>
      <c r="AJ11">
        <f t="shared" si="24"/>
        <v>1.7238799946696346E-3</v>
      </c>
      <c r="AK11">
        <f t="shared" si="25"/>
        <v>0.95848036615443688</v>
      </c>
      <c r="AL11">
        <f t="shared" si="26"/>
        <v>-77.996054465073129</v>
      </c>
      <c r="AN11">
        <f t="shared" si="4"/>
        <v>-38.411617985997779</v>
      </c>
      <c r="AO11" s="3">
        <f t="shared" si="5"/>
        <v>-36.324990000000007</v>
      </c>
      <c r="AP11" s="3">
        <f t="shared" si="27"/>
        <v>4.3540163519491193</v>
      </c>
      <c r="AR11">
        <f t="shared" si="28"/>
        <v>1.0442252774514955</v>
      </c>
      <c r="AS11">
        <v>0.98750000000000004</v>
      </c>
      <c r="AU11">
        <f t="shared" si="29"/>
        <v>1.0442252774514955</v>
      </c>
      <c r="AV11">
        <f t="shared" si="30"/>
        <v>0.98750000000000004</v>
      </c>
    </row>
    <row r="12" spans="1:48" x14ac:dyDescent="0.3">
      <c r="A12" s="3">
        <v>1.0226999999999999</v>
      </c>
      <c r="B12" s="3">
        <v>87.5</v>
      </c>
      <c r="C12" s="11">
        <f t="shared" si="6"/>
        <v>360.65</v>
      </c>
      <c r="D12" s="3">
        <v>42.393999999999998</v>
      </c>
      <c r="E12" s="3">
        <f t="shared" si="0"/>
        <v>43.356343799999998</v>
      </c>
      <c r="F12" s="3">
        <v>1.7999999999999999E-2</v>
      </c>
      <c r="G12">
        <f t="shared" si="1"/>
        <v>2.772771384999307E-3</v>
      </c>
      <c r="H12">
        <f t="shared" si="7"/>
        <v>5.8879079589496817</v>
      </c>
      <c r="J12">
        <f t="shared" si="8"/>
        <v>18.4086</v>
      </c>
      <c r="K12" s="3">
        <f t="shared" si="2"/>
        <v>1.0226999999999999</v>
      </c>
      <c r="L12" s="3">
        <f t="shared" si="9"/>
        <v>1.0112863096077194</v>
      </c>
      <c r="M12" s="3">
        <v>0.2</v>
      </c>
      <c r="N12" s="3">
        <f t="shared" si="10"/>
        <v>1.2022572619215439</v>
      </c>
      <c r="O12" s="3">
        <f t="shared" si="11"/>
        <v>0.18420084143316212</v>
      </c>
      <c r="P12" s="3">
        <f t="shared" si="12"/>
        <v>0.18838220053369489</v>
      </c>
      <c r="Q12" s="3">
        <f t="shared" si="13"/>
        <v>-36.8172</v>
      </c>
      <c r="R12" s="3">
        <f t="shared" si="14"/>
        <v>-6.9357051534891516</v>
      </c>
      <c r="T12">
        <f t="shared" si="15"/>
        <v>0.98883964956264725</v>
      </c>
      <c r="U12">
        <f t="shared" si="16"/>
        <v>2.4045145238430878</v>
      </c>
      <c r="V12">
        <f t="shared" si="17"/>
        <v>15.552056943150678</v>
      </c>
      <c r="X12">
        <f t="shared" si="18"/>
        <v>0.95844531539234989</v>
      </c>
      <c r="Y12">
        <f t="shared" si="19"/>
        <v>-4.244277040113284E-2</v>
      </c>
      <c r="AA12">
        <f t="shared" si="20"/>
        <v>54847.348525751411</v>
      </c>
      <c r="AB12">
        <f t="shared" si="3"/>
        <v>4.1554684607650147E-2</v>
      </c>
      <c r="AC12">
        <f t="shared" si="21"/>
        <v>1.7267918128412761E-3</v>
      </c>
      <c r="AD12">
        <f t="shared" si="22"/>
        <v>94.709952390319572</v>
      </c>
      <c r="AF12" s="12" t="s">
        <v>16</v>
      </c>
      <c r="AG12">
        <v>-8762.6799327846202</v>
      </c>
      <c r="AI12">
        <f t="shared" si="23"/>
        <v>-47510.423446827146</v>
      </c>
      <c r="AJ12">
        <f t="shared" si="24"/>
        <v>1.7267918128412761E-3</v>
      </c>
      <c r="AK12">
        <f t="shared" si="25"/>
        <v>0.95844531539234989</v>
      </c>
      <c r="AL12">
        <f t="shared" si="26"/>
        <v>-78.631438549368326</v>
      </c>
      <c r="AN12">
        <f t="shared" si="4"/>
        <v>-38.60871870799221</v>
      </c>
      <c r="AO12" s="3">
        <f t="shared" si="5"/>
        <v>-36.316486080000004</v>
      </c>
      <c r="AP12" s="3">
        <f t="shared" si="27"/>
        <v>5.2543304208320549</v>
      </c>
      <c r="AR12">
        <f t="shared" si="28"/>
        <v>1.0486598304051424</v>
      </c>
      <c r="AS12">
        <v>0.98640000000000005</v>
      </c>
      <c r="AU12">
        <f t="shared" si="29"/>
        <v>1.0486598304051424</v>
      </c>
      <c r="AV12">
        <f t="shared" si="30"/>
        <v>0.98640000000000005</v>
      </c>
    </row>
    <row r="13" spans="1:48" x14ac:dyDescent="0.3">
      <c r="A13" s="3">
        <v>1.0238</v>
      </c>
      <c r="B13" s="3">
        <v>100</v>
      </c>
      <c r="C13" s="11">
        <f t="shared" si="6"/>
        <v>373.15</v>
      </c>
      <c r="D13" s="3">
        <v>42.393999999999998</v>
      </c>
      <c r="E13" s="3">
        <f t="shared" si="0"/>
        <v>43.402977200000002</v>
      </c>
      <c r="F13" s="3">
        <v>1.7999999999999999E-2</v>
      </c>
      <c r="G13">
        <f t="shared" si="1"/>
        <v>2.6798874447273215E-3</v>
      </c>
      <c r="H13">
        <f t="shared" si="7"/>
        <v>5.9219804835773964</v>
      </c>
      <c r="J13">
        <f t="shared" si="8"/>
        <v>18.4284</v>
      </c>
      <c r="K13" s="3">
        <f t="shared" si="2"/>
        <v>1.0238</v>
      </c>
      <c r="L13" s="3">
        <f t="shared" si="9"/>
        <v>1.0118300252512771</v>
      </c>
      <c r="M13" s="3">
        <v>0.2</v>
      </c>
      <c r="N13" s="3">
        <f t="shared" si="10"/>
        <v>1.2023660050502554</v>
      </c>
      <c r="O13" s="3">
        <f t="shared" si="11"/>
        <v>0.18429128647732285</v>
      </c>
      <c r="P13" s="3">
        <f t="shared" si="12"/>
        <v>0.18867741909548313</v>
      </c>
      <c r="Q13" s="3">
        <f t="shared" si="13"/>
        <v>-36.8568</v>
      </c>
      <c r="R13" s="3">
        <f t="shared" si="14"/>
        <v>-6.9540459001184027</v>
      </c>
      <c r="T13">
        <f t="shared" si="15"/>
        <v>0.9883082879969497</v>
      </c>
      <c r="U13">
        <f t="shared" si="16"/>
        <v>2.4047320101005107</v>
      </c>
      <c r="V13">
        <f t="shared" si="17"/>
        <v>15.558569121171686</v>
      </c>
      <c r="X13">
        <f t="shared" si="18"/>
        <v>0.95840247905322917</v>
      </c>
      <c r="Y13">
        <f t="shared" si="19"/>
        <v>-4.2487464966086803E-2</v>
      </c>
      <c r="AA13">
        <f t="shared" si="20"/>
        <v>55212.466492489693</v>
      </c>
      <c r="AB13">
        <f t="shared" si="3"/>
        <v>4.1597520946770793E-2</v>
      </c>
      <c r="AC13">
        <f t="shared" si="21"/>
        <v>1.730353748917035E-3</v>
      </c>
      <c r="AD13">
        <f t="shared" si="22"/>
        <v>95.537098382235712</v>
      </c>
      <c r="AF13" s="12" t="s">
        <v>17</v>
      </c>
      <c r="AG13">
        <v>1.9455892292269144</v>
      </c>
      <c r="AI13">
        <f t="shared" si="23"/>
        <v>-47807.668137291599</v>
      </c>
      <c r="AJ13">
        <f t="shared" si="24"/>
        <v>1.730353748917035E-3</v>
      </c>
      <c r="AK13">
        <f t="shared" si="25"/>
        <v>0.95840247905322917</v>
      </c>
      <c r="AL13">
        <f t="shared" si="26"/>
        <v>-79.283057069988956</v>
      </c>
      <c r="AN13">
        <f t="shared" si="4"/>
        <v>-38.80914379850293</v>
      </c>
      <c r="AO13" s="3">
        <f t="shared" si="5"/>
        <v>-35.8985232</v>
      </c>
      <c r="AP13" s="3">
        <f t="shared" si="27"/>
        <v>8.4717122684295578</v>
      </c>
      <c r="AR13">
        <f t="shared" si="28"/>
        <v>1.0529710609304912</v>
      </c>
      <c r="AS13">
        <v>0.97399999999999998</v>
      </c>
      <c r="AU13">
        <f t="shared" si="29"/>
        <v>1.0529710609304912</v>
      </c>
      <c r="AV13">
        <f t="shared" si="30"/>
        <v>0.97399999999999998</v>
      </c>
    </row>
    <row r="14" spans="1:48" x14ac:dyDescent="0.3">
      <c r="A14" s="3">
        <v>2.1970000000000001</v>
      </c>
      <c r="B14" s="3">
        <v>25</v>
      </c>
      <c r="C14" s="11">
        <f t="shared" si="6"/>
        <v>298.14999999999998</v>
      </c>
      <c r="D14" s="3">
        <v>42.393999999999998</v>
      </c>
      <c r="E14" s="3">
        <f t="shared" si="0"/>
        <v>93.139617999999999</v>
      </c>
      <c r="F14" s="3">
        <v>1.7999999999999999E-2</v>
      </c>
      <c r="G14">
        <f t="shared" si="1"/>
        <v>3.3540164346805303E-3</v>
      </c>
      <c r="H14">
        <f t="shared" si="7"/>
        <v>5.697596715569115</v>
      </c>
      <c r="J14">
        <f t="shared" si="8"/>
        <v>39.545999999999999</v>
      </c>
      <c r="K14" s="3">
        <f t="shared" si="2"/>
        <v>2.1970000000000001</v>
      </c>
      <c r="L14" s="3">
        <f t="shared" si="9"/>
        <v>1.4822280526288794</v>
      </c>
      <c r="M14" s="3">
        <v>0.2</v>
      </c>
      <c r="N14" s="3">
        <f t="shared" si="10"/>
        <v>1.296445610525776</v>
      </c>
      <c r="O14" s="3">
        <f t="shared" si="11"/>
        <v>0.25962637411451306</v>
      </c>
      <c r="P14" s="3">
        <f t="shared" si="12"/>
        <v>0.57039914392958524</v>
      </c>
      <c r="Q14" s="3">
        <f t="shared" si="13"/>
        <v>-79.091999999999999</v>
      </c>
      <c r="R14" s="3">
        <f t="shared" si="14"/>
        <v>-45.114009091678753</v>
      </c>
      <c r="T14">
        <f t="shared" si="15"/>
        <v>0.67466001485156091</v>
      </c>
      <c r="U14">
        <f t="shared" si="16"/>
        <v>2.592891221051552</v>
      </c>
      <c r="V14">
        <f t="shared" si="17"/>
        <v>20.839620833602602</v>
      </c>
      <c r="X14">
        <f t="shared" si="18"/>
        <v>0.91479622871010058</v>
      </c>
      <c r="Y14">
        <f t="shared" si="19"/>
        <v>-8.9053939371413329E-2</v>
      </c>
      <c r="AA14">
        <f t="shared" si="20"/>
        <v>50668.115943992059</v>
      </c>
      <c r="AB14">
        <f t="shared" si="3"/>
        <v>8.5203771289899408E-2</v>
      </c>
      <c r="AC14">
        <f t="shared" si="21"/>
        <v>7.2596826420214863E-3</v>
      </c>
      <c r="AD14">
        <f t="shared" si="22"/>
        <v>367.83444182253129</v>
      </c>
      <c r="AF14" s="12" t="s">
        <v>18</v>
      </c>
      <c r="AG14">
        <v>-5249.2274456181713</v>
      </c>
      <c r="AI14">
        <f t="shared" si="23"/>
        <v>-51324.401234984703</v>
      </c>
      <c r="AJ14">
        <f t="shared" si="24"/>
        <v>7.2596826420214863E-3</v>
      </c>
      <c r="AK14">
        <f t="shared" si="25"/>
        <v>0.91479622871010058</v>
      </c>
      <c r="AL14">
        <f t="shared" si="26"/>
        <v>-340.85203630206786</v>
      </c>
      <c r="AN14">
        <f t="shared" si="4"/>
        <v>-93.025089385116189</v>
      </c>
      <c r="AO14" s="3">
        <f t="shared" si="5"/>
        <v>-92.419002000000006</v>
      </c>
      <c r="AP14" s="3">
        <f t="shared" si="27"/>
        <v>0.36734191839697233</v>
      </c>
      <c r="AR14">
        <f t="shared" si="28"/>
        <v>1.1761630681373108</v>
      </c>
      <c r="AS14">
        <v>1.1685000000000001</v>
      </c>
      <c r="AU14">
        <f t="shared" si="29"/>
        <v>1.1761630681373108</v>
      </c>
      <c r="AV14">
        <f t="shared" si="30"/>
        <v>1.1685000000000001</v>
      </c>
    </row>
    <row r="15" spans="1:48" x14ac:dyDescent="0.3">
      <c r="A15" s="3">
        <v>2.1970000000000001</v>
      </c>
      <c r="B15" s="3">
        <v>37.5</v>
      </c>
      <c r="C15" s="11">
        <f t="shared" si="6"/>
        <v>310.64999999999998</v>
      </c>
      <c r="D15" s="3">
        <v>42.393999999999998</v>
      </c>
      <c r="E15" s="3">
        <f t="shared" si="0"/>
        <v>93.139617999999999</v>
      </c>
      <c r="F15" s="3">
        <v>1.7999999999999999E-2</v>
      </c>
      <c r="G15">
        <f t="shared" si="1"/>
        <v>3.2190568163528088E-3</v>
      </c>
      <c r="H15">
        <f t="shared" si="7"/>
        <v>5.7386668765097024</v>
      </c>
      <c r="J15">
        <f t="shared" si="8"/>
        <v>39.545999999999999</v>
      </c>
      <c r="K15" s="3">
        <f t="shared" si="2"/>
        <v>2.1970000000000001</v>
      </c>
      <c r="L15" s="3">
        <f t="shared" si="9"/>
        <v>1.4822280526288794</v>
      </c>
      <c r="M15" s="3">
        <v>0.2</v>
      </c>
      <c r="N15" s="3">
        <f t="shared" si="10"/>
        <v>1.296445610525776</v>
      </c>
      <c r="O15" s="3">
        <f t="shared" si="11"/>
        <v>0.25962637411451306</v>
      </c>
      <c r="P15" s="3">
        <f t="shared" si="12"/>
        <v>0.57039914392958524</v>
      </c>
      <c r="Q15" s="3">
        <f t="shared" si="13"/>
        <v>-79.091999999999999</v>
      </c>
      <c r="R15" s="3">
        <f t="shared" si="14"/>
        <v>-45.114009091678753</v>
      </c>
      <c r="T15">
        <f t="shared" si="15"/>
        <v>0.67466001485156091</v>
      </c>
      <c r="U15">
        <f t="shared" si="16"/>
        <v>2.592891221051552</v>
      </c>
      <c r="V15">
        <f t="shared" si="17"/>
        <v>20.839620833602602</v>
      </c>
      <c r="X15">
        <f t="shared" si="18"/>
        <v>0.91479622871010058</v>
      </c>
      <c r="Y15">
        <f t="shared" si="19"/>
        <v>-8.9053939371413329E-2</v>
      </c>
      <c r="AA15">
        <f t="shared" si="20"/>
        <v>51092.701615536294</v>
      </c>
      <c r="AB15">
        <f t="shared" si="3"/>
        <v>8.5203771289899408E-2</v>
      </c>
      <c r="AC15">
        <f t="shared" si="21"/>
        <v>7.2596826420214863E-3</v>
      </c>
      <c r="AD15">
        <f t="shared" si="22"/>
        <v>370.91679905229199</v>
      </c>
      <c r="AF15" s="12" t="s">
        <v>19</v>
      </c>
      <c r="AG15">
        <v>139528.48796725838</v>
      </c>
      <c r="AI15">
        <f t="shared" si="23"/>
        <v>-51795.57539663717</v>
      </c>
      <c r="AJ15">
        <f t="shared" si="24"/>
        <v>7.2596826420214863E-3</v>
      </c>
      <c r="AK15">
        <f t="shared" si="25"/>
        <v>0.91479622871010058</v>
      </c>
      <c r="AL15">
        <f t="shared" si="26"/>
        <v>-343.98116530479825</v>
      </c>
      <c r="AN15">
        <f t="shared" si="4"/>
        <v>-92.978317612146498</v>
      </c>
      <c r="AO15" s="3">
        <f t="shared" si="5"/>
        <v>-91.588535999999991</v>
      </c>
      <c r="AP15" s="3">
        <f t="shared" si="27"/>
        <v>1.9314929294605439</v>
      </c>
      <c r="AR15">
        <f t="shared" si="28"/>
        <v>1.1755717090495437</v>
      </c>
      <c r="AS15">
        <v>1.1579999999999999</v>
      </c>
      <c r="AU15">
        <f t="shared" si="29"/>
        <v>1.1755717090495437</v>
      </c>
      <c r="AV15">
        <f t="shared" si="30"/>
        <v>1.1579999999999999</v>
      </c>
    </row>
    <row r="16" spans="1:48" x14ac:dyDescent="0.3">
      <c r="A16" s="3">
        <v>2.198</v>
      </c>
      <c r="B16" s="3">
        <v>50</v>
      </c>
      <c r="C16" s="11">
        <f t="shared" si="6"/>
        <v>323.14999999999998</v>
      </c>
      <c r="D16" s="3">
        <v>42.393999999999998</v>
      </c>
      <c r="E16" s="3">
        <f t="shared" si="0"/>
        <v>93.182012</v>
      </c>
      <c r="F16" s="3">
        <v>1.7999999999999999E-2</v>
      </c>
      <c r="G16">
        <f t="shared" si="1"/>
        <v>3.0945381401825778E-3</v>
      </c>
      <c r="H16">
        <f t="shared" si="7"/>
        <v>5.7781166117089047</v>
      </c>
      <c r="J16">
        <f t="shared" si="8"/>
        <v>39.564</v>
      </c>
      <c r="K16" s="3">
        <f t="shared" si="2"/>
        <v>2.198</v>
      </c>
      <c r="L16" s="3">
        <f t="shared" si="9"/>
        <v>1.4825653442597395</v>
      </c>
      <c r="M16" s="3">
        <v>0.2</v>
      </c>
      <c r="N16" s="3">
        <f t="shared" si="10"/>
        <v>1.2965130688519479</v>
      </c>
      <c r="O16" s="3">
        <f t="shared" si="11"/>
        <v>0.25967840604755055</v>
      </c>
      <c r="P16" s="3">
        <f t="shared" si="12"/>
        <v>0.57077313649251604</v>
      </c>
      <c r="Q16" s="3">
        <f t="shared" si="13"/>
        <v>-79.128</v>
      </c>
      <c r="R16" s="3">
        <f t="shared" si="14"/>
        <v>-45.16413674437981</v>
      </c>
      <c r="T16">
        <f t="shared" si="15"/>
        <v>0.67450652605083694</v>
      </c>
      <c r="U16">
        <f t="shared" si="16"/>
        <v>2.5930261377038959</v>
      </c>
      <c r="V16">
        <f t="shared" si="17"/>
        <v>20.843160095277533</v>
      </c>
      <c r="X16">
        <f t="shared" si="18"/>
        <v>0.91476075257630562</v>
      </c>
      <c r="Y16">
        <f t="shared" si="19"/>
        <v>-8.9092720490735952E-2</v>
      </c>
      <c r="AA16">
        <f t="shared" si="20"/>
        <v>51498.681612303175</v>
      </c>
      <c r="AB16">
        <f t="shared" si="3"/>
        <v>8.5239247423694348E-2</v>
      </c>
      <c r="AC16">
        <f t="shared" si="21"/>
        <v>7.2657293013577836E-3</v>
      </c>
      <c r="AD16">
        <f t="shared" si="22"/>
        <v>374.17547997180651</v>
      </c>
      <c r="AF16" s="12" t="s">
        <v>20</v>
      </c>
      <c r="AG16">
        <v>-2.1405330110700098</v>
      </c>
      <c r="AI16">
        <f t="shared" si="23"/>
        <v>-52252.042681922438</v>
      </c>
      <c r="AJ16">
        <f t="shared" si="24"/>
        <v>7.2657293013577836E-3</v>
      </c>
      <c r="AK16">
        <f t="shared" si="25"/>
        <v>0.91476075257630562</v>
      </c>
      <c r="AL16">
        <f t="shared" si="26"/>
        <v>-347.28818568397867</v>
      </c>
      <c r="AN16">
        <f t="shared" si="4"/>
        <v>-92.983683847975954</v>
      </c>
      <c r="AO16" s="3">
        <f t="shared" si="5"/>
        <v>-90.941810399999994</v>
      </c>
      <c r="AP16" s="3">
        <f t="shared" si="27"/>
        <v>4.1692471775492326</v>
      </c>
      <c r="AR16">
        <f t="shared" si="28"/>
        <v>1.1751046892121115</v>
      </c>
      <c r="AS16">
        <v>1.1493</v>
      </c>
      <c r="AU16">
        <f t="shared" si="29"/>
        <v>1.1751046892121115</v>
      </c>
      <c r="AV16">
        <f t="shared" si="30"/>
        <v>1.1493</v>
      </c>
    </row>
    <row r="17" spans="1:48" x14ac:dyDescent="0.3">
      <c r="A17" s="3">
        <v>2.198</v>
      </c>
      <c r="B17" s="3">
        <v>62.5</v>
      </c>
      <c r="C17" s="11">
        <f t="shared" si="6"/>
        <v>335.65</v>
      </c>
      <c r="D17" s="3">
        <v>42.393999999999998</v>
      </c>
      <c r="E17" s="3">
        <f t="shared" si="0"/>
        <v>93.182012</v>
      </c>
      <c r="F17" s="3">
        <v>1.7999999999999999E-2</v>
      </c>
      <c r="G17">
        <f t="shared" si="1"/>
        <v>2.9792939073439596E-3</v>
      </c>
      <c r="H17">
        <f t="shared" si="7"/>
        <v>5.8160689503847607</v>
      </c>
      <c r="J17">
        <f t="shared" si="8"/>
        <v>39.564</v>
      </c>
      <c r="K17" s="3">
        <f t="shared" si="2"/>
        <v>2.198</v>
      </c>
      <c r="L17" s="3">
        <f t="shared" si="9"/>
        <v>1.4825653442597395</v>
      </c>
      <c r="M17" s="3">
        <v>0.2</v>
      </c>
      <c r="N17" s="3">
        <f t="shared" si="10"/>
        <v>1.2965130688519479</v>
      </c>
      <c r="O17" s="3">
        <f t="shared" si="11"/>
        <v>0.25967840604755055</v>
      </c>
      <c r="P17" s="3">
        <f t="shared" si="12"/>
        <v>0.57077313649251604</v>
      </c>
      <c r="Q17" s="3">
        <f t="shared" si="13"/>
        <v>-79.128</v>
      </c>
      <c r="R17" s="3">
        <f t="shared" si="14"/>
        <v>-45.16413674437981</v>
      </c>
      <c r="T17">
        <f t="shared" si="15"/>
        <v>0.67450652605083694</v>
      </c>
      <c r="U17">
        <f t="shared" si="16"/>
        <v>2.5930261377038959</v>
      </c>
      <c r="V17">
        <f t="shared" si="17"/>
        <v>20.843160095277533</v>
      </c>
      <c r="X17">
        <f t="shared" si="18"/>
        <v>0.91476075257630562</v>
      </c>
      <c r="Y17">
        <f t="shared" si="19"/>
        <v>-8.9092720490735952E-2</v>
      </c>
      <c r="AA17">
        <f t="shared" si="20"/>
        <v>51891.019630948555</v>
      </c>
      <c r="AB17">
        <f t="shared" si="3"/>
        <v>8.5239247423694348E-2</v>
      </c>
      <c r="AC17">
        <f t="shared" si="21"/>
        <v>7.2657293013577836E-3</v>
      </c>
      <c r="AD17">
        <f t="shared" si="22"/>
        <v>377.02610180991485</v>
      </c>
      <c r="AF17" s="12" t="s">
        <v>21</v>
      </c>
      <c r="AG17">
        <v>-42267.205386123998</v>
      </c>
      <c r="AI17">
        <f t="shared" si="23"/>
        <v>-52687.532123186989</v>
      </c>
      <c r="AJ17">
        <f t="shared" si="24"/>
        <v>7.2657293013577836E-3</v>
      </c>
      <c r="AK17">
        <f t="shared" si="25"/>
        <v>0.91476075257630562</v>
      </c>
      <c r="AL17">
        <f t="shared" si="26"/>
        <v>-350.18262444997964</v>
      </c>
      <c r="AN17">
        <f t="shared" si="4"/>
        <v>-92.939866920083261</v>
      </c>
      <c r="AO17" s="3">
        <f t="shared" si="5"/>
        <v>-89.596634400000013</v>
      </c>
      <c r="AP17" s="3">
        <f t="shared" si="27"/>
        <v>11.177203683342185</v>
      </c>
      <c r="AR17">
        <f t="shared" si="28"/>
        <v>1.1745509417662934</v>
      </c>
      <c r="AS17">
        <v>1.1323000000000001</v>
      </c>
      <c r="AU17">
        <f t="shared" si="29"/>
        <v>1.1745509417662934</v>
      </c>
      <c r="AV17">
        <f t="shared" si="30"/>
        <v>1.1323000000000001</v>
      </c>
    </row>
    <row r="18" spans="1:48" x14ac:dyDescent="0.3">
      <c r="A18" s="3">
        <v>2.1989999999999998</v>
      </c>
      <c r="B18" s="3">
        <v>75</v>
      </c>
      <c r="C18" s="11">
        <f t="shared" si="6"/>
        <v>348.15</v>
      </c>
      <c r="D18" s="3">
        <v>42.393999999999998</v>
      </c>
      <c r="E18" s="3">
        <f t="shared" si="0"/>
        <v>93.224405999999988</v>
      </c>
      <c r="F18" s="3">
        <v>1.7999999999999999E-2</v>
      </c>
      <c r="G18">
        <f t="shared" si="1"/>
        <v>2.8723251472066642E-3</v>
      </c>
      <c r="H18">
        <f t="shared" si="7"/>
        <v>5.852633421388556</v>
      </c>
      <c r="J18">
        <f t="shared" si="8"/>
        <v>39.581999999999994</v>
      </c>
      <c r="K18" s="3">
        <f t="shared" si="2"/>
        <v>2.1989999999999998</v>
      </c>
      <c r="L18" s="3">
        <f t="shared" si="9"/>
        <v>1.4829025591723819</v>
      </c>
      <c r="M18" s="3">
        <v>0.2</v>
      </c>
      <c r="N18" s="3">
        <f t="shared" si="10"/>
        <v>1.2965805118344764</v>
      </c>
      <c r="O18" s="3">
        <f t="shared" si="11"/>
        <v>0.25973042343947655</v>
      </c>
      <c r="P18" s="3">
        <f t="shared" si="12"/>
        <v>0.57114720114340889</v>
      </c>
      <c r="Q18" s="3">
        <f t="shared" si="13"/>
        <v>-79.163999999999987</v>
      </c>
      <c r="R18" s="3">
        <f t="shared" si="14"/>
        <v>-45.214297031316811</v>
      </c>
      <c r="T18">
        <f t="shared" si="15"/>
        <v>0.67435314196106511</v>
      </c>
      <c r="U18">
        <f t="shared" si="16"/>
        <v>2.5931610236689528</v>
      </c>
      <c r="V18">
        <f t="shared" si="17"/>
        <v>20.84669821069625</v>
      </c>
      <c r="X18">
        <f t="shared" si="18"/>
        <v>0.91472527919395907</v>
      </c>
      <c r="Y18">
        <f t="shared" si="19"/>
        <v>-8.9131500106141556E-2</v>
      </c>
      <c r="AA18">
        <f t="shared" si="20"/>
        <v>52267.12640685634</v>
      </c>
      <c r="AB18">
        <f t="shared" si="3"/>
        <v>8.5274720806040968E-2</v>
      </c>
      <c r="AC18">
        <f t="shared" si="21"/>
        <v>7.2717780085482363E-3</v>
      </c>
      <c r="AD18">
        <f t="shared" si="22"/>
        <v>380.07494037538873</v>
      </c>
      <c r="AF18" s="12" t="s">
        <v>22</v>
      </c>
      <c r="AG18">
        <v>-28829.391583984681</v>
      </c>
      <c r="AI18">
        <f t="shared" si="23"/>
        <v>-53111.143693007245</v>
      </c>
      <c r="AJ18">
        <f t="shared" si="24"/>
        <v>7.2717780085482363E-3</v>
      </c>
      <c r="AK18">
        <f t="shared" si="25"/>
        <v>0.91472527919395907</v>
      </c>
      <c r="AL18">
        <f t="shared" si="26"/>
        <v>-353.27828815015999</v>
      </c>
      <c r="AN18">
        <f t="shared" si="4"/>
        <v>-92.946778967347939</v>
      </c>
      <c r="AO18" s="3">
        <f t="shared" si="5"/>
        <v>-88.869506399999992</v>
      </c>
      <c r="AP18" s="3">
        <f t="shared" si="27"/>
        <v>16.624151588448118</v>
      </c>
      <c r="AR18">
        <f t="shared" si="28"/>
        <v>1.1741041252001914</v>
      </c>
      <c r="AS18">
        <v>1.1226</v>
      </c>
      <c r="AU18">
        <f t="shared" si="29"/>
        <v>1.1741041252001914</v>
      </c>
      <c r="AV18">
        <f t="shared" si="30"/>
        <v>1.1226</v>
      </c>
    </row>
    <row r="19" spans="1:48" x14ac:dyDescent="0.3">
      <c r="A19" s="3">
        <v>2.2010000000000001</v>
      </c>
      <c r="B19" s="3">
        <v>87.5</v>
      </c>
      <c r="C19" s="11">
        <f t="shared" si="6"/>
        <v>360.65</v>
      </c>
      <c r="D19" s="3">
        <v>42.393999999999998</v>
      </c>
      <c r="E19" s="3">
        <f t="shared" si="0"/>
        <v>93.309194000000005</v>
      </c>
      <c r="F19" s="3">
        <v>1.7999999999999999E-2</v>
      </c>
      <c r="G19">
        <f t="shared" si="1"/>
        <v>2.772771384999307E-3</v>
      </c>
      <c r="H19">
        <f t="shared" si="7"/>
        <v>5.8879079589496817</v>
      </c>
      <c r="J19">
        <f t="shared" si="8"/>
        <v>39.618000000000002</v>
      </c>
      <c r="K19" s="3">
        <f t="shared" si="2"/>
        <v>2.2010000000000001</v>
      </c>
      <c r="L19" s="3">
        <f t="shared" si="9"/>
        <v>1.4835767590522575</v>
      </c>
      <c r="M19" s="3">
        <v>0.2</v>
      </c>
      <c r="N19" s="3">
        <f t="shared" si="10"/>
        <v>1.2967153518104515</v>
      </c>
      <c r="O19" s="3">
        <f t="shared" si="11"/>
        <v>0.25983441464077905</v>
      </c>
      <c r="P19" s="3">
        <f t="shared" si="12"/>
        <v>0.57189554662435471</v>
      </c>
      <c r="Q19" s="3">
        <f t="shared" si="13"/>
        <v>-79.236000000000004</v>
      </c>
      <c r="R19" s="3">
        <f t="shared" si="14"/>
        <v>-45.314715532327369</v>
      </c>
      <c r="T19">
        <f t="shared" si="15"/>
        <v>0.674046687438554</v>
      </c>
      <c r="U19">
        <f t="shared" si="16"/>
        <v>2.593430703620903</v>
      </c>
      <c r="V19">
        <f t="shared" si="17"/>
        <v>20.853771006030872</v>
      </c>
      <c r="X19">
        <f t="shared" si="18"/>
        <v>0.91465434068233031</v>
      </c>
      <c r="Y19">
        <f t="shared" si="19"/>
        <v>-8.920905482566896E-2</v>
      </c>
      <c r="AA19">
        <f t="shared" si="20"/>
        <v>52627.971272402909</v>
      </c>
      <c r="AB19">
        <f t="shared" si="3"/>
        <v>8.5345659317669659E-2</v>
      </c>
      <c r="AC19">
        <f t="shared" si="21"/>
        <v>7.2838815643677338E-3</v>
      </c>
      <c r="AD19">
        <f t="shared" si="22"/>
        <v>383.33590972113024</v>
      </c>
      <c r="AF19" s="12" t="s">
        <v>23</v>
      </c>
      <c r="AG19">
        <v>-3.0873354036466889</v>
      </c>
      <c r="AI19">
        <f t="shared" si="23"/>
        <v>-53524.231921376471</v>
      </c>
      <c r="AJ19">
        <f t="shared" si="24"/>
        <v>7.2838815643677338E-3</v>
      </c>
      <c r="AK19">
        <f t="shared" si="25"/>
        <v>0.91465434068233031</v>
      </c>
      <c r="AL19">
        <f t="shared" si="26"/>
        <v>-356.59095183558571</v>
      </c>
      <c r="AN19">
        <f t="shared" si="4"/>
        <v>-93.002653478728405</v>
      </c>
      <c r="AO19" s="3">
        <f t="shared" si="5"/>
        <v>-88.094584799999993</v>
      </c>
      <c r="AP19" s="3">
        <f t="shared" si="27"/>
        <v>24.089138155114863</v>
      </c>
      <c r="AR19">
        <f t="shared" si="28"/>
        <v>1.173742408485138</v>
      </c>
      <c r="AS19">
        <v>1.1117999999999999</v>
      </c>
      <c r="AU19">
        <f t="shared" si="29"/>
        <v>1.173742408485138</v>
      </c>
      <c r="AV19">
        <f t="shared" si="30"/>
        <v>1.1117999999999999</v>
      </c>
    </row>
    <row r="20" spans="1:48" x14ac:dyDescent="0.3">
      <c r="A20" s="3">
        <v>2.202</v>
      </c>
      <c r="B20" s="3">
        <v>100</v>
      </c>
      <c r="C20" s="11">
        <f t="shared" si="6"/>
        <v>373.15</v>
      </c>
      <c r="D20" s="3">
        <v>42.393999999999998</v>
      </c>
      <c r="E20" s="3">
        <f t="shared" si="0"/>
        <v>93.351587999999992</v>
      </c>
      <c r="F20" s="3">
        <v>1.7999999999999999E-2</v>
      </c>
      <c r="G20">
        <f t="shared" si="1"/>
        <v>2.6798874447273215E-3</v>
      </c>
      <c r="H20">
        <f t="shared" si="7"/>
        <v>5.9219804835773964</v>
      </c>
      <c r="J20">
        <f t="shared" si="8"/>
        <v>39.635999999999996</v>
      </c>
      <c r="K20" s="3">
        <f t="shared" si="2"/>
        <v>2.202</v>
      </c>
      <c r="L20" s="3">
        <f t="shared" si="9"/>
        <v>1.4839137441239636</v>
      </c>
      <c r="M20" s="3">
        <v>0.2</v>
      </c>
      <c r="N20" s="3">
        <f t="shared" si="10"/>
        <v>1.2967827488247927</v>
      </c>
      <c r="O20" s="3">
        <f t="shared" si="11"/>
        <v>0.25988638847051881</v>
      </c>
      <c r="P20" s="3">
        <f t="shared" si="12"/>
        <v>0.57226982741208243</v>
      </c>
      <c r="Q20" s="3">
        <f t="shared" si="13"/>
        <v>-79.271999999999991</v>
      </c>
      <c r="R20" s="3">
        <f t="shared" si="14"/>
        <v>-45.364973758610596</v>
      </c>
      <c r="T20">
        <f t="shared" si="15"/>
        <v>0.67389361676837578</v>
      </c>
      <c r="U20">
        <f t="shared" si="16"/>
        <v>2.5935654976495854</v>
      </c>
      <c r="V20">
        <f t="shared" si="17"/>
        <v>20.857305687577341</v>
      </c>
      <c r="X20">
        <f t="shared" si="18"/>
        <v>0.91461887555240828</v>
      </c>
      <c r="Y20">
        <f t="shared" si="19"/>
        <v>-8.9247829930023753E-2</v>
      </c>
      <c r="AA20">
        <f t="shared" si="20"/>
        <v>52978.247343005089</v>
      </c>
      <c r="AB20">
        <f t="shared" si="3"/>
        <v>8.5381124447591689E-2</v>
      </c>
      <c r="AC20">
        <f t="shared" si="21"/>
        <v>7.2899364119351391E-3</v>
      </c>
      <c r="AD20">
        <f t="shared" si="22"/>
        <v>386.20805434627886</v>
      </c>
      <c r="AF20" s="12" t="s">
        <v>24</v>
      </c>
      <c r="AG20">
        <v>49056.73420800452</v>
      </c>
      <c r="AI20">
        <f t="shared" si="23"/>
        <v>-53919.625900704203</v>
      </c>
      <c r="AJ20">
        <f t="shared" si="24"/>
        <v>7.2899364119351391E-3</v>
      </c>
      <c r="AK20">
        <f t="shared" si="25"/>
        <v>0.91461887555240828</v>
      </c>
      <c r="AL20">
        <f t="shared" si="26"/>
        <v>-359.50983058476572</v>
      </c>
      <c r="AN20">
        <f t="shared" si="4"/>
        <v>-93.009751037631077</v>
      </c>
      <c r="AO20" s="3">
        <f t="shared" si="5"/>
        <v>-86.739422399999995</v>
      </c>
      <c r="AP20" s="3">
        <f t="shared" si="27"/>
        <v>39.317021223896454</v>
      </c>
      <c r="AR20">
        <f t="shared" si="28"/>
        <v>1.1732989080334935</v>
      </c>
      <c r="AS20">
        <v>1.0942000000000001</v>
      </c>
      <c r="AU20">
        <f t="shared" si="29"/>
        <v>1.1732989080334935</v>
      </c>
      <c r="AV20">
        <f t="shared" si="30"/>
        <v>1.0942000000000001</v>
      </c>
    </row>
    <row r="21" spans="1:48" x14ac:dyDescent="0.3">
      <c r="A21" s="3">
        <v>3.94</v>
      </c>
      <c r="B21" s="3">
        <v>25</v>
      </c>
      <c r="C21" s="11">
        <f t="shared" si="6"/>
        <v>298.14999999999998</v>
      </c>
      <c r="D21" s="3">
        <v>42.393999999999998</v>
      </c>
      <c r="E21" s="3">
        <f t="shared" si="0"/>
        <v>167.03235999999998</v>
      </c>
      <c r="F21" s="3">
        <v>1.7999999999999999E-2</v>
      </c>
      <c r="G21">
        <f t="shared" si="1"/>
        <v>3.3540164346805303E-3</v>
      </c>
      <c r="H21">
        <f t="shared" si="7"/>
        <v>5.697596715569115</v>
      </c>
      <c r="J21">
        <f t="shared" si="8"/>
        <v>70.92</v>
      </c>
      <c r="K21" s="3">
        <f t="shared" si="2"/>
        <v>3.94</v>
      </c>
      <c r="L21" s="3">
        <f t="shared" si="9"/>
        <v>1.9849433241279208</v>
      </c>
      <c r="M21" s="3">
        <v>0.2</v>
      </c>
      <c r="N21" s="3">
        <f t="shared" si="10"/>
        <v>1.3969886648255843</v>
      </c>
      <c r="O21" s="3">
        <f t="shared" si="11"/>
        <v>0.33431896630173785</v>
      </c>
      <c r="P21" s="3">
        <f t="shared" si="12"/>
        <v>1.3172167272288471</v>
      </c>
      <c r="Q21" s="3">
        <f t="shared" si="13"/>
        <v>-141.84</v>
      </c>
      <c r="R21" s="3">
        <f t="shared" si="14"/>
        <v>-186.83402059013969</v>
      </c>
      <c r="T21">
        <f t="shared" si="15"/>
        <v>0.50379272185987833</v>
      </c>
      <c r="U21">
        <f t="shared" si="16"/>
        <v>2.7939773296511685</v>
      </c>
      <c r="V21">
        <f t="shared" si="17"/>
        <v>25.756025872783134</v>
      </c>
      <c r="X21">
        <f t="shared" si="18"/>
        <v>0.85687426867923355</v>
      </c>
      <c r="Y21">
        <f t="shared" si="19"/>
        <v>-0.154464082140194</v>
      </c>
      <c r="AA21">
        <f t="shared" si="20"/>
        <v>47542.139416719394</v>
      </c>
      <c r="AB21">
        <f t="shared" si="3"/>
        <v>0.14312573132076645</v>
      </c>
      <c r="AC21">
        <f t="shared" si="21"/>
        <v>2.0484974966104224E-2</v>
      </c>
      <c r="AD21">
        <f t="shared" si="22"/>
        <v>973.89953578653365</v>
      </c>
      <c r="AF21" s="12" t="s">
        <v>34</v>
      </c>
      <c r="AG21">
        <v>-139583.39184838903</v>
      </c>
      <c r="AI21">
        <f t="shared" si="23"/>
        <v>-56299.776802815155</v>
      </c>
      <c r="AJ21">
        <f t="shared" si="24"/>
        <v>2.0484974966104224E-2</v>
      </c>
      <c r="AK21">
        <f t="shared" si="25"/>
        <v>0.85687426867923355</v>
      </c>
      <c r="AL21">
        <f t="shared" si="26"/>
        <v>-988.23268139961749</v>
      </c>
      <c r="AN21">
        <f t="shared" si="4"/>
        <v>-198.41136493197916</v>
      </c>
      <c r="AO21" s="3">
        <f t="shared" si="5"/>
        <v>-203.54040000000001</v>
      </c>
      <c r="AP21" s="3">
        <f t="shared" si="27"/>
        <v>26.30700072898755</v>
      </c>
      <c r="AR21">
        <f t="shared" si="28"/>
        <v>1.3988392902705806</v>
      </c>
      <c r="AS21">
        <v>1.4350000000000001</v>
      </c>
      <c r="AU21">
        <f t="shared" si="29"/>
        <v>1.3988392902705806</v>
      </c>
      <c r="AV21">
        <f t="shared" si="30"/>
        <v>1.4350000000000001</v>
      </c>
    </row>
    <row r="22" spans="1:48" x14ac:dyDescent="0.3">
      <c r="A22" s="3">
        <v>3.94</v>
      </c>
      <c r="B22" s="3">
        <v>37.5</v>
      </c>
      <c r="C22" s="11">
        <f t="shared" si="6"/>
        <v>310.64999999999998</v>
      </c>
      <c r="D22" s="3">
        <v>42.393999999999998</v>
      </c>
      <c r="E22" s="3">
        <f t="shared" si="0"/>
        <v>167.03235999999998</v>
      </c>
      <c r="F22" s="3">
        <v>1.7999999999999999E-2</v>
      </c>
      <c r="G22">
        <f t="shared" si="1"/>
        <v>3.2190568163528088E-3</v>
      </c>
      <c r="H22">
        <f t="shared" si="7"/>
        <v>5.7386668765097024</v>
      </c>
      <c r="J22">
        <f t="shared" si="8"/>
        <v>70.92</v>
      </c>
      <c r="K22" s="3">
        <f t="shared" si="2"/>
        <v>3.94</v>
      </c>
      <c r="L22" s="3">
        <f t="shared" si="9"/>
        <v>1.9849433241279208</v>
      </c>
      <c r="M22" s="3">
        <v>0.2</v>
      </c>
      <c r="N22" s="3">
        <f t="shared" si="10"/>
        <v>1.3969886648255843</v>
      </c>
      <c r="O22" s="3">
        <f t="shared" si="11"/>
        <v>0.33431896630173785</v>
      </c>
      <c r="P22" s="3">
        <f t="shared" si="12"/>
        <v>1.3172167272288471</v>
      </c>
      <c r="Q22" s="3">
        <f t="shared" si="13"/>
        <v>-141.84</v>
      </c>
      <c r="R22" s="3">
        <f t="shared" si="14"/>
        <v>-186.83402059013969</v>
      </c>
      <c r="T22">
        <f t="shared" si="15"/>
        <v>0.50379272185987833</v>
      </c>
      <c r="U22">
        <f t="shared" si="16"/>
        <v>2.7939773296511685</v>
      </c>
      <c r="V22">
        <f t="shared" si="17"/>
        <v>25.756025872783134</v>
      </c>
      <c r="X22">
        <f t="shared" si="18"/>
        <v>0.85687426867923355</v>
      </c>
      <c r="Y22">
        <f t="shared" si="19"/>
        <v>-0.154464082140194</v>
      </c>
      <c r="AA22">
        <f t="shared" si="20"/>
        <v>47935.398973843381</v>
      </c>
      <c r="AB22">
        <f t="shared" si="3"/>
        <v>0.14312573132076645</v>
      </c>
      <c r="AC22">
        <f t="shared" si="21"/>
        <v>2.0484974966104224E-2</v>
      </c>
      <c r="AD22">
        <f t="shared" si="22"/>
        <v>981.95544796939976</v>
      </c>
      <c r="AF22" s="12" t="s">
        <v>35</v>
      </c>
      <c r="AG22">
        <v>-2.475147256286073</v>
      </c>
      <c r="AI22">
        <f t="shared" si="23"/>
        <v>-56905.771455711329</v>
      </c>
      <c r="AJ22">
        <f t="shared" si="24"/>
        <v>2.0484974966104224E-2</v>
      </c>
      <c r="AK22">
        <f t="shared" si="25"/>
        <v>0.85687426867923355</v>
      </c>
      <c r="AL22">
        <f t="shared" si="26"/>
        <v>-998.86973459510148</v>
      </c>
      <c r="AN22">
        <f t="shared" si="4"/>
        <v>-195.83022391936117</v>
      </c>
      <c r="AO22" s="3">
        <f t="shared" si="5"/>
        <v>-200.43410399999999</v>
      </c>
      <c r="AP22" s="3">
        <f t="shared" si="27"/>
        <v>21.195711796902877</v>
      </c>
      <c r="AR22">
        <f t="shared" si="28"/>
        <v>1.3806417366001211</v>
      </c>
      <c r="AS22">
        <v>1.4131</v>
      </c>
      <c r="AU22">
        <f t="shared" si="29"/>
        <v>1.3806417366001211</v>
      </c>
      <c r="AV22">
        <f t="shared" si="30"/>
        <v>1.4131</v>
      </c>
    </row>
    <row r="23" spans="1:48" x14ac:dyDescent="0.3">
      <c r="A23" s="3">
        <v>3.9420000000000002</v>
      </c>
      <c r="B23" s="3">
        <v>62.5</v>
      </c>
      <c r="C23" s="11">
        <f t="shared" si="6"/>
        <v>335.65</v>
      </c>
      <c r="D23" s="3">
        <v>42.393999999999998</v>
      </c>
      <c r="E23" s="3">
        <f t="shared" si="0"/>
        <v>167.11714800000001</v>
      </c>
      <c r="F23" s="3">
        <v>1.7999999999999999E-2</v>
      </c>
      <c r="G23">
        <f t="shared" si="1"/>
        <v>2.9792939073439596E-3</v>
      </c>
      <c r="H23">
        <f t="shared" si="7"/>
        <v>5.8160689503847607</v>
      </c>
      <c r="J23">
        <f t="shared" si="8"/>
        <v>70.956000000000003</v>
      </c>
      <c r="K23" s="3">
        <f t="shared" si="2"/>
        <v>3.9420000000000002</v>
      </c>
      <c r="L23" s="3">
        <f t="shared" si="9"/>
        <v>1.9854470529329158</v>
      </c>
      <c r="M23" s="3">
        <v>0.2</v>
      </c>
      <c r="N23" s="3">
        <f t="shared" si="10"/>
        <v>1.3970894105865832</v>
      </c>
      <c r="O23" s="3">
        <f t="shared" si="11"/>
        <v>0.33439108007832063</v>
      </c>
      <c r="P23" s="3">
        <f t="shared" si="12"/>
        <v>1.31816963766874</v>
      </c>
      <c r="Q23" s="3">
        <f t="shared" si="13"/>
        <v>-141.91200000000001</v>
      </c>
      <c r="R23" s="3">
        <f t="shared" si="14"/>
        <v>-187.06408962084623</v>
      </c>
      <c r="T23">
        <f t="shared" si="15"/>
        <v>0.50366490434624955</v>
      </c>
      <c r="U23">
        <f t="shared" si="16"/>
        <v>2.7941788211731664</v>
      </c>
      <c r="V23">
        <f t="shared" si="17"/>
        <v>25.760612837123194</v>
      </c>
      <c r="X23">
        <f t="shared" si="18"/>
        <v>0.85681201901079429</v>
      </c>
      <c r="Y23">
        <f t="shared" si="19"/>
        <v>-0.15453673215661043</v>
      </c>
      <c r="AA23">
        <f t="shared" si="20"/>
        <v>48672.934311894634</v>
      </c>
      <c r="AB23">
        <f t="shared" si="3"/>
        <v>0.14318798098920574</v>
      </c>
      <c r="AC23">
        <f t="shared" si="21"/>
        <v>2.0502797899765144E-2</v>
      </c>
      <c r="AD23">
        <f t="shared" si="22"/>
        <v>997.93133538532015</v>
      </c>
      <c r="AF23" s="12" t="s">
        <v>36</v>
      </c>
      <c r="AG23">
        <v>-35949.502137391697</v>
      </c>
      <c r="AI23">
        <f t="shared" si="23"/>
        <v>-58052.705332975413</v>
      </c>
      <c r="AJ23">
        <f t="shared" si="24"/>
        <v>2.0502797899765144E-2</v>
      </c>
      <c r="AK23">
        <f t="shared" si="25"/>
        <v>0.85681201901079429</v>
      </c>
      <c r="AL23">
        <f t="shared" si="26"/>
        <v>-1019.8144093900445</v>
      </c>
      <c r="AN23">
        <f t="shared" si="4"/>
        <v>-191.09616518540167</v>
      </c>
      <c r="AO23" s="3">
        <f t="shared" si="5"/>
        <v>-194.36267519999998</v>
      </c>
      <c r="AP23" s="3">
        <f t="shared" si="27"/>
        <v>10.670087675471054</v>
      </c>
      <c r="AR23">
        <f t="shared" si="28"/>
        <v>1.346582143760934</v>
      </c>
      <c r="AS23">
        <v>1.3695999999999999</v>
      </c>
      <c r="AU23">
        <f t="shared" si="29"/>
        <v>1.346582143760934</v>
      </c>
      <c r="AV23">
        <f t="shared" si="30"/>
        <v>1.3695999999999999</v>
      </c>
    </row>
    <row r="24" spans="1:48" x14ac:dyDescent="0.3">
      <c r="A24" s="3">
        <v>3.944</v>
      </c>
      <c r="B24" s="3">
        <v>75</v>
      </c>
      <c r="C24" s="11">
        <f t="shared" si="6"/>
        <v>348.15</v>
      </c>
      <c r="D24" s="3">
        <v>42.393999999999998</v>
      </c>
      <c r="E24" s="3">
        <f t="shared" si="0"/>
        <v>167.20193599999999</v>
      </c>
      <c r="F24" s="3">
        <v>1.7999999999999999E-2</v>
      </c>
      <c r="G24">
        <f t="shared" si="1"/>
        <v>2.8723251472066642E-3</v>
      </c>
      <c r="H24">
        <f t="shared" si="7"/>
        <v>5.852633421388556</v>
      </c>
      <c r="J24">
        <f t="shared" si="8"/>
        <v>70.992000000000004</v>
      </c>
      <c r="K24" s="3">
        <f t="shared" si="2"/>
        <v>3.944</v>
      </c>
      <c r="L24" s="3">
        <f t="shared" si="9"/>
        <v>1.9859506539690255</v>
      </c>
      <c r="M24" s="3">
        <v>0.2</v>
      </c>
      <c r="N24" s="3">
        <f t="shared" si="10"/>
        <v>1.3971901307938051</v>
      </c>
      <c r="O24" s="3">
        <f t="shared" si="11"/>
        <v>0.33446317036547618</v>
      </c>
      <c r="P24" s="3">
        <f t="shared" si="12"/>
        <v>1.3191227439214381</v>
      </c>
      <c r="Q24" s="3">
        <f t="shared" si="13"/>
        <v>-141.98400000000001</v>
      </c>
      <c r="R24" s="3">
        <f t="shared" si="14"/>
        <v>-187.29432367294149</v>
      </c>
      <c r="T24">
        <f t="shared" si="15"/>
        <v>0.50353718406922554</v>
      </c>
      <c r="U24">
        <f t="shared" si="16"/>
        <v>2.7943802615876101</v>
      </c>
      <c r="V24">
        <f t="shared" si="17"/>
        <v>25.765197999949034</v>
      </c>
      <c r="X24">
        <f t="shared" si="18"/>
        <v>0.85674977838624833</v>
      </c>
      <c r="Y24">
        <f t="shared" si="19"/>
        <v>-0.15460937689538537</v>
      </c>
      <c r="AA24">
        <f t="shared" si="20"/>
        <v>49019.36994966436</v>
      </c>
      <c r="AB24">
        <f t="shared" si="3"/>
        <v>0.14325022161375167</v>
      </c>
      <c r="AC24">
        <f t="shared" si="21"/>
        <v>2.0520625992388967E-2</v>
      </c>
      <c r="AD24">
        <f t="shared" si="22"/>
        <v>1005.9081571196131</v>
      </c>
      <c r="AI24">
        <f t="shared" si="23"/>
        <v>-58597.307161839606</v>
      </c>
      <c r="AJ24">
        <f t="shared" si="24"/>
        <v>2.0520625992388967E-2</v>
      </c>
      <c r="AK24">
        <f t="shared" si="25"/>
        <v>0.85674977838624833</v>
      </c>
      <c r="AL24">
        <f t="shared" si="26"/>
        <v>-1030.2017048995419</v>
      </c>
      <c r="AN24">
        <f t="shared" si="4"/>
        <v>-188.92058326985693</v>
      </c>
      <c r="AO24" s="3">
        <f t="shared" si="5"/>
        <v>-190.75550399999997</v>
      </c>
      <c r="AP24" s="3">
        <f t="shared" si="27"/>
        <v>3.3669340859086661</v>
      </c>
      <c r="AR24">
        <f t="shared" si="28"/>
        <v>1.3305765668656815</v>
      </c>
      <c r="AS24">
        <v>1.3434999999999999</v>
      </c>
      <c r="AU24">
        <f t="shared" si="29"/>
        <v>1.3305765668656815</v>
      </c>
      <c r="AV24">
        <f t="shared" si="30"/>
        <v>1.3434999999999999</v>
      </c>
    </row>
    <row r="25" spans="1:48" x14ac:dyDescent="0.3">
      <c r="A25" s="3">
        <v>3.9460000000000002</v>
      </c>
      <c r="B25" s="3">
        <v>87.5</v>
      </c>
      <c r="C25" s="11">
        <f t="shared" si="6"/>
        <v>360.65</v>
      </c>
      <c r="D25" s="3">
        <v>42.393999999999998</v>
      </c>
      <c r="E25" s="3">
        <f t="shared" si="0"/>
        <v>167.28672399999999</v>
      </c>
      <c r="F25" s="3">
        <v>1.7999999999999999E-2</v>
      </c>
      <c r="G25">
        <f t="shared" si="1"/>
        <v>2.772771384999307E-3</v>
      </c>
      <c r="H25">
        <f t="shared" si="7"/>
        <v>5.8879079589496817</v>
      </c>
      <c r="J25">
        <f t="shared" si="8"/>
        <v>71.028000000000006</v>
      </c>
      <c r="K25" s="3">
        <f t="shared" si="2"/>
        <v>3.9460000000000002</v>
      </c>
      <c r="L25" s="3">
        <f t="shared" si="9"/>
        <v>1.9864541273334253</v>
      </c>
      <c r="M25" s="3">
        <v>0.2</v>
      </c>
      <c r="N25" s="3">
        <f t="shared" si="10"/>
        <v>1.3972908254666851</v>
      </c>
      <c r="O25" s="3">
        <f t="shared" si="11"/>
        <v>0.33453523718181866</v>
      </c>
      <c r="P25" s="3">
        <f t="shared" si="12"/>
        <v>1.3200760459194565</v>
      </c>
      <c r="Q25" s="3">
        <f t="shared" si="13"/>
        <v>-142.05600000000001</v>
      </c>
      <c r="R25" s="3">
        <f t="shared" si="14"/>
        <v>-187.52472277913432</v>
      </c>
      <c r="T25">
        <f t="shared" si="15"/>
        <v>0.50340956090558164</v>
      </c>
      <c r="U25">
        <f t="shared" si="16"/>
        <v>2.7945816509333703</v>
      </c>
      <c r="V25">
        <f t="shared" si="17"/>
        <v>25.769781362751075</v>
      </c>
      <c r="X25">
        <f t="shared" si="18"/>
        <v>0.85668754680362491</v>
      </c>
      <c r="Y25">
        <f t="shared" si="19"/>
        <v>-0.15468201635728562</v>
      </c>
      <c r="AA25">
        <f t="shared" si="20"/>
        <v>49353.390672789268</v>
      </c>
      <c r="AB25">
        <f t="shared" si="3"/>
        <v>0.14331245319637506</v>
      </c>
      <c r="AC25">
        <f t="shared" si="21"/>
        <v>2.0538459241163192E-2</v>
      </c>
      <c r="AD25">
        <f t="shared" si="22"/>
        <v>1013.642602746286</v>
      </c>
      <c r="AI25">
        <f t="shared" si="23"/>
        <v>-59123.094604384503</v>
      </c>
      <c r="AJ25">
        <f t="shared" si="24"/>
        <v>2.0538459241163192E-2</v>
      </c>
      <c r="AK25">
        <f t="shared" si="25"/>
        <v>0.85668754680362491</v>
      </c>
      <c r="AL25">
        <f t="shared" si="26"/>
        <v>-1040.2733482502852</v>
      </c>
      <c r="AN25">
        <f t="shared" si="4"/>
        <v>-186.81844065424343</v>
      </c>
      <c r="AO25" s="3">
        <f t="shared" si="5"/>
        <v>-187.45709760000003</v>
      </c>
      <c r="AP25" s="3">
        <f t="shared" si="27"/>
        <v>0.40788269436314112</v>
      </c>
      <c r="AR25">
        <f t="shared" si="28"/>
        <v>1.3151041888708919</v>
      </c>
      <c r="AS25">
        <v>1.3196000000000001</v>
      </c>
      <c r="AU25">
        <f t="shared" si="29"/>
        <v>1.3151041888708919</v>
      </c>
      <c r="AV25">
        <f t="shared" si="30"/>
        <v>1.3196000000000001</v>
      </c>
    </row>
    <row r="26" spans="1:48" x14ac:dyDescent="0.3">
      <c r="A26" s="3">
        <v>3.95</v>
      </c>
      <c r="B26" s="3">
        <v>100</v>
      </c>
      <c r="C26" s="11">
        <f t="shared" si="6"/>
        <v>373.15</v>
      </c>
      <c r="D26" s="3">
        <v>42.393999999999998</v>
      </c>
      <c r="E26" s="3">
        <f t="shared" si="0"/>
        <v>167.4563</v>
      </c>
      <c r="F26" s="3">
        <v>1.7999999999999999E-2</v>
      </c>
      <c r="G26">
        <f t="shared" si="1"/>
        <v>2.6798874447273215E-3</v>
      </c>
      <c r="H26">
        <f t="shared" si="7"/>
        <v>5.9219804835773964</v>
      </c>
      <c r="J26">
        <f t="shared" si="8"/>
        <v>71.100000000000009</v>
      </c>
      <c r="K26" s="3">
        <f t="shared" si="2"/>
        <v>3.95</v>
      </c>
      <c r="L26" s="3">
        <f t="shared" si="9"/>
        <v>1.9874606914351791</v>
      </c>
      <c r="M26" s="3">
        <v>0.2</v>
      </c>
      <c r="N26" s="3">
        <f t="shared" si="10"/>
        <v>1.3974921382870358</v>
      </c>
      <c r="O26" s="3">
        <f t="shared" si="11"/>
        <v>0.33467930047639977</v>
      </c>
      <c r="P26" s="3">
        <f t="shared" si="12"/>
        <v>1.3219832368817792</v>
      </c>
      <c r="Q26" s="3">
        <f t="shared" si="13"/>
        <v>-142.20000000000002</v>
      </c>
      <c r="R26" s="3">
        <f t="shared" si="14"/>
        <v>-187.98601628458903</v>
      </c>
      <c r="T26">
        <f t="shared" si="15"/>
        <v>0.5031546054266276</v>
      </c>
      <c r="U26">
        <f t="shared" si="16"/>
        <v>2.7949842765740716</v>
      </c>
      <c r="V26">
        <f t="shared" si="17"/>
        <v>25.778942694235798</v>
      </c>
      <c r="X26">
        <f t="shared" si="18"/>
        <v>0.85656311075626557</v>
      </c>
      <c r="Y26">
        <f t="shared" si="19"/>
        <v>-0.15482727945352792</v>
      </c>
      <c r="AA26">
        <f t="shared" si="20"/>
        <v>49672.131535070628</v>
      </c>
      <c r="AB26">
        <f t="shared" si="3"/>
        <v>0.14343688924373443</v>
      </c>
      <c r="AC26">
        <f t="shared" si="21"/>
        <v>2.057414119591934E-2</v>
      </c>
      <c r="AD26">
        <f t="shared" si="22"/>
        <v>1021.9614477048208</v>
      </c>
      <c r="AI26">
        <f t="shared" si="23"/>
        <v>-59636.540806357232</v>
      </c>
      <c r="AJ26">
        <f t="shared" si="24"/>
        <v>2.057414119591934E-2</v>
      </c>
      <c r="AK26">
        <f t="shared" si="25"/>
        <v>0.85656311075626557</v>
      </c>
      <c r="AL26">
        <f t="shared" si="26"/>
        <v>-1050.9777633528545</v>
      </c>
      <c r="AN26">
        <f t="shared" si="4"/>
        <v>-184.90347061024454</v>
      </c>
      <c r="AO26" s="3">
        <f t="shared" si="5"/>
        <v>-186.96456000000001</v>
      </c>
      <c r="AP26" s="3">
        <f t="shared" si="27"/>
        <v>4.24808947256256</v>
      </c>
      <c r="AR26">
        <f t="shared" si="28"/>
        <v>1.300305700493984</v>
      </c>
      <c r="AS26">
        <v>1.3148</v>
      </c>
      <c r="AU26">
        <f t="shared" si="29"/>
        <v>1.300305700493984</v>
      </c>
      <c r="AV26">
        <f t="shared" si="30"/>
        <v>1.3148</v>
      </c>
    </row>
    <row r="27" spans="1:48" x14ac:dyDescent="0.3">
      <c r="A27" s="3">
        <v>6.3689999999999998</v>
      </c>
      <c r="B27" s="3">
        <v>25</v>
      </c>
      <c r="C27" s="11">
        <f t="shared" si="6"/>
        <v>298.14999999999998</v>
      </c>
      <c r="D27" s="3">
        <v>42.393999999999998</v>
      </c>
      <c r="E27" s="3">
        <f t="shared" si="0"/>
        <v>270.007386</v>
      </c>
      <c r="F27" s="3">
        <v>1.7999999999999999E-2</v>
      </c>
      <c r="G27">
        <f t="shared" si="1"/>
        <v>3.3540164346805303E-3</v>
      </c>
      <c r="H27">
        <f t="shared" si="7"/>
        <v>5.697596715569115</v>
      </c>
      <c r="J27">
        <f t="shared" si="8"/>
        <v>114.642</v>
      </c>
      <c r="K27" s="3">
        <f t="shared" si="2"/>
        <v>6.3689999999999998</v>
      </c>
      <c r="L27" s="3">
        <f t="shared" si="9"/>
        <v>2.5236877778362361</v>
      </c>
      <c r="M27" s="3">
        <v>0.2</v>
      </c>
      <c r="N27" s="3">
        <f t="shared" si="10"/>
        <v>1.5047375555672473</v>
      </c>
      <c r="O27" s="3">
        <f t="shared" si="11"/>
        <v>0.40861850131169342</v>
      </c>
      <c r="P27" s="3">
        <f t="shared" si="12"/>
        <v>2.6024912348541753</v>
      </c>
      <c r="Q27" s="3">
        <f t="shared" si="13"/>
        <v>-229.28399999999999</v>
      </c>
      <c r="R27" s="3">
        <f t="shared" si="14"/>
        <v>-596.70960029230469</v>
      </c>
      <c r="T27">
        <f t="shared" si="15"/>
        <v>0.39624552957077036</v>
      </c>
      <c r="U27">
        <f t="shared" si="16"/>
        <v>3.0094751111344946</v>
      </c>
      <c r="V27">
        <f t="shared" si="17"/>
        <v>30.320571582091187</v>
      </c>
      <c r="X27">
        <f t="shared" si="18"/>
        <v>0.78739699550062303</v>
      </c>
      <c r="Y27">
        <f t="shared" si="19"/>
        <v>-0.23902271620161999</v>
      </c>
      <c r="AA27">
        <f t="shared" si="20"/>
        <v>43466.776626055551</v>
      </c>
      <c r="AB27">
        <f t="shared" si="3"/>
        <v>0.21260300449937697</v>
      </c>
      <c r="AC27">
        <f t="shared" si="21"/>
        <v>4.5200037522162104E-2</v>
      </c>
      <c r="AD27">
        <f t="shared" si="22"/>
        <v>1964.6999344651497</v>
      </c>
      <c r="AI27">
        <f t="shared" si="23"/>
        <v>-60987.970580765599</v>
      </c>
      <c r="AJ27">
        <f t="shared" si="24"/>
        <v>4.5200037522162104E-2</v>
      </c>
      <c r="AK27">
        <f t="shared" si="25"/>
        <v>0.78739699550062303</v>
      </c>
      <c r="AL27">
        <f t="shared" si="26"/>
        <v>-2170.5846667029728</v>
      </c>
      <c r="AN27">
        <f t="shared" si="4"/>
        <v>-421.38446235277434</v>
      </c>
      <c r="AO27" s="3">
        <f t="shared" si="5"/>
        <v>-423.34997760000005</v>
      </c>
      <c r="AP27" s="3">
        <f t="shared" si="27"/>
        <v>3.8632501870767442</v>
      </c>
      <c r="AR27">
        <f t="shared" si="28"/>
        <v>1.8378275952651486</v>
      </c>
      <c r="AS27">
        <v>1.8464</v>
      </c>
      <c r="AU27">
        <f t="shared" si="29"/>
        <v>1.8378275952651486</v>
      </c>
      <c r="AV27">
        <f t="shared" si="30"/>
        <v>1.8464</v>
      </c>
    </row>
    <row r="28" spans="1:48" x14ac:dyDescent="0.3">
      <c r="A28" s="3">
        <v>6.37</v>
      </c>
      <c r="B28" s="3">
        <v>37.5</v>
      </c>
      <c r="C28" s="11">
        <f t="shared" si="6"/>
        <v>310.64999999999998</v>
      </c>
      <c r="D28" s="3">
        <v>42.393999999999998</v>
      </c>
      <c r="E28" s="3">
        <f t="shared" si="0"/>
        <v>270.04978</v>
      </c>
      <c r="F28" s="3">
        <v>1.7999999999999999E-2</v>
      </c>
      <c r="G28">
        <f t="shared" si="1"/>
        <v>3.2190568163528088E-3</v>
      </c>
      <c r="H28">
        <f t="shared" si="7"/>
        <v>5.7386668765097024</v>
      </c>
      <c r="J28">
        <f t="shared" si="8"/>
        <v>114.66</v>
      </c>
      <c r="K28" s="3">
        <f t="shared" si="2"/>
        <v>6.37</v>
      </c>
      <c r="L28" s="3">
        <f t="shared" si="9"/>
        <v>2.5238858928247927</v>
      </c>
      <c r="M28" s="3">
        <v>0.2</v>
      </c>
      <c r="N28" s="3">
        <f t="shared" si="10"/>
        <v>1.5047771785649586</v>
      </c>
      <c r="O28" s="3">
        <f t="shared" si="11"/>
        <v>0.40864483313008543</v>
      </c>
      <c r="P28" s="3">
        <f t="shared" si="12"/>
        <v>2.6030675870386442</v>
      </c>
      <c r="Q28" s="3">
        <f t="shared" si="13"/>
        <v>-229.32</v>
      </c>
      <c r="R28" s="3">
        <f t="shared" si="14"/>
        <v>-596.93545905970188</v>
      </c>
      <c r="T28">
        <f t="shared" si="15"/>
        <v>0.39621442587516364</v>
      </c>
      <c r="U28">
        <f t="shared" si="16"/>
        <v>3.0095543571299173</v>
      </c>
      <c r="V28">
        <f t="shared" si="17"/>
        <v>30.322132694288573</v>
      </c>
      <c r="X28">
        <f t="shared" si="18"/>
        <v>0.78737071235113321</v>
      </c>
      <c r="Y28">
        <f t="shared" si="19"/>
        <v>-0.23905609655271712</v>
      </c>
      <c r="AA28">
        <f t="shared" si="20"/>
        <v>43811.589257384068</v>
      </c>
      <c r="AB28">
        <f t="shared" si="3"/>
        <v>0.21262928764886679</v>
      </c>
      <c r="AC28">
        <f t="shared" si="21"/>
        <v>4.5211213966064534E-2</v>
      </c>
      <c r="AD28">
        <f t="shared" si="22"/>
        <v>1980.7751361089256</v>
      </c>
      <c r="AI28">
        <f t="shared" si="23"/>
        <v>-61727.106182734904</v>
      </c>
      <c r="AJ28">
        <f t="shared" si="24"/>
        <v>4.5211213966064534E-2</v>
      </c>
      <c r="AK28">
        <f t="shared" si="25"/>
        <v>0.78737071235113321</v>
      </c>
      <c r="AL28">
        <f t="shared" si="26"/>
        <v>-2197.3606460792525</v>
      </c>
      <c r="AN28">
        <f t="shared" si="4"/>
        <v>-410.9111378802163</v>
      </c>
      <c r="AO28" s="3">
        <f t="shared" si="5"/>
        <v>-415.22972400000003</v>
      </c>
      <c r="AP28" s="3">
        <f t="shared" si="27"/>
        <v>18.650186073988703</v>
      </c>
      <c r="AR28">
        <f t="shared" si="28"/>
        <v>1.7918678609812329</v>
      </c>
      <c r="AS28">
        <v>1.8107</v>
      </c>
      <c r="AU28">
        <f t="shared" si="29"/>
        <v>1.7918678609812329</v>
      </c>
      <c r="AV28">
        <f t="shared" si="30"/>
        <v>1.8107</v>
      </c>
    </row>
    <row r="29" spans="1:48" x14ac:dyDescent="0.3">
      <c r="A29" s="3">
        <v>6.3710000000000004</v>
      </c>
      <c r="B29" s="3">
        <v>50</v>
      </c>
      <c r="C29" s="11">
        <f t="shared" si="6"/>
        <v>323.14999999999998</v>
      </c>
      <c r="D29" s="3">
        <v>42.393999999999998</v>
      </c>
      <c r="E29" s="3">
        <f t="shared" si="0"/>
        <v>270.092174</v>
      </c>
      <c r="F29" s="3">
        <v>1.7999999999999999E-2</v>
      </c>
      <c r="G29">
        <f t="shared" si="1"/>
        <v>3.0945381401825778E-3</v>
      </c>
      <c r="H29">
        <f t="shared" si="7"/>
        <v>5.7781166117089047</v>
      </c>
      <c r="J29">
        <f t="shared" si="8"/>
        <v>114.67800000000001</v>
      </c>
      <c r="K29" s="3">
        <f t="shared" si="2"/>
        <v>6.3710000000000004</v>
      </c>
      <c r="L29" s="3">
        <f t="shared" si="9"/>
        <v>2.524083992263332</v>
      </c>
      <c r="M29" s="3">
        <v>0.2</v>
      </c>
      <c r="N29" s="3">
        <f t="shared" si="10"/>
        <v>1.5048167984526666</v>
      </c>
      <c r="O29" s="3">
        <f t="shared" si="11"/>
        <v>0.40867116218843202</v>
      </c>
      <c r="P29" s="3">
        <f t="shared" si="12"/>
        <v>2.6036439743025008</v>
      </c>
      <c r="Q29" s="3">
        <f t="shared" si="13"/>
        <v>-229.35600000000002</v>
      </c>
      <c r="R29" s="3">
        <f t="shared" si="14"/>
        <v>-597.16136737012448</v>
      </c>
      <c r="T29">
        <f t="shared" si="15"/>
        <v>0.39618332950295587</v>
      </c>
      <c r="U29">
        <f t="shared" si="16"/>
        <v>3.0096335969053332</v>
      </c>
      <c r="V29">
        <f t="shared" si="17"/>
        <v>30.323693603375716</v>
      </c>
      <c r="X29">
        <f t="shared" si="18"/>
        <v>0.78734443095623696</v>
      </c>
      <c r="Y29">
        <f t="shared" si="19"/>
        <v>-0.23908947578960371</v>
      </c>
      <c r="AA29">
        <f t="shared" si="20"/>
        <v>44142.696118224092</v>
      </c>
      <c r="AB29">
        <f t="shared" si="3"/>
        <v>0.21265556904376298</v>
      </c>
      <c r="AC29">
        <f t="shared" si="21"/>
        <v>4.5222391045326646E-2</v>
      </c>
      <c r="AD29">
        <f t="shared" si="22"/>
        <v>1996.2382656533525</v>
      </c>
      <c r="AI29">
        <f t="shared" si="23"/>
        <v>-62437.239119076185</v>
      </c>
      <c r="AJ29">
        <f t="shared" si="24"/>
        <v>4.5222391045326646E-2</v>
      </c>
      <c r="AK29">
        <f t="shared" si="25"/>
        <v>0.78734443095623696</v>
      </c>
      <c r="AL29">
        <f t="shared" si="26"/>
        <v>-2223.1152203237093</v>
      </c>
      <c r="AN29">
        <f t="shared" si="4"/>
        <v>-400.84719577893293</v>
      </c>
      <c r="AO29" s="3">
        <f t="shared" si="5"/>
        <v>-405.57021480000003</v>
      </c>
      <c r="AP29" s="3">
        <f t="shared" si="27"/>
        <v>22.306908673361651</v>
      </c>
      <c r="AR29">
        <f t="shared" si="28"/>
        <v>1.7477074756227562</v>
      </c>
      <c r="AS29">
        <v>1.7683</v>
      </c>
      <c r="AU29">
        <f t="shared" si="29"/>
        <v>1.7477074756227562</v>
      </c>
      <c r="AV29">
        <f t="shared" si="30"/>
        <v>1.7683</v>
      </c>
    </row>
    <row r="30" spans="1:48" x14ac:dyDescent="0.3">
      <c r="A30" s="3">
        <v>6.3719999999999999</v>
      </c>
      <c r="B30" s="3">
        <v>62.5</v>
      </c>
      <c r="C30" s="11">
        <f t="shared" si="6"/>
        <v>335.65</v>
      </c>
      <c r="D30" s="3">
        <v>42.393999999999998</v>
      </c>
      <c r="E30" s="3">
        <f t="shared" si="0"/>
        <v>270.134568</v>
      </c>
      <c r="F30" s="3">
        <v>1.7999999999999999E-2</v>
      </c>
      <c r="G30">
        <f t="shared" si="1"/>
        <v>2.9792939073439596E-3</v>
      </c>
      <c r="H30">
        <f t="shared" si="7"/>
        <v>5.8160689503847607</v>
      </c>
      <c r="J30">
        <f t="shared" si="8"/>
        <v>114.696</v>
      </c>
      <c r="K30" s="3">
        <f t="shared" si="2"/>
        <v>6.3719999999999999</v>
      </c>
      <c r="L30" s="3">
        <f t="shared" si="9"/>
        <v>2.5242820761555156</v>
      </c>
      <c r="M30" s="3">
        <v>0.2</v>
      </c>
      <c r="N30" s="3">
        <f t="shared" si="10"/>
        <v>1.504856415231103</v>
      </c>
      <c r="O30" s="3">
        <f t="shared" si="11"/>
        <v>0.40869748848741932</v>
      </c>
      <c r="P30" s="3">
        <f t="shared" si="12"/>
        <v>2.604220396641836</v>
      </c>
      <c r="Q30" s="3">
        <f t="shared" si="13"/>
        <v>-229.392</v>
      </c>
      <c r="R30" s="3">
        <f t="shared" si="14"/>
        <v>-597.38732522646399</v>
      </c>
      <c r="T30">
        <f t="shared" si="15"/>
        <v>0.39615224045127362</v>
      </c>
      <c r="U30">
        <f t="shared" si="16"/>
        <v>3.0097128304622061</v>
      </c>
      <c r="V30">
        <f t="shared" si="17"/>
        <v>30.325254309406425</v>
      </c>
      <c r="X30">
        <f t="shared" si="18"/>
        <v>0.78731815131575877</v>
      </c>
      <c r="Y30">
        <f t="shared" si="19"/>
        <v>-0.23912285391235394</v>
      </c>
      <c r="AA30">
        <f t="shared" si="20"/>
        <v>44461.137102706336</v>
      </c>
      <c r="AB30">
        <f t="shared" si="3"/>
        <v>0.21268184868424117</v>
      </c>
      <c r="AC30">
        <f t="shared" si="21"/>
        <v>4.5233568759746455E-2</v>
      </c>
      <c r="AD30">
        <f t="shared" si="22"/>
        <v>2011.1359022717813</v>
      </c>
      <c r="AI30">
        <f t="shared" si="23"/>
        <v>-63120.573007194878</v>
      </c>
      <c r="AJ30">
        <f t="shared" si="24"/>
        <v>4.5233568759746455E-2</v>
      </c>
      <c r="AK30">
        <f t="shared" si="25"/>
        <v>0.78731815131575877</v>
      </c>
      <c r="AL30">
        <f t="shared" si="26"/>
        <v>-2247.9262049936942</v>
      </c>
      <c r="AN30">
        <f t="shared" si="4"/>
        <v>-391.16139966786977</v>
      </c>
      <c r="AO30" s="3">
        <f t="shared" si="5"/>
        <v>-396.04528800000003</v>
      </c>
      <c r="AP30" s="3">
        <f t="shared" si="27"/>
        <v>23.85236524071804</v>
      </c>
      <c r="AR30">
        <f t="shared" si="28"/>
        <v>1.705209421722945</v>
      </c>
      <c r="AS30">
        <v>1.7264999999999999</v>
      </c>
      <c r="AU30">
        <f t="shared" si="29"/>
        <v>1.705209421722945</v>
      </c>
      <c r="AV30">
        <f t="shared" si="30"/>
        <v>1.7264999999999999</v>
      </c>
    </row>
    <row r="31" spans="1:48" x14ac:dyDescent="0.3">
      <c r="A31" s="3">
        <v>6.375</v>
      </c>
      <c r="B31" s="3">
        <v>75</v>
      </c>
      <c r="C31" s="11">
        <f t="shared" si="6"/>
        <v>348.15</v>
      </c>
      <c r="D31" s="3">
        <v>42.393999999999998</v>
      </c>
      <c r="E31" s="3">
        <f t="shared" si="0"/>
        <v>270.26175000000001</v>
      </c>
      <c r="F31" s="3">
        <v>1.7999999999999999E-2</v>
      </c>
      <c r="G31">
        <f t="shared" si="1"/>
        <v>2.8723251472066642E-3</v>
      </c>
      <c r="H31">
        <f t="shared" si="7"/>
        <v>5.852633421388556</v>
      </c>
      <c r="J31">
        <f t="shared" si="8"/>
        <v>114.75</v>
      </c>
      <c r="K31" s="3">
        <f t="shared" si="2"/>
        <v>6.375</v>
      </c>
      <c r="L31" s="3">
        <f t="shared" si="9"/>
        <v>2.5248762345905194</v>
      </c>
      <c r="M31" s="3">
        <v>0.2</v>
      </c>
      <c r="N31" s="3">
        <f t="shared" si="10"/>
        <v>1.5049752469181039</v>
      </c>
      <c r="O31" s="3">
        <f t="shared" si="11"/>
        <v>0.40877645083508612</v>
      </c>
      <c r="P31" s="3">
        <f t="shared" si="12"/>
        <v>2.6059498740736742</v>
      </c>
      <c r="Q31" s="3">
        <f t="shared" si="13"/>
        <v>-229.5</v>
      </c>
      <c r="R31" s="3">
        <f t="shared" si="14"/>
        <v>-598.06549609990827</v>
      </c>
      <c r="T31">
        <f t="shared" si="15"/>
        <v>0.39605901719066977</v>
      </c>
      <c r="U31">
        <f t="shared" si="16"/>
        <v>3.0099504938362078</v>
      </c>
      <c r="V31">
        <f t="shared" si="17"/>
        <v>30.329935209697567</v>
      </c>
      <c r="X31">
        <f t="shared" si="18"/>
        <v>0.7872393229190755</v>
      </c>
      <c r="Y31">
        <f t="shared" si="19"/>
        <v>-0.23922298159653066</v>
      </c>
      <c r="AA31">
        <f t="shared" si="20"/>
        <v>44764.486292497801</v>
      </c>
      <c r="AB31">
        <f t="shared" si="3"/>
        <v>0.21276067708092444</v>
      </c>
      <c r="AC31">
        <f t="shared" si="21"/>
        <v>4.526710571193341E-2</v>
      </c>
      <c r="AD31">
        <f t="shared" si="22"/>
        <v>2026.3587331428921</v>
      </c>
      <c r="AI31">
        <f t="shared" si="23"/>
        <v>-63783.06790172706</v>
      </c>
      <c r="AJ31">
        <f t="shared" si="24"/>
        <v>4.526710571193341E-2</v>
      </c>
      <c r="AK31">
        <f t="shared" si="25"/>
        <v>0.7872393229190755</v>
      </c>
      <c r="AL31">
        <f t="shared" si="26"/>
        <v>-2272.9763195175365</v>
      </c>
      <c r="AN31">
        <f t="shared" si="4"/>
        <v>-382.01706791655806</v>
      </c>
      <c r="AO31" s="3">
        <f t="shared" si="5"/>
        <v>-386.63865000000004</v>
      </c>
      <c r="AP31" s="3">
        <f t="shared" si="27"/>
        <v>21.359020953991902</v>
      </c>
      <c r="AR31">
        <f t="shared" si="28"/>
        <v>1.6645623874359829</v>
      </c>
      <c r="AS31">
        <v>1.6847000000000001</v>
      </c>
      <c r="AU31">
        <f t="shared" si="29"/>
        <v>1.6645623874359829</v>
      </c>
      <c r="AV31">
        <f t="shared" si="30"/>
        <v>1.6847000000000001</v>
      </c>
    </row>
    <row r="32" spans="1:48" x14ac:dyDescent="0.3">
      <c r="A32" s="3">
        <v>6.3789999999999996</v>
      </c>
      <c r="B32" s="3">
        <v>87.5</v>
      </c>
      <c r="C32" s="11">
        <f t="shared" si="6"/>
        <v>360.65</v>
      </c>
      <c r="D32" s="3">
        <v>42.393999999999998</v>
      </c>
      <c r="E32" s="3">
        <f t="shared" si="0"/>
        <v>270.43132599999996</v>
      </c>
      <c r="F32" s="3">
        <v>1.7999999999999999E-2</v>
      </c>
      <c r="G32">
        <f t="shared" si="1"/>
        <v>2.772771384999307E-3</v>
      </c>
      <c r="H32">
        <f t="shared" si="7"/>
        <v>5.8879079589496817</v>
      </c>
      <c r="J32">
        <f t="shared" si="8"/>
        <v>114.82199999999999</v>
      </c>
      <c r="K32" s="3">
        <f t="shared" si="2"/>
        <v>6.3789999999999996</v>
      </c>
      <c r="L32" s="3">
        <f t="shared" si="9"/>
        <v>2.5256682284100576</v>
      </c>
      <c r="M32" s="3">
        <v>0.2</v>
      </c>
      <c r="N32" s="3">
        <f t="shared" si="10"/>
        <v>1.5051336456820117</v>
      </c>
      <c r="O32" s="3">
        <f t="shared" si="11"/>
        <v>0.40888169537586894</v>
      </c>
      <c r="P32" s="3">
        <f t="shared" si="12"/>
        <v>2.6082563348026677</v>
      </c>
      <c r="Q32" s="3">
        <f t="shared" si="13"/>
        <v>-229.64399999999998</v>
      </c>
      <c r="R32" s="3">
        <f t="shared" si="14"/>
        <v>-598.97041774942375</v>
      </c>
      <c r="T32">
        <f t="shared" si="15"/>
        <v>0.39593482182317891</v>
      </c>
      <c r="U32">
        <f t="shared" si="16"/>
        <v>3.0102672913640234</v>
      </c>
      <c r="V32">
        <f t="shared" si="17"/>
        <v>30.336173570555594</v>
      </c>
      <c r="X32">
        <f t="shared" si="18"/>
        <v>0.78713424294136147</v>
      </c>
      <c r="Y32">
        <f t="shared" si="19"/>
        <v>-0.23935646958203635</v>
      </c>
      <c r="AA32">
        <f t="shared" si="20"/>
        <v>45055.164906025944</v>
      </c>
      <c r="AB32">
        <f t="shared" si="3"/>
        <v>0.2128657570586385</v>
      </c>
      <c r="AC32">
        <f t="shared" si="21"/>
        <v>4.5311830528147308E-2</v>
      </c>
      <c r="AD32">
        <f t="shared" si="22"/>
        <v>2041.5319966395775</v>
      </c>
      <c r="AI32">
        <f t="shared" si="23"/>
        <v>-64424.671037906694</v>
      </c>
      <c r="AJ32">
        <f t="shared" si="24"/>
        <v>4.5311830528147308E-2</v>
      </c>
      <c r="AK32">
        <f t="shared" si="25"/>
        <v>0.78713424294136147</v>
      </c>
      <c r="AL32">
        <f t="shared" si="26"/>
        <v>-2297.8021055986369</v>
      </c>
      <c r="AN32">
        <f t="shared" si="4"/>
        <v>-373.27583883050193</v>
      </c>
      <c r="AO32" s="3">
        <f t="shared" si="5"/>
        <v>-377.71845119999995</v>
      </c>
      <c r="AP32" s="3">
        <f t="shared" si="27"/>
        <v>19.73680466561683</v>
      </c>
      <c r="AR32">
        <f t="shared" si="28"/>
        <v>1.6254543503444547</v>
      </c>
      <c r="AS32">
        <v>1.6448</v>
      </c>
      <c r="AU32">
        <f t="shared" si="29"/>
        <v>1.6254543503444547</v>
      </c>
      <c r="AV32">
        <f t="shared" si="30"/>
        <v>1.6448</v>
      </c>
    </row>
    <row r="33" spans="1:48" x14ac:dyDescent="0.3">
      <c r="A33" s="3">
        <v>6.3840000000000003</v>
      </c>
      <c r="B33" s="3">
        <v>100</v>
      </c>
      <c r="C33" s="11">
        <f t="shared" si="6"/>
        <v>373.15</v>
      </c>
      <c r="D33" s="3">
        <v>42.393999999999998</v>
      </c>
      <c r="E33" s="3">
        <f t="shared" si="0"/>
        <v>270.64329600000002</v>
      </c>
      <c r="F33" s="3">
        <v>1.7999999999999999E-2</v>
      </c>
      <c r="G33">
        <f t="shared" si="1"/>
        <v>2.6798874447273215E-3</v>
      </c>
      <c r="H33">
        <f t="shared" si="7"/>
        <v>5.9219804835773964</v>
      </c>
      <c r="J33">
        <f t="shared" si="8"/>
        <v>114.91200000000001</v>
      </c>
      <c r="K33" s="3">
        <f t="shared" si="2"/>
        <v>6.3840000000000003</v>
      </c>
      <c r="L33" s="3">
        <f t="shared" si="9"/>
        <v>2.5266578715766013</v>
      </c>
      <c r="M33" s="3">
        <v>0.2</v>
      </c>
      <c r="N33" s="3">
        <f t="shared" si="10"/>
        <v>1.5053315743153202</v>
      </c>
      <c r="O33" s="3">
        <f t="shared" si="11"/>
        <v>0.40901318909469947</v>
      </c>
      <c r="P33" s="3">
        <f t="shared" si="12"/>
        <v>2.6111401991805616</v>
      </c>
      <c r="Q33" s="3">
        <f t="shared" si="13"/>
        <v>-229.82400000000001</v>
      </c>
      <c r="R33" s="3">
        <f t="shared" si="14"/>
        <v>-600.10268513647338</v>
      </c>
      <c r="T33">
        <f t="shared" si="15"/>
        <v>0.39577974178831465</v>
      </c>
      <c r="U33">
        <f t="shared" si="16"/>
        <v>3.0106631486306403</v>
      </c>
      <c r="V33">
        <f t="shared" si="17"/>
        <v>30.343966962925681</v>
      </c>
      <c r="X33">
        <f t="shared" si="18"/>
        <v>0.78700293241070229</v>
      </c>
      <c r="Y33">
        <f t="shared" si="19"/>
        <v>-0.23952330450979209</v>
      </c>
      <c r="AA33">
        <f t="shared" si="20"/>
        <v>45333.872038983456</v>
      </c>
      <c r="AB33">
        <f t="shared" si="3"/>
        <v>0.21299706758929771</v>
      </c>
      <c r="AC33">
        <f t="shared" si="21"/>
        <v>4.5367750801639857E-2</v>
      </c>
      <c r="AD33">
        <f t="shared" si="22"/>
        <v>2056.6958095380305</v>
      </c>
      <c r="AI33">
        <f t="shared" si="23"/>
        <v>-65047.060556605284</v>
      </c>
      <c r="AJ33">
        <f t="shared" si="24"/>
        <v>4.5367750801639857E-2</v>
      </c>
      <c r="AK33">
        <f t="shared" si="25"/>
        <v>0.78700293241070229</v>
      </c>
      <c r="AL33">
        <f t="shared" si="26"/>
        <v>-2322.4762157886094</v>
      </c>
      <c r="AN33">
        <f t="shared" si="4"/>
        <v>-364.90576915333031</v>
      </c>
      <c r="AO33" s="3">
        <f t="shared" si="5"/>
        <v>-368.70664320000003</v>
      </c>
      <c r="AP33" s="3">
        <f t="shared" si="27"/>
        <v>14.446643518647445</v>
      </c>
      <c r="AR33">
        <f t="shared" si="28"/>
        <v>1.5877618053524885</v>
      </c>
      <c r="AS33">
        <v>1.6043000000000001</v>
      </c>
      <c r="AU33">
        <f t="shared" si="29"/>
        <v>1.5877618053524885</v>
      </c>
      <c r="AV33">
        <f t="shared" si="30"/>
        <v>1.6043000000000001</v>
      </c>
    </row>
    <row r="34" spans="1:48" x14ac:dyDescent="0.3">
      <c r="A34" s="3">
        <v>7.407</v>
      </c>
      <c r="B34" s="3">
        <v>25</v>
      </c>
      <c r="C34" s="11">
        <f t="shared" si="6"/>
        <v>298.14999999999998</v>
      </c>
      <c r="D34" s="3">
        <v>42.393999999999998</v>
      </c>
      <c r="E34" s="3">
        <f t="shared" si="0"/>
        <v>314.01235800000001</v>
      </c>
      <c r="F34" s="3">
        <v>1.7999999999999999E-2</v>
      </c>
      <c r="G34">
        <f t="shared" si="1"/>
        <v>3.3540164346805303E-3</v>
      </c>
      <c r="H34">
        <f t="shared" si="7"/>
        <v>5.697596715569115</v>
      </c>
      <c r="J34">
        <f t="shared" si="8"/>
        <v>133.32599999999999</v>
      </c>
      <c r="K34" s="3">
        <f t="shared" si="2"/>
        <v>7.407</v>
      </c>
      <c r="L34" s="3">
        <f t="shared" si="9"/>
        <v>2.721580423210014</v>
      </c>
      <c r="M34" s="3">
        <v>0.2</v>
      </c>
      <c r="N34" s="3">
        <f t="shared" si="10"/>
        <v>1.544316084642003</v>
      </c>
      <c r="O34" s="3">
        <f t="shared" si="11"/>
        <v>0.43458114868309283</v>
      </c>
      <c r="P34" s="3">
        <f t="shared" si="12"/>
        <v>3.2189425682956685</v>
      </c>
      <c r="Q34" s="3">
        <f t="shared" si="13"/>
        <v>-266.65199999999999</v>
      </c>
      <c r="R34" s="3">
        <f t="shared" si="14"/>
        <v>-858.33747372117659</v>
      </c>
      <c r="T34">
        <f t="shared" si="15"/>
        <v>0.36743356597948079</v>
      </c>
      <c r="U34">
        <f t="shared" si="16"/>
        <v>3.088632169284006</v>
      </c>
      <c r="V34">
        <f t="shared" si="17"/>
        <v>31.840738362942638</v>
      </c>
      <c r="X34">
        <f t="shared" si="18"/>
        <v>0.76102785024187725</v>
      </c>
      <c r="Y34">
        <f t="shared" si="19"/>
        <v>-0.27308532488881732</v>
      </c>
      <c r="AA34">
        <f t="shared" si="20"/>
        <v>41833.428599109066</v>
      </c>
      <c r="AB34">
        <f t="shared" si="3"/>
        <v>0.23897214975812275</v>
      </c>
      <c r="AC34">
        <f t="shared" si="21"/>
        <v>5.7107688360018651E-2</v>
      </c>
      <c r="AD34">
        <f t="shared" si="22"/>
        <v>2389.0104034690121</v>
      </c>
      <c r="AI34">
        <f t="shared" si="23"/>
        <v>-62937.285831175803</v>
      </c>
      <c r="AJ34">
        <f t="shared" si="24"/>
        <v>5.7107688360018651E-2</v>
      </c>
      <c r="AK34">
        <f t="shared" si="25"/>
        <v>0.76102785024187725</v>
      </c>
      <c r="AL34">
        <f t="shared" si="26"/>
        <v>-2735.2885104846214</v>
      </c>
      <c r="AN34">
        <f t="shared" si="4"/>
        <v>-544.17319039339873</v>
      </c>
      <c r="AO34" s="3">
        <f t="shared" si="5"/>
        <v>-540.21028679999995</v>
      </c>
      <c r="AP34" s="3">
        <f t="shared" si="27"/>
        <v>15.704604890572947</v>
      </c>
      <c r="AR34">
        <f t="shared" si="28"/>
        <v>2.0407617058690679</v>
      </c>
      <c r="AS34">
        <v>2.0259</v>
      </c>
      <c r="AU34">
        <f t="shared" si="29"/>
        <v>2.0407617058690679</v>
      </c>
      <c r="AV34">
        <f t="shared" si="30"/>
        <v>2.0259</v>
      </c>
    </row>
    <row r="35" spans="1:48" x14ac:dyDescent="0.3">
      <c r="A35" s="3">
        <v>7.4080000000000004</v>
      </c>
      <c r="B35" s="3">
        <v>37.5</v>
      </c>
      <c r="C35" s="11">
        <f t="shared" si="6"/>
        <v>310.64999999999998</v>
      </c>
      <c r="D35" s="3">
        <v>42.393999999999998</v>
      </c>
      <c r="E35" s="3">
        <f t="shared" si="0"/>
        <v>314.05475200000001</v>
      </c>
      <c r="F35" s="3">
        <v>1.7999999999999999E-2</v>
      </c>
      <c r="G35">
        <f t="shared" si="1"/>
        <v>3.2190568163528088E-3</v>
      </c>
      <c r="H35">
        <f t="shared" si="7"/>
        <v>5.7386668765097024</v>
      </c>
      <c r="J35">
        <f t="shared" si="8"/>
        <v>133.34399999999999</v>
      </c>
      <c r="K35" s="3">
        <f t="shared" si="2"/>
        <v>7.4080000000000004</v>
      </c>
      <c r="L35" s="3">
        <f t="shared" si="9"/>
        <v>2.7217641337926399</v>
      </c>
      <c r="M35" s="3">
        <v>0.2</v>
      </c>
      <c r="N35" s="3">
        <f t="shared" si="10"/>
        <v>1.544352826758528</v>
      </c>
      <c r="O35" s="3">
        <f t="shared" si="11"/>
        <v>0.43460494023704743</v>
      </c>
      <c r="P35" s="3">
        <f t="shared" si="12"/>
        <v>3.2195533972760475</v>
      </c>
      <c r="Q35" s="3">
        <f t="shared" si="13"/>
        <v>-266.68799999999999</v>
      </c>
      <c r="R35" s="3">
        <f t="shared" si="14"/>
        <v>-858.61625641275452</v>
      </c>
      <c r="T35">
        <f t="shared" si="15"/>
        <v>0.36740876536077754</v>
      </c>
      <c r="U35">
        <f t="shared" si="16"/>
        <v>3.0887056535170561</v>
      </c>
      <c r="V35">
        <f t="shared" si="17"/>
        <v>31.842114016240206</v>
      </c>
      <c r="X35">
        <f t="shared" si="18"/>
        <v>0.76100329798130051</v>
      </c>
      <c r="Y35">
        <f t="shared" si="19"/>
        <v>-0.27311758738306063</v>
      </c>
      <c r="AA35">
        <f t="shared" si="20"/>
        <v>42158.279479982732</v>
      </c>
      <c r="AB35">
        <f t="shared" si="3"/>
        <v>0.23899670201869946</v>
      </c>
      <c r="AC35">
        <f t="shared" si="21"/>
        <v>5.7119423575815023E-2</v>
      </c>
      <c r="AD35">
        <f t="shared" si="22"/>
        <v>2408.0566228447242</v>
      </c>
      <c r="AI35">
        <f t="shared" si="23"/>
        <v>-63719.950520053186</v>
      </c>
      <c r="AJ35">
        <f t="shared" si="24"/>
        <v>5.7119423575815023E-2</v>
      </c>
      <c r="AK35">
        <f t="shared" si="25"/>
        <v>0.76100329798130051</v>
      </c>
      <c r="AL35">
        <f t="shared" si="26"/>
        <v>-2769.7832517597353</v>
      </c>
      <c r="AN35">
        <f t="shared" si="4"/>
        <v>-529.00485910136649</v>
      </c>
      <c r="AO35" s="3">
        <f t="shared" si="5"/>
        <v>-527.29551360000005</v>
      </c>
      <c r="AP35" s="3">
        <f t="shared" si="27"/>
        <v>2.9218620430416946</v>
      </c>
      <c r="AR35">
        <f t="shared" si="28"/>
        <v>1.983609532867495</v>
      </c>
      <c r="AS35">
        <v>1.9772000000000001</v>
      </c>
      <c r="AU35">
        <f t="shared" si="29"/>
        <v>1.983609532867495</v>
      </c>
      <c r="AV35">
        <f t="shared" si="30"/>
        <v>1.9772000000000001</v>
      </c>
    </row>
    <row r="36" spans="1:48" x14ac:dyDescent="0.3">
      <c r="A36" s="3">
        <v>7.4089999999999998</v>
      </c>
      <c r="B36" s="3">
        <v>50</v>
      </c>
      <c r="C36" s="11">
        <f t="shared" si="6"/>
        <v>323.14999999999998</v>
      </c>
      <c r="D36" s="3">
        <v>42.393999999999998</v>
      </c>
      <c r="E36" s="3">
        <f t="shared" si="0"/>
        <v>314.09714599999995</v>
      </c>
      <c r="F36" s="3">
        <v>1.7999999999999999E-2</v>
      </c>
      <c r="G36">
        <f t="shared" si="1"/>
        <v>3.0945381401825778E-3</v>
      </c>
      <c r="H36">
        <f t="shared" si="7"/>
        <v>5.7781166117089047</v>
      </c>
      <c r="J36">
        <f t="shared" si="8"/>
        <v>133.36199999999999</v>
      </c>
      <c r="K36" s="3">
        <f t="shared" si="2"/>
        <v>7.4089999999999998</v>
      </c>
      <c r="L36" s="3">
        <f t="shared" si="9"/>
        <v>2.7219478319762116</v>
      </c>
      <c r="M36" s="3">
        <v>0.2</v>
      </c>
      <c r="N36" s="3">
        <f t="shared" si="10"/>
        <v>1.5443895663952425</v>
      </c>
      <c r="O36" s="3">
        <f t="shared" si="11"/>
        <v>0.43462872961928772</v>
      </c>
      <c r="P36" s="3">
        <f t="shared" si="12"/>
        <v>3.2201642577493028</v>
      </c>
      <c r="Q36" s="3">
        <f t="shared" si="13"/>
        <v>-266.72399999999999</v>
      </c>
      <c r="R36" s="3">
        <f t="shared" si="14"/>
        <v>-858.89509148392506</v>
      </c>
      <c r="T36">
        <f t="shared" si="15"/>
        <v>0.36738396976328952</v>
      </c>
      <c r="U36">
        <f t="shared" si="16"/>
        <v>3.088779132790485</v>
      </c>
      <c r="V36">
        <f t="shared" si="17"/>
        <v>31.843489512326553</v>
      </c>
      <c r="X36">
        <f t="shared" si="18"/>
        <v>0.76097874730488158</v>
      </c>
      <c r="Y36">
        <f t="shared" si="19"/>
        <v>-0.27314984883646887</v>
      </c>
      <c r="AA36">
        <f t="shared" si="20"/>
        <v>42470.21486459158</v>
      </c>
      <c r="AB36">
        <f t="shared" si="3"/>
        <v>0.23902125269511842</v>
      </c>
      <c r="AC36">
        <f t="shared" si="21"/>
        <v>5.7131159239943656E-2</v>
      </c>
      <c r="AD36">
        <f t="shared" si="22"/>
        <v>2426.3726083836036</v>
      </c>
      <c r="AI36">
        <f t="shared" si="23"/>
        <v>-64471.888745762255</v>
      </c>
      <c r="AJ36">
        <f t="shared" si="24"/>
        <v>5.7131159239943656E-2</v>
      </c>
      <c r="AK36">
        <f t="shared" si="25"/>
        <v>0.76097874730488158</v>
      </c>
      <c r="AL36">
        <f t="shared" si="26"/>
        <v>-2802.9539167982298</v>
      </c>
      <c r="AN36">
        <f t="shared" si="4"/>
        <v>-514.43042243046193</v>
      </c>
      <c r="AO36" s="3">
        <f t="shared" si="5"/>
        <v>-513.39035520000004</v>
      </c>
      <c r="AP36" s="3">
        <f t="shared" si="27"/>
        <v>1.0817398438806589</v>
      </c>
      <c r="AR36">
        <f t="shared" si="28"/>
        <v>1.9286994137402782</v>
      </c>
      <c r="AS36">
        <v>1.9248000000000001</v>
      </c>
      <c r="AU36">
        <f t="shared" si="29"/>
        <v>1.9286994137402782</v>
      </c>
      <c r="AV36">
        <f t="shared" si="30"/>
        <v>1.9248000000000001</v>
      </c>
    </row>
    <row r="37" spans="1:48" x14ac:dyDescent="0.3">
      <c r="A37" s="3">
        <v>7.4109999999999996</v>
      </c>
      <c r="B37" s="3">
        <v>62.5</v>
      </c>
      <c r="C37" s="11">
        <f t="shared" si="6"/>
        <v>335.65</v>
      </c>
      <c r="D37" s="3">
        <v>42.393999999999998</v>
      </c>
      <c r="E37" s="3">
        <f t="shared" si="0"/>
        <v>314.18193399999996</v>
      </c>
      <c r="F37" s="3">
        <v>1.7999999999999999E-2</v>
      </c>
      <c r="G37">
        <f t="shared" si="1"/>
        <v>2.9792939073439596E-3</v>
      </c>
      <c r="H37">
        <f t="shared" si="7"/>
        <v>5.8160689503847607</v>
      </c>
      <c r="J37">
        <f t="shared" si="8"/>
        <v>133.398</v>
      </c>
      <c r="K37" s="3">
        <f t="shared" si="2"/>
        <v>7.4109999999999996</v>
      </c>
      <c r="L37" s="3">
        <f t="shared" si="9"/>
        <v>2.7223151911562335</v>
      </c>
      <c r="M37" s="3">
        <v>0.2</v>
      </c>
      <c r="N37" s="3">
        <f t="shared" si="10"/>
        <v>1.5444630382312468</v>
      </c>
      <c r="O37" s="3">
        <f t="shared" si="11"/>
        <v>0.43467630187049067</v>
      </c>
      <c r="P37" s="3">
        <f t="shared" si="12"/>
        <v>3.2213860731622059</v>
      </c>
      <c r="Q37" s="3">
        <f t="shared" si="13"/>
        <v>-266.79599999999999</v>
      </c>
      <c r="R37" s="3">
        <f t="shared" si="14"/>
        <v>-859.45291877538386</v>
      </c>
      <c r="T37">
        <f t="shared" si="15"/>
        <v>0.36733439362518328</v>
      </c>
      <c r="U37">
        <f t="shared" si="16"/>
        <v>3.0889260764624935</v>
      </c>
      <c r="V37">
        <f t="shared" si="17"/>
        <v>31.846240033010393</v>
      </c>
      <c r="X37">
        <f t="shared" si="18"/>
        <v>0.76092965070390328</v>
      </c>
      <c r="Y37">
        <f t="shared" si="19"/>
        <v>-0.27321436862104925</v>
      </c>
      <c r="AA37">
        <f t="shared" si="20"/>
        <v>42768.614243125761</v>
      </c>
      <c r="AB37">
        <f t="shared" si="3"/>
        <v>0.23907034929609675</v>
      </c>
      <c r="AC37">
        <f t="shared" si="21"/>
        <v>5.7154631912557707E-2</v>
      </c>
      <c r="AD37">
        <f t="shared" si="22"/>
        <v>2444.4244044760258</v>
      </c>
      <c r="AI37">
        <f t="shared" si="23"/>
        <v>-65197.49236813288</v>
      </c>
      <c r="AJ37">
        <f t="shared" si="24"/>
        <v>5.7154631912557707E-2</v>
      </c>
      <c r="AK37">
        <f t="shared" si="25"/>
        <v>0.76092965070390328</v>
      </c>
      <c r="AL37">
        <f t="shared" si="26"/>
        <v>-2835.4815885959556</v>
      </c>
      <c r="AN37">
        <f t="shared" si="4"/>
        <v>-500.51518905708554</v>
      </c>
      <c r="AO37" s="3">
        <f t="shared" si="5"/>
        <v>-500.82945119999999</v>
      </c>
      <c r="AP37" s="3">
        <f t="shared" si="27"/>
        <v>9.8760694469187421E-2</v>
      </c>
      <c r="AR37">
        <f t="shared" si="28"/>
        <v>1.876022088251269</v>
      </c>
      <c r="AS37">
        <v>1.8772</v>
      </c>
      <c r="AU37">
        <f t="shared" si="29"/>
        <v>1.876022088251269</v>
      </c>
      <c r="AV37">
        <f t="shared" si="30"/>
        <v>1.8772</v>
      </c>
    </row>
    <row r="38" spans="1:48" x14ac:dyDescent="0.3">
      <c r="A38" s="3">
        <v>7.4139999999999997</v>
      </c>
      <c r="B38" s="3">
        <v>75</v>
      </c>
      <c r="C38" s="11">
        <f t="shared" si="6"/>
        <v>348.15</v>
      </c>
      <c r="D38" s="3">
        <v>42.393999999999998</v>
      </c>
      <c r="E38" s="3">
        <f t="shared" si="0"/>
        <v>314.30911599999996</v>
      </c>
      <c r="F38" s="3">
        <v>1.7999999999999999E-2</v>
      </c>
      <c r="G38">
        <f t="shared" si="1"/>
        <v>2.8723251472066642E-3</v>
      </c>
      <c r="H38">
        <f t="shared" si="7"/>
        <v>5.852633421388556</v>
      </c>
      <c r="J38">
        <f t="shared" si="8"/>
        <v>133.452</v>
      </c>
      <c r="K38" s="3">
        <f t="shared" si="2"/>
        <v>7.4139999999999997</v>
      </c>
      <c r="L38" s="3">
        <f t="shared" si="9"/>
        <v>2.722866136996088</v>
      </c>
      <c r="M38" s="3">
        <v>0.2</v>
      </c>
      <c r="N38" s="3">
        <f t="shared" si="10"/>
        <v>1.5445732273992177</v>
      </c>
      <c r="O38" s="3">
        <f t="shared" si="11"/>
        <v>0.43474764397109572</v>
      </c>
      <c r="P38" s="3">
        <f t="shared" si="12"/>
        <v>3.2232190324017034</v>
      </c>
      <c r="Q38" s="3">
        <f t="shared" si="13"/>
        <v>-266.904</v>
      </c>
      <c r="R38" s="3">
        <f t="shared" si="14"/>
        <v>-860.29005262414421</v>
      </c>
      <c r="T38">
        <f t="shared" si="15"/>
        <v>0.36726006703481096</v>
      </c>
      <c r="U38">
        <f t="shared" si="16"/>
        <v>3.0891464547984353</v>
      </c>
      <c r="V38">
        <f t="shared" si="17"/>
        <v>31.850364635856639</v>
      </c>
      <c r="X38">
        <f t="shared" si="18"/>
        <v>0.76085601767978606</v>
      </c>
      <c r="Y38">
        <f t="shared" si="19"/>
        <v>-0.27331114049333649</v>
      </c>
      <c r="AA38">
        <f t="shared" si="20"/>
        <v>43054.299139542789</v>
      </c>
      <c r="AB38">
        <f t="shared" si="3"/>
        <v>0.23914398232021392</v>
      </c>
      <c r="AC38">
        <f t="shared" si="21"/>
        <v>5.7189844279970786E-2</v>
      </c>
      <c r="AD38">
        <f t="shared" si="22"/>
        <v>2462.2686633737321</v>
      </c>
      <c r="AI38">
        <f t="shared" si="23"/>
        <v>-65898.944875132234</v>
      </c>
      <c r="AJ38">
        <f t="shared" si="24"/>
        <v>5.7189844279970786E-2</v>
      </c>
      <c r="AK38">
        <f t="shared" si="25"/>
        <v>0.76085601767978606</v>
      </c>
      <c r="AL38">
        <f t="shared" si="26"/>
        <v>-2867.4764176429794</v>
      </c>
      <c r="AN38">
        <f t="shared" si="4"/>
        <v>-487.20597413124688</v>
      </c>
      <c r="AO38" s="3">
        <f t="shared" si="5"/>
        <v>-487.7670599999999</v>
      </c>
      <c r="AP38" s="3">
        <f t="shared" si="27"/>
        <v>0.3148173521143372</v>
      </c>
      <c r="AR38">
        <f t="shared" si="28"/>
        <v>1.8253977989511094</v>
      </c>
      <c r="AS38">
        <v>1.8274999999999999</v>
      </c>
      <c r="AU38">
        <f t="shared" si="29"/>
        <v>1.8253977989511094</v>
      </c>
      <c r="AV38">
        <f t="shared" si="30"/>
        <v>1.8274999999999999</v>
      </c>
    </row>
    <row r="39" spans="1:48" x14ac:dyDescent="0.3">
      <c r="A39" s="3">
        <v>7.4180000000000001</v>
      </c>
      <c r="B39" s="3">
        <v>87.5</v>
      </c>
      <c r="C39" s="11">
        <f t="shared" si="6"/>
        <v>360.65</v>
      </c>
      <c r="D39" s="3">
        <v>42.393999999999998</v>
      </c>
      <c r="E39" s="3">
        <f t="shared" ref="E39:E60" si="31">D39*A39</f>
        <v>314.47869199999997</v>
      </c>
      <c r="F39" s="3">
        <v>1.7999999999999999E-2</v>
      </c>
      <c r="G39">
        <f t="shared" ref="G39:G60" si="32">1/C39</f>
        <v>2.772771384999307E-3</v>
      </c>
      <c r="H39">
        <f t="shared" si="7"/>
        <v>5.8879079589496817</v>
      </c>
      <c r="J39">
        <f t="shared" si="8"/>
        <v>133.524</v>
      </c>
      <c r="K39" s="3">
        <f t="shared" ref="K39:K60" si="33">A39</f>
        <v>7.4180000000000001</v>
      </c>
      <c r="L39" s="3">
        <f t="shared" si="9"/>
        <v>2.7236005580848306</v>
      </c>
      <c r="M39" s="3">
        <v>0.2</v>
      </c>
      <c r="N39" s="3">
        <f t="shared" si="10"/>
        <v>1.5447201116169662</v>
      </c>
      <c r="O39" s="3">
        <f t="shared" si="11"/>
        <v>0.43484273640922982</v>
      </c>
      <c r="P39" s="3">
        <f t="shared" si="12"/>
        <v>3.2256634186836668</v>
      </c>
      <c r="Q39" s="3">
        <f t="shared" si="13"/>
        <v>-267.048</v>
      </c>
      <c r="R39" s="3">
        <f t="shared" si="14"/>
        <v>-861.40696463263589</v>
      </c>
      <c r="T39">
        <f t="shared" si="15"/>
        <v>0.36716103506131442</v>
      </c>
      <c r="U39">
        <f t="shared" si="16"/>
        <v>3.0894402232339324</v>
      </c>
      <c r="V39">
        <f t="shared" si="17"/>
        <v>31.855861908567856</v>
      </c>
      <c r="X39">
        <f t="shared" si="18"/>
        <v>0.76075786247891497</v>
      </c>
      <c r="Y39">
        <f t="shared" si="19"/>
        <v>-0.27344015509064945</v>
      </c>
      <c r="AA39">
        <f t="shared" si="20"/>
        <v>43328.002526529839</v>
      </c>
      <c r="AB39">
        <f t="shared" si="3"/>
        <v>0.23924213752108503</v>
      </c>
      <c r="AC39">
        <f t="shared" si="21"/>
        <v>5.7236800365657758E-2</v>
      </c>
      <c r="AD39">
        <f t="shared" si="22"/>
        <v>2479.9562308537033</v>
      </c>
      <c r="AI39">
        <f t="shared" si="23"/>
        <v>-66578.202663732925</v>
      </c>
      <c r="AJ39">
        <f t="shared" si="24"/>
        <v>5.7236800365657758E-2</v>
      </c>
      <c r="AK39">
        <f t="shared" si="25"/>
        <v>0.76075786247891497</v>
      </c>
      <c r="AL39">
        <f t="shared" si="26"/>
        <v>-2899.0377080744533</v>
      </c>
      <c r="AN39">
        <f t="shared" si="4"/>
        <v>-474.4547894755442</v>
      </c>
      <c r="AO39" s="3">
        <f t="shared" ref="AO39:AO60" si="34">-AS39*A39*18*2</f>
        <v>-476.25340320000004</v>
      </c>
      <c r="AP39" s="3">
        <f t="shared" si="27"/>
        <v>3.2350113298008853</v>
      </c>
      <c r="AR39">
        <f t="shared" si="28"/>
        <v>1.7766648298266388</v>
      </c>
      <c r="AS39">
        <v>1.7834000000000001</v>
      </c>
      <c r="AU39">
        <f t="shared" si="29"/>
        <v>1.7766648298266388</v>
      </c>
      <c r="AV39">
        <f t="shared" si="30"/>
        <v>1.7834000000000001</v>
      </c>
    </row>
    <row r="40" spans="1:48" x14ac:dyDescent="0.3">
      <c r="A40" s="3">
        <v>7.4240000000000004</v>
      </c>
      <c r="B40" s="3">
        <v>100</v>
      </c>
      <c r="C40" s="11">
        <f t="shared" si="6"/>
        <v>373.15</v>
      </c>
      <c r="D40" s="3">
        <v>42.393999999999998</v>
      </c>
      <c r="E40" s="3">
        <f t="shared" si="31"/>
        <v>314.73305599999998</v>
      </c>
      <c r="F40" s="3">
        <v>1.7999999999999999E-2</v>
      </c>
      <c r="G40">
        <f t="shared" si="32"/>
        <v>2.6798874447273215E-3</v>
      </c>
      <c r="H40">
        <f t="shared" si="7"/>
        <v>5.9219804835773964</v>
      </c>
      <c r="J40">
        <f t="shared" si="8"/>
        <v>133.63200000000001</v>
      </c>
      <c r="K40" s="3">
        <f t="shared" si="33"/>
        <v>7.4240000000000004</v>
      </c>
      <c r="L40" s="3">
        <f t="shared" si="9"/>
        <v>2.7247018185482244</v>
      </c>
      <c r="M40" s="3">
        <v>0.2</v>
      </c>
      <c r="N40" s="3">
        <f t="shared" si="10"/>
        <v>1.544940363709645</v>
      </c>
      <c r="O40" s="3">
        <f t="shared" si="11"/>
        <v>0.43498531006404451</v>
      </c>
      <c r="P40" s="3">
        <f t="shared" si="12"/>
        <v>3.2293309419154665</v>
      </c>
      <c r="Q40" s="3">
        <f t="shared" si="13"/>
        <v>-267.26400000000001</v>
      </c>
      <c r="R40" s="3">
        <f t="shared" si="14"/>
        <v>-863.08390486009523</v>
      </c>
      <c r="T40">
        <f t="shared" si="15"/>
        <v>0.36701263719668964</v>
      </c>
      <c r="U40">
        <f t="shared" si="16"/>
        <v>3.0898807274192901</v>
      </c>
      <c r="V40">
        <f t="shared" si="17"/>
        <v>31.864103112861823</v>
      </c>
      <c r="X40">
        <f t="shared" si="18"/>
        <v>0.76061067715330954</v>
      </c>
      <c r="Y40">
        <f t="shared" si="19"/>
        <v>-0.27363364578304961</v>
      </c>
      <c r="AA40">
        <f t="shared" si="20"/>
        <v>43588.731860573746</v>
      </c>
      <c r="AB40">
        <f t="shared" si="3"/>
        <v>0.23938932284669046</v>
      </c>
      <c r="AC40">
        <f t="shared" si="21"/>
        <v>5.7307247892996994E-2</v>
      </c>
      <c r="AD40">
        <f t="shared" si="22"/>
        <v>2497.9502620752755</v>
      </c>
      <c r="AI40">
        <f t="shared" si="23"/>
        <v>-67239.186067649978</v>
      </c>
      <c r="AJ40">
        <f t="shared" si="24"/>
        <v>5.7307247892996994E-2</v>
      </c>
      <c r="AK40">
        <f t="shared" si="25"/>
        <v>0.76061067715330954</v>
      </c>
      <c r="AL40">
        <f t="shared" si="26"/>
        <v>-2930.8555729370564</v>
      </c>
      <c r="AN40">
        <f t="shared" si="4"/>
        <v>-462.31633075695936</v>
      </c>
      <c r="AO40" s="3">
        <f t="shared" si="34"/>
        <v>-464.37120000000004</v>
      </c>
      <c r="AP40" s="3">
        <f t="shared" si="27"/>
        <v>4.2224876059945959</v>
      </c>
      <c r="AR40">
        <f t="shared" si="28"/>
        <v>1.7298114626622341</v>
      </c>
      <c r="AS40">
        <v>1.7375</v>
      </c>
      <c r="AU40">
        <f t="shared" si="29"/>
        <v>1.7298114626622341</v>
      </c>
      <c r="AV40">
        <f t="shared" si="30"/>
        <v>1.7375</v>
      </c>
    </row>
    <row r="41" spans="1:48" x14ac:dyDescent="0.3">
      <c r="A41" s="3">
        <v>8.4920000000000009</v>
      </c>
      <c r="B41" s="3">
        <v>25</v>
      </c>
      <c r="C41" s="11">
        <f t="shared" si="6"/>
        <v>298.14999999999998</v>
      </c>
      <c r="D41" s="3">
        <v>42.393999999999998</v>
      </c>
      <c r="E41" s="3">
        <f t="shared" si="31"/>
        <v>360.00984800000003</v>
      </c>
      <c r="F41" s="3">
        <v>1.7999999999999999E-2</v>
      </c>
      <c r="G41">
        <f t="shared" si="32"/>
        <v>3.3540164346805303E-3</v>
      </c>
      <c r="H41">
        <f t="shared" si="7"/>
        <v>5.697596715569115</v>
      </c>
      <c r="J41">
        <f t="shared" si="8"/>
        <v>152.85600000000002</v>
      </c>
      <c r="K41" s="3">
        <f t="shared" si="33"/>
        <v>8.4920000000000009</v>
      </c>
      <c r="L41" s="3">
        <f t="shared" si="9"/>
        <v>2.914103635768639</v>
      </c>
      <c r="M41" s="3">
        <v>0.2</v>
      </c>
      <c r="N41" s="3">
        <f t="shared" si="10"/>
        <v>1.5828207271537278</v>
      </c>
      <c r="O41" s="3">
        <f t="shared" si="11"/>
        <v>0.45920852568835341</v>
      </c>
      <c r="P41" s="3">
        <f t="shared" si="12"/>
        <v>3.8995988001454975</v>
      </c>
      <c r="Q41" s="3">
        <f t="shared" si="13"/>
        <v>-305.71200000000005</v>
      </c>
      <c r="R41" s="3">
        <f t="shared" si="14"/>
        <v>-1192.1541483900805</v>
      </c>
      <c r="T41">
        <f t="shared" si="15"/>
        <v>0.3431586947443051</v>
      </c>
      <c r="U41">
        <f t="shared" si="16"/>
        <v>3.1656414543074556</v>
      </c>
      <c r="V41">
        <f t="shared" si="17"/>
        <v>33.247887071734397</v>
      </c>
      <c r="X41">
        <f t="shared" si="18"/>
        <v>0.73528879329114982</v>
      </c>
      <c r="Y41">
        <f t="shared" si="19"/>
        <v>-0.30749194089821397</v>
      </c>
      <c r="AA41">
        <f t="shared" si="20"/>
        <v>40185.763650098655</v>
      </c>
      <c r="AB41">
        <f t="shared" si="3"/>
        <v>0.26471120670885023</v>
      </c>
      <c r="AC41">
        <f t="shared" si="21"/>
        <v>7.0072022957255634E-2</v>
      </c>
      <c r="AD41">
        <f t="shared" si="22"/>
        <v>2815.8977530445618</v>
      </c>
      <c r="AI41">
        <f t="shared" si="23"/>
        <v>-65154.878315591726</v>
      </c>
      <c r="AJ41">
        <f t="shared" si="24"/>
        <v>7.0072022957255634E-2</v>
      </c>
      <c r="AK41">
        <f t="shared" si="25"/>
        <v>0.73528879329114982</v>
      </c>
      <c r="AL41">
        <f t="shared" si="26"/>
        <v>-3356.9860805208973</v>
      </c>
      <c r="AN41">
        <f t="shared" si="4"/>
        <v>-684.62119992637781</v>
      </c>
      <c r="AO41" s="3">
        <f t="shared" si="34"/>
        <v>-677.4272208000001</v>
      </c>
      <c r="AP41" s="3">
        <f t="shared" si="27"/>
        <v>51.753335670758233</v>
      </c>
      <c r="AR41">
        <f t="shared" si="28"/>
        <v>2.2394318833620455</v>
      </c>
      <c r="AS41">
        <v>2.2159</v>
      </c>
      <c r="AU41">
        <f t="shared" si="29"/>
        <v>2.2394318833620455</v>
      </c>
      <c r="AV41">
        <f t="shared" si="30"/>
        <v>2.2159</v>
      </c>
    </row>
    <row r="42" spans="1:48" x14ac:dyDescent="0.3">
      <c r="A42" s="3">
        <v>8.4930000000000003</v>
      </c>
      <c r="B42" s="3">
        <v>37.5</v>
      </c>
      <c r="C42" s="11">
        <f t="shared" si="6"/>
        <v>310.64999999999998</v>
      </c>
      <c r="D42" s="3">
        <v>42.393999999999998</v>
      </c>
      <c r="E42" s="3">
        <f t="shared" si="31"/>
        <v>360.05224199999998</v>
      </c>
      <c r="F42" s="3">
        <v>1.7999999999999999E-2</v>
      </c>
      <c r="G42">
        <f t="shared" si="32"/>
        <v>3.2190568163528088E-3</v>
      </c>
      <c r="H42">
        <f t="shared" si="7"/>
        <v>5.7386668765097024</v>
      </c>
      <c r="J42">
        <f t="shared" si="8"/>
        <v>152.874</v>
      </c>
      <c r="K42" s="3">
        <f t="shared" si="33"/>
        <v>8.4930000000000003</v>
      </c>
      <c r="L42" s="3">
        <f t="shared" si="9"/>
        <v>2.914275210065103</v>
      </c>
      <c r="M42" s="3">
        <v>0.2</v>
      </c>
      <c r="N42" s="3">
        <f t="shared" si="10"/>
        <v>1.5828550420130205</v>
      </c>
      <c r="O42" s="3">
        <f t="shared" si="11"/>
        <v>0.4592302050148519</v>
      </c>
      <c r="P42" s="3">
        <f t="shared" si="12"/>
        <v>3.9002421311911375</v>
      </c>
      <c r="Q42" s="3">
        <f t="shared" si="13"/>
        <v>-305.74799999999999</v>
      </c>
      <c r="R42" s="3">
        <f t="shared" si="14"/>
        <v>-1192.4912311274279</v>
      </c>
      <c r="T42">
        <f t="shared" si="15"/>
        <v>0.34313849170671173</v>
      </c>
      <c r="U42">
        <f t="shared" si="16"/>
        <v>3.165710084026041</v>
      </c>
      <c r="V42">
        <f t="shared" si="17"/>
        <v>33.249111024149165</v>
      </c>
      <c r="X42">
        <f t="shared" si="18"/>
        <v>0.73526587370604846</v>
      </c>
      <c r="Y42">
        <f t="shared" si="19"/>
        <v>-0.30752311224548529</v>
      </c>
      <c r="AA42">
        <f t="shared" si="20"/>
        <v>40490.054182005057</v>
      </c>
      <c r="AB42">
        <f t="shared" si="3"/>
        <v>0.26473412629395154</v>
      </c>
      <c r="AC42">
        <f t="shared" si="21"/>
        <v>7.008415762462189E-2</v>
      </c>
      <c r="AD42">
        <f t="shared" si="22"/>
        <v>2837.7113395211231</v>
      </c>
      <c r="AI42">
        <f t="shared" si="23"/>
        <v>-65977.700084158074</v>
      </c>
      <c r="AJ42">
        <f t="shared" si="24"/>
        <v>7.008415762462189E-2</v>
      </c>
      <c r="AK42">
        <f t="shared" si="25"/>
        <v>0.73526587370604846</v>
      </c>
      <c r="AL42">
        <f t="shared" si="26"/>
        <v>-3399.863174085458</v>
      </c>
      <c r="AN42">
        <f t="shared" si="4"/>
        <v>-663.89603069948771</v>
      </c>
      <c r="AO42" s="3">
        <f t="shared" si="34"/>
        <v>-659.65131000000008</v>
      </c>
      <c r="AP42" s="3">
        <f t="shared" si="27"/>
        <v>18.017653816658751</v>
      </c>
      <c r="AR42">
        <f t="shared" si="28"/>
        <v>2.1713830693888028</v>
      </c>
      <c r="AS42">
        <v>2.1575000000000002</v>
      </c>
      <c r="AU42">
        <f t="shared" si="29"/>
        <v>2.1713830693888028</v>
      </c>
      <c r="AV42">
        <f t="shared" si="30"/>
        <v>2.1575000000000002</v>
      </c>
    </row>
    <row r="43" spans="1:48" x14ac:dyDescent="0.3">
      <c r="A43" s="3">
        <v>8.4939999999999998</v>
      </c>
      <c r="B43" s="3">
        <v>50</v>
      </c>
      <c r="C43" s="11">
        <f t="shared" si="6"/>
        <v>323.14999999999998</v>
      </c>
      <c r="D43" s="3">
        <v>42.393999999999998</v>
      </c>
      <c r="E43" s="3">
        <f t="shared" si="31"/>
        <v>360.09463599999998</v>
      </c>
      <c r="F43" s="3">
        <v>1.7999999999999999E-2</v>
      </c>
      <c r="G43">
        <f t="shared" si="32"/>
        <v>3.0945381401825778E-3</v>
      </c>
      <c r="H43">
        <f t="shared" si="7"/>
        <v>5.7781166117089047</v>
      </c>
      <c r="J43">
        <f t="shared" si="8"/>
        <v>152.892</v>
      </c>
      <c r="K43" s="3">
        <f t="shared" si="33"/>
        <v>8.4939999999999998</v>
      </c>
      <c r="L43" s="3">
        <f t="shared" si="9"/>
        <v>2.9144467742609401</v>
      </c>
      <c r="M43" s="3">
        <v>0.2</v>
      </c>
      <c r="N43" s="3">
        <f t="shared" si="10"/>
        <v>1.5828893548521881</v>
      </c>
      <c r="O43" s="3">
        <f t="shared" si="11"/>
        <v>0.45925188259514099</v>
      </c>
      <c r="P43" s="3">
        <f t="shared" si="12"/>
        <v>3.9008854907631276</v>
      </c>
      <c r="Q43" s="3">
        <f t="shared" si="13"/>
        <v>-305.78399999999999</v>
      </c>
      <c r="R43" s="3">
        <f t="shared" si="14"/>
        <v>-1192.8283689075122</v>
      </c>
      <c r="T43">
        <f t="shared" si="15"/>
        <v>0.34311829223698381</v>
      </c>
      <c r="U43">
        <f t="shared" si="16"/>
        <v>3.1657787097043761</v>
      </c>
      <c r="V43">
        <f t="shared" si="17"/>
        <v>33.250334852198321</v>
      </c>
      <c r="X43">
        <f t="shared" si="18"/>
        <v>0.73524295554974906</v>
      </c>
      <c r="Y43">
        <f t="shared" si="19"/>
        <v>-0.30755428262113388</v>
      </c>
      <c r="AA43">
        <f t="shared" si="20"/>
        <v>40782.243172205621</v>
      </c>
      <c r="AB43">
        <f t="shared" si="3"/>
        <v>0.264757044450251</v>
      </c>
      <c r="AC43">
        <f t="shared" si="21"/>
        <v>7.0096292586032186E-2</v>
      </c>
      <c r="AD43">
        <f t="shared" si="22"/>
        <v>2858.6840497136386</v>
      </c>
      <c r="AI43">
        <f t="shared" si="23"/>
        <v>-66768.210640601377</v>
      </c>
      <c r="AJ43">
        <f t="shared" si="24"/>
        <v>7.0096292586032186E-2</v>
      </c>
      <c r="AK43">
        <f t="shared" si="25"/>
        <v>0.73524295554974906</v>
      </c>
      <c r="AL43">
        <f t="shared" si="26"/>
        <v>-3441.0870424971095</v>
      </c>
      <c r="AN43">
        <f t="shared" si="4"/>
        <v>-643.98326525886068</v>
      </c>
      <c r="AO43" s="3">
        <f t="shared" si="34"/>
        <v>-640.86210719999997</v>
      </c>
      <c r="AP43" s="3">
        <f t="shared" si="27"/>
        <v>9.7416276283911856</v>
      </c>
      <c r="AR43">
        <f t="shared" si="28"/>
        <v>2.1060070679265781</v>
      </c>
      <c r="AS43">
        <v>2.0958000000000001</v>
      </c>
      <c r="AU43">
        <f t="shared" si="29"/>
        <v>2.1060070679265781</v>
      </c>
      <c r="AV43">
        <f t="shared" si="30"/>
        <v>2.0958000000000001</v>
      </c>
    </row>
    <row r="44" spans="1:48" x14ac:dyDescent="0.3">
      <c r="A44" s="3">
        <v>8.4949999999999992</v>
      </c>
      <c r="B44" s="3">
        <v>62.5</v>
      </c>
      <c r="C44" s="11">
        <f t="shared" si="6"/>
        <v>335.65</v>
      </c>
      <c r="D44" s="3">
        <v>42.393999999999998</v>
      </c>
      <c r="E44" s="3">
        <f t="shared" si="31"/>
        <v>360.13702999999992</v>
      </c>
      <c r="F44" s="3">
        <v>1.7999999999999999E-2</v>
      </c>
      <c r="G44">
        <f t="shared" si="32"/>
        <v>2.9792939073439596E-3</v>
      </c>
      <c r="H44">
        <f t="shared" si="7"/>
        <v>5.8160689503847607</v>
      </c>
      <c r="J44">
        <f t="shared" si="8"/>
        <v>152.91</v>
      </c>
      <c r="K44" s="3">
        <f t="shared" si="33"/>
        <v>8.4949999999999992</v>
      </c>
      <c r="L44" s="3">
        <f t="shared" si="9"/>
        <v>2.9146183283579341</v>
      </c>
      <c r="M44" s="3">
        <v>0.2</v>
      </c>
      <c r="N44" s="3">
        <f t="shared" si="10"/>
        <v>1.5829236656715868</v>
      </c>
      <c r="O44" s="3">
        <f t="shared" si="11"/>
        <v>0.4592735584295492</v>
      </c>
      <c r="P44" s="3">
        <f t="shared" si="12"/>
        <v>3.9015288788590201</v>
      </c>
      <c r="Q44" s="3">
        <f t="shared" si="13"/>
        <v>-305.82</v>
      </c>
      <c r="R44" s="3">
        <f t="shared" si="14"/>
        <v>-1193.1655617326655</v>
      </c>
      <c r="T44">
        <f t="shared" si="15"/>
        <v>0.34309809633407118</v>
      </c>
      <c r="U44">
        <f t="shared" si="16"/>
        <v>3.1658473313431736</v>
      </c>
      <c r="V44">
        <f t="shared" si="17"/>
        <v>33.251558555907081</v>
      </c>
      <c r="X44">
        <f t="shared" si="18"/>
        <v>0.73522003882211784</v>
      </c>
      <c r="Y44">
        <f t="shared" si="19"/>
        <v>-0.30758545202522064</v>
      </c>
      <c r="AA44">
        <f t="shared" si="20"/>
        <v>41063.248735710345</v>
      </c>
      <c r="AB44">
        <f t="shared" si="3"/>
        <v>0.26477996117788216</v>
      </c>
      <c r="AC44">
        <f t="shared" si="21"/>
        <v>7.0108427841360788E-2</v>
      </c>
      <c r="AD44">
        <f t="shared" si="22"/>
        <v>2878.8798109193986</v>
      </c>
      <c r="AI44">
        <f t="shared" si="23"/>
        <v>-67528.864453563379</v>
      </c>
      <c r="AJ44">
        <f t="shared" si="24"/>
        <v>7.0108427841360788E-2</v>
      </c>
      <c r="AK44">
        <f t="shared" si="25"/>
        <v>0.73522003882211784</v>
      </c>
      <c r="AL44">
        <f t="shared" si="26"/>
        <v>-3480.7834919042548</v>
      </c>
      <c r="AN44">
        <f t="shared" si="4"/>
        <v>-624.82102475574129</v>
      </c>
      <c r="AO44" s="3">
        <f t="shared" si="34"/>
        <v>-623.62814400000002</v>
      </c>
      <c r="AP44" s="3">
        <f t="shared" si="27"/>
        <v>1.4229644974178659</v>
      </c>
      <c r="AR44">
        <f t="shared" si="28"/>
        <v>2.0431005975925096</v>
      </c>
      <c r="AS44">
        <v>2.0392000000000001</v>
      </c>
      <c r="AU44">
        <f t="shared" si="29"/>
        <v>2.0431005975925096</v>
      </c>
      <c r="AV44">
        <f t="shared" si="30"/>
        <v>2.0392000000000001</v>
      </c>
    </row>
    <row r="45" spans="1:48" x14ac:dyDescent="0.3">
      <c r="A45" s="3">
        <v>8.4979999999999993</v>
      </c>
      <c r="B45" s="3">
        <v>75</v>
      </c>
      <c r="C45" s="11">
        <f t="shared" si="6"/>
        <v>348.15</v>
      </c>
      <c r="D45" s="3">
        <v>42.393999999999998</v>
      </c>
      <c r="E45" s="3">
        <f t="shared" si="31"/>
        <v>360.26421199999993</v>
      </c>
      <c r="F45" s="3">
        <v>1.7999999999999999E-2</v>
      </c>
      <c r="G45">
        <f t="shared" si="32"/>
        <v>2.8723251472066642E-3</v>
      </c>
      <c r="H45">
        <f t="shared" si="7"/>
        <v>5.852633421388556</v>
      </c>
      <c r="J45">
        <f t="shared" si="8"/>
        <v>152.964</v>
      </c>
      <c r="K45" s="3">
        <f t="shared" si="33"/>
        <v>8.4979999999999993</v>
      </c>
      <c r="L45" s="3">
        <f t="shared" si="9"/>
        <v>2.9151329300736868</v>
      </c>
      <c r="M45" s="3">
        <v>0.2</v>
      </c>
      <c r="N45" s="3">
        <f t="shared" si="10"/>
        <v>1.5830265860147374</v>
      </c>
      <c r="O45" s="3">
        <f t="shared" si="11"/>
        <v>0.45933857546077517</v>
      </c>
      <c r="P45" s="3">
        <f t="shared" si="12"/>
        <v>3.9034592142656672</v>
      </c>
      <c r="Q45" s="3">
        <f t="shared" si="13"/>
        <v>-305.928</v>
      </c>
      <c r="R45" s="3">
        <f t="shared" si="14"/>
        <v>-1194.177470501867</v>
      </c>
      <c r="T45">
        <f t="shared" si="15"/>
        <v>0.34303753001573162</v>
      </c>
      <c r="U45">
        <f t="shared" si="16"/>
        <v>3.1660531720294749</v>
      </c>
      <c r="V45">
        <f t="shared" si="17"/>
        <v>33.255228921243237</v>
      </c>
      <c r="X45">
        <f t="shared" si="18"/>
        <v>0.73515129720989836</v>
      </c>
      <c r="Y45">
        <f t="shared" si="19"/>
        <v>-0.30767895440871385</v>
      </c>
      <c r="AA45">
        <f t="shared" si="20"/>
        <v>41330.759971655702</v>
      </c>
      <c r="AB45">
        <f t="shared" si="3"/>
        <v>0.2648487027901017</v>
      </c>
      <c r="AC45">
        <f t="shared" si="21"/>
        <v>7.0144835369599617E-2</v>
      </c>
      <c r="AD45">
        <f t="shared" si="22"/>
        <v>2899.1393539122269</v>
      </c>
      <c r="AI45">
        <f t="shared" si="23"/>
        <v>-68266.421760888566</v>
      </c>
      <c r="AJ45">
        <f t="shared" si="24"/>
        <v>7.0144835369599617E-2</v>
      </c>
      <c r="AK45">
        <f t="shared" si="25"/>
        <v>0.73515129720989836</v>
      </c>
      <c r="AL45">
        <f t="shared" si="26"/>
        <v>-3520.2991253063874</v>
      </c>
      <c r="AN45">
        <f t="shared" si="4"/>
        <v>-606.58060698335885</v>
      </c>
      <c r="AO45" s="3">
        <f t="shared" si="34"/>
        <v>-604.81965600000001</v>
      </c>
      <c r="AP45" s="3">
        <f t="shared" si="27"/>
        <v>3.1009483657924624</v>
      </c>
      <c r="AR45">
        <f t="shared" si="28"/>
        <v>1.9827560961512476</v>
      </c>
      <c r="AS45">
        <v>1.9770000000000001</v>
      </c>
      <c r="AU45">
        <f t="shared" si="29"/>
        <v>1.9827560961512476</v>
      </c>
      <c r="AV45">
        <f t="shared" si="30"/>
        <v>1.9770000000000001</v>
      </c>
    </row>
    <row r="46" spans="1:48" x14ac:dyDescent="0.3">
      <c r="A46" s="3">
        <v>8.5020000000000007</v>
      </c>
      <c r="B46" s="3">
        <v>87.5</v>
      </c>
      <c r="C46" s="11">
        <f t="shared" si="6"/>
        <v>360.65</v>
      </c>
      <c r="D46" s="3">
        <v>42.393999999999998</v>
      </c>
      <c r="E46" s="3">
        <f t="shared" si="31"/>
        <v>360.43378799999999</v>
      </c>
      <c r="F46" s="3">
        <v>1.7999999999999999E-2</v>
      </c>
      <c r="G46">
        <f t="shared" si="32"/>
        <v>2.772771384999307E-3</v>
      </c>
      <c r="H46">
        <f t="shared" si="7"/>
        <v>5.8879079589496817</v>
      </c>
      <c r="J46">
        <f t="shared" si="8"/>
        <v>153.036</v>
      </c>
      <c r="K46" s="3">
        <f t="shared" si="33"/>
        <v>8.5020000000000007</v>
      </c>
      <c r="L46" s="3">
        <f t="shared" si="9"/>
        <v>2.9158189244190047</v>
      </c>
      <c r="M46" s="3">
        <v>0.2</v>
      </c>
      <c r="N46" s="3">
        <f t="shared" si="10"/>
        <v>1.5831637848838009</v>
      </c>
      <c r="O46" s="3">
        <f t="shared" si="11"/>
        <v>0.45942524041333799</v>
      </c>
      <c r="P46" s="3">
        <f t="shared" si="12"/>
        <v>3.9060333939941998</v>
      </c>
      <c r="Q46" s="3">
        <f t="shared" si="13"/>
        <v>-306.072</v>
      </c>
      <c r="R46" s="3">
        <f t="shared" si="14"/>
        <v>-1195.5274529665928</v>
      </c>
      <c r="T46">
        <f t="shared" si="15"/>
        <v>0.34295682479640133</v>
      </c>
      <c r="U46">
        <f t="shared" si="16"/>
        <v>3.1663275697676019</v>
      </c>
      <c r="V46">
        <f t="shared" si="17"/>
        <v>33.260121002455264</v>
      </c>
      <c r="X46">
        <f t="shared" si="18"/>
        <v>0.73505966172019244</v>
      </c>
      <c r="Y46">
        <f t="shared" si="19"/>
        <v>-0.30780361065517697</v>
      </c>
      <c r="AA46">
        <f t="shared" si="20"/>
        <v>41586.991714924108</v>
      </c>
      <c r="AB46">
        <f t="shared" si="3"/>
        <v>0.26494033827980756</v>
      </c>
      <c r="AC46">
        <f t="shared" si="21"/>
        <v>7.0193382847818869E-2</v>
      </c>
      <c r="AD46">
        <f t="shared" si="22"/>
        <v>2919.1316309347394</v>
      </c>
      <c r="AI46">
        <f t="shared" si="23"/>
        <v>-68980.700208542476</v>
      </c>
      <c r="AJ46">
        <f t="shared" si="24"/>
        <v>7.0193382847818869E-2</v>
      </c>
      <c r="AK46">
        <f t="shared" si="25"/>
        <v>0.73505966172019244</v>
      </c>
      <c r="AL46">
        <f t="shared" si="26"/>
        <v>-3559.1505750288234</v>
      </c>
      <c r="AN46">
        <f t="shared" si="4"/>
        <v>-589.07643348561942</v>
      </c>
      <c r="AO46" s="3">
        <f t="shared" si="34"/>
        <v>-587.8418832000001</v>
      </c>
      <c r="AP46" s="3">
        <f t="shared" si="27"/>
        <v>1.5241144077227462</v>
      </c>
      <c r="AR46">
        <f t="shared" si="28"/>
        <v>1.9246335289919345</v>
      </c>
      <c r="AS46">
        <v>1.9206000000000001</v>
      </c>
      <c r="AU46">
        <f t="shared" si="29"/>
        <v>1.9246335289919345</v>
      </c>
      <c r="AV46">
        <f t="shared" si="30"/>
        <v>1.9206000000000001</v>
      </c>
    </row>
    <row r="47" spans="1:48" x14ac:dyDescent="0.3">
      <c r="A47" s="3">
        <v>8.5079999999999991</v>
      </c>
      <c r="B47" s="3">
        <v>100</v>
      </c>
      <c r="C47" s="11">
        <f t="shared" si="6"/>
        <v>373.15</v>
      </c>
      <c r="D47" s="3">
        <v>42.393999999999998</v>
      </c>
      <c r="E47" s="3">
        <f t="shared" si="31"/>
        <v>360.68815199999995</v>
      </c>
      <c r="F47" s="3">
        <v>1.7999999999999999E-2</v>
      </c>
      <c r="G47">
        <f t="shared" si="32"/>
        <v>2.6798874447273215E-3</v>
      </c>
      <c r="H47">
        <f t="shared" si="7"/>
        <v>5.9219804835773964</v>
      </c>
      <c r="J47">
        <f t="shared" si="8"/>
        <v>153.14399999999998</v>
      </c>
      <c r="K47" s="3">
        <f t="shared" si="33"/>
        <v>8.5079999999999991</v>
      </c>
      <c r="L47" s="3">
        <f t="shared" si="9"/>
        <v>2.9168476134347503</v>
      </c>
      <c r="M47" s="3">
        <v>0.2</v>
      </c>
      <c r="N47" s="3">
        <f t="shared" si="10"/>
        <v>1.58336952268695</v>
      </c>
      <c r="O47" s="3">
        <f t="shared" si="11"/>
        <v>0.45955518555109898</v>
      </c>
      <c r="P47" s="3">
        <f t="shared" si="12"/>
        <v>3.9098955186687498</v>
      </c>
      <c r="Q47" s="3">
        <f t="shared" si="13"/>
        <v>-306.28799999999995</v>
      </c>
      <c r="R47" s="3">
        <f t="shared" si="14"/>
        <v>-1197.5540786220138</v>
      </c>
      <c r="T47">
        <f t="shared" si="15"/>
        <v>0.34283587369943003</v>
      </c>
      <c r="U47">
        <f t="shared" si="16"/>
        <v>3.1667390453738999</v>
      </c>
      <c r="V47">
        <f t="shared" si="17"/>
        <v>33.26745540061124</v>
      </c>
      <c r="X47">
        <f t="shared" si="18"/>
        <v>0.73492225131096756</v>
      </c>
      <c r="Y47">
        <f t="shared" si="19"/>
        <v>-0.30799056589375096</v>
      </c>
      <c r="AA47">
        <f t="shared" si="20"/>
        <v>41830.961770538655</v>
      </c>
      <c r="AB47">
        <f t="shared" si="3"/>
        <v>0.26507774868903244</v>
      </c>
      <c r="AC47">
        <f t="shared" si="21"/>
        <v>7.0266212850045848E-2</v>
      </c>
      <c r="AD47">
        <f t="shared" si="22"/>
        <v>2939.3032634908</v>
      </c>
      <c r="AI47">
        <f t="shared" si="23"/>
        <v>-69675.884557032536</v>
      </c>
      <c r="AJ47">
        <f t="shared" si="24"/>
        <v>7.0266212850045848E-2</v>
      </c>
      <c r="AK47">
        <f t="shared" si="25"/>
        <v>0.73492225131096756</v>
      </c>
      <c r="AL47">
        <f t="shared" si="26"/>
        <v>-3598.0768463394916</v>
      </c>
      <c r="AN47">
        <f t="shared" si="4"/>
        <v>-572.35594173982736</v>
      </c>
      <c r="AO47" s="3">
        <f t="shared" si="34"/>
        <v>-572.17661279999993</v>
      </c>
      <c r="AP47" s="3">
        <f t="shared" si="27"/>
        <v>3.2158868659629386E-2</v>
      </c>
      <c r="AR47">
        <f t="shared" si="28"/>
        <v>1.8686854912364423</v>
      </c>
      <c r="AS47">
        <v>1.8681000000000001</v>
      </c>
      <c r="AU47">
        <f t="shared" si="29"/>
        <v>1.8686854912364423</v>
      </c>
      <c r="AV47">
        <f t="shared" si="30"/>
        <v>1.8681000000000001</v>
      </c>
    </row>
    <row r="48" spans="1:48" x14ac:dyDescent="0.3">
      <c r="A48" s="3">
        <v>11.536</v>
      </c>
      <c r="B48" s="3">
        <v>25</v>
      </c>
      <c r="C48" s="11">
        <f t="shared" si="6"/>
        <v>298.14999999999998</v>
      </c>
      <c r="D48" s="3">
        <v>42.393999999999998</v>
      </c>
      <c r="E48" s="3">
        <f t="shared" si="31"/>
        <v>489.05718399999995</v>
      </c>
      <c r="F48" s="3">
        <v>1.7999999999999999E-2</v>
      </c>
      <c r="G48">
        <f t="shared" si="32"/>
        <v>3.3540164346805303E-3</v>
      </c>
      <c r="H48">
        <f t="shared" si="7"/>
        <v>5.697596715569115</v>
      </c>
      <c r="J48">
        <f t="shared" si="8"/>
        <v>207.648</v>
      </c>
      <c r="K48" s="3">
        <f t="shared" si="33"/>
        <v>11.536</v>
      </c>
      <c r="L48" s="3">
        <f t="shared" si="9"/>
        <v>3.3964687544566048</v>
      </c>
      <c r="M48" s="3">
        <v>0.2</v>
      </c>
      <c r="N48" s="3">
        <f t="shared" si="10"/>
        <v>1.679293750891321</v>
      </c>
      <c r="O48" s="3">
        <f t="shared" si="11"/>
        <v>0.51837331865383007</v>
      </c>
      <c r="P48" s="3">
        <f t="shared" si="12"/>
        <v>5.9799546039905831</v>
      </c>
      <c r="Q48" s="3">
        <f t="shared" si="13"/>
        <v>-415.29599999999999</v>
      </c>
      <c r="R48" s="3">
        <f t="shared" si="14"/>
        <v>-2483.4512272188731</v>
      </c>
      <c r="T48">
        <f t="shared" si="15"/>
        <v>0.29442343571919249</v>
      </c>
      <c r="U48">
        <f t="shared" si="16"/>
        <v>3.3585875017826421</v>
      </c>
      <c r="V48">
        <f t="shared" si="17"/>
        <v>36.493704133389926</v>
      </c>
      <c r="X48">
        <f t="shared" si="18"/>
        <v>0.67156588124690852</v>
      </c>
      <c r="Y48">
        <f t="shared" si="19"/>
        <v>-0.39814315726263244</v>
      </c>
      <c r="AA48">
        <f t="shared" si="20"/>
        <v>35807.784778704248</v>
      </c>
      <c r="AB48">
        <f t="shared" si="3"/>
        <v>0.32843411875309148</v>
      </c>
      <c r="AC48">
        <f t="shared" si="21"/>
        <v>0.1078689703611198</v>
      </c>
      <c r="AD48">
        <f t="shared" si="22"/>
        <v>3862.5488749914052</v>
      </c>
      <c r="AI48">
        <f t="shared" si="23"/>
        <v>-72893.006796033253</v>
      </c>
      <c r="AJ48">
        <f t="shared" si="24"/>
        <v>0.1078689703611198</v>
      </c>
      <c r="AK48">
        <f t="shared" si="25"/>
        <v>0.67156588124690852</v>
      </c>
      <c r="AL48">
        <f t="shared" si="26"/>
        <v>-5280.4510626599376</v>
      </c>
      <c r="AN48">
        <f t="shared" si="4"/>
        <v>-1102.4408868409928</v>
      </c>
      <c r="AO48" s="3">
        <f t="shared" si="34"/>
        <v>-1105.9332479999998</v>
      </c>
      <c r="AP48" s="3">
        <f t="shared" si="27"/>
        <v>12.196586464940941</v>
      </c>
      <c r="AR48">
        <f t="shared" si="28"/>
        <v>2.6545906698860398</v>
      </c>
      <c r="AS48">
        <v>2.6629999999999998</v>
      </c>
      <c r="AU48">
        <f t="shared" si="29"/>
        <v>2.6545906698860398</v>
      </c>
      <c r="AV48">
        <f t="shared" si="30"/>
        <v>2.6629999999999998</v>
      </c>
    </row>
    <row r="49" spans="1:48" x14ac:dyDescent="0.3">
      <c r="A49" s="3">
        <v>11.537000000000001</v>
      </c>
      <c r="B49" s="3">
        <v>37.5</v>
      </c>
      <c r="C49" s="11">
        <f t="shared" si="6"/>
        <v>310.64999999999998</v>
      </c>
      <c r="D49" s="3">
        <v>42.393999999999998</v>
      </c>
      <c r="E49" s="3">
        <f t="shared" si="31"/>
        <v>489.09957800000001</v>
      </c>
      <c r="F49" s="3">
        <v>1.7999999999999999E-2</v>
      </c>
      <c r="G49">
        <f t="shared" si="32"/>
        <v>3.2190568163528088E-3</v>
      </c>
      <c r="H49">
        <f t="shared" si="7"/>
        <v>5.7386668765097024</v>
      </c>
      <c r="J49">
        <f t="shared" si="8"/>
        <v>207.66600000000003</v>
      </c>
      <c r="K49" s="3">
        <f t="shared" si="33"/>
        <v>11.537000000000001</v>
      </c>
      <c r="L49" s="3">
        <f t="shared" si="9"/>
        <v>3.3966159629843351</v>
      </c>
      <c r="M49" s="3">
        <v>0.2</v>
      </c>
      <c r="N49" s="3">
        <f t="shared" si="10"/>
        <v>1.679323192596867</v>
      </c>
      <c r="O49" s="3">
        <f t="shared" si="11"/>
        <v>0.51839085069516855</v>
      </c>
      <c r="P49" s="3">
        <f t="shared" si="12"/>
        <v>5.9806752444701603</v>
      </c>
      <c r="Q49" s="3">
        <f t="shared" si="13"/>
        <v>-415.33200000000005</v>
      </c>
      <c r="R49" s="3">
        <f t="shared" si="14"/>
        <v>-2483.9658106362808</v>
      </c>
      <c r="T49">
        <f t="shared" si="15"/>
        <v>0.29441067547753613</v>
      </c>
      <c r="U49">
        <f t="shared" si="16"/>
        <v>3.358646385193734</v>
      </c>
      <c r="V49">
        <f t="shared" si="17"/>
        <v>36.494638400536275</v>
      </c>
      <c r="X49">
        <f t="shared" si="18"/>
        <v>0.67154676206616992</v>
      </c>
      <c r="Y49">
        <f t="shared" si="19"/>
        <v>-0.39817162722132887</v>
      </c>
      <c r="AA49">
        <f t="shared" si="20"/>
        <v>36056.903216913408</v>
      </c>
      <c r="AB49">
        <f t="shared" si="3"/>
        <v>0.32845323793383008</v>
      </c>
      <c r="AC49">
        <f t="shared" si="21"/>
        <v>0.1078815295092172</v>
      </c>
      <c r="AD49">
        <f t="shared" si="22"/>
        <v>3889.8738684064324</v>
      </c>
      <c r="AI49">
        <f t="shared" si="23"/>
        <v>-73809.081366726401</v>
      </c>
      <c r="AJ49">
        <f t="shared" si="24"/>
        <v>0.1078815295092172</v>
      </c>
      <c r="AK49">
        <f t="shared" si="25"/>
        <v>0.67154676206616992</v>
      </c>
      <c r="AL49">
        <f t="shared" si="26"/>
        <v>-5347.2828191968692</v>
      </c>
      <c r="AN49">
        <f t="shared" si="4"/>
        <v>-1063.449669873602</v>
      </c>
      <c r="AO49" s="3">
        <f t="shared" si="34"/>
        <v>-1069.8952320000001</v>
      </c>
      <c r="AP49" s="3">
        <f t="shared" si="27"/>
        <v>41.545271125256882</v>
      </c>
      <c r="AR49">
        <f t="shared" si="28"/>
        <v>2.5604809402444357</v>
      </c>
      <c r="AS49">
        <v>2.5760000000000001</v>
      </c>
      <c r="AU49">
        <f t="shared" si="29"/>
        <v>2.5604809402444357</v>
      </c>
      <c r="AV49">
        <f t="shared" si="30"/>
        <v>2.5760000000000001</v>
      </c>
    </row>
    <row r="50" spans="1:48" x14ac:dyDescent="0.3">
      <c r="A50" s="3">
        <v>11.542</v>
      </c>
      <c r="B50" s="3">
        <v>62.5</v>
      </c>
      <c r="C50" s="11">
        <f t="shared" si="6"/>
        <v>335.65</v>
      </c>
      <c r="D50" s="3">
        <v>42.393999999999998</v>
      </c>
      <c r="E50" s="3">
        <f t="shared" si="31"/>
        <v>489.31154799999996</v>
      </c>
      <c r="F50" s="3">
        <v>1.7999999999999999E-2</v>
      </c>
      <c r="G50">
        <f t="shared" si="32"/>
        <v>2.9792939073439596E-3</v>
      </c>
      <c r="H50">
        <f t="shared" si="7"/>
        <v>5.8160689503847607</v>
      </c>
      <c r="J50">
        <f t="shared" si="8"/>
        <v>207.756</v>
      </c>
      <c r="K50" s="3">
        <f t="shared" si="33"/>
        <v>11.542</v>
      </c>
      <c r="L50" s="3">
        <f t="shared" si="9"/>
        <v>3.3973519099439788</v>
      </c>
      <c r="M50" s="3">
        <v>0.2</v>
      </c>
      <c r="N50" s="3">
        <f t="shared" si="10"/>
        <v>1.6794703819887959</v>
      </c>
      <c r="O50" s="3">
        <f t="shared" si="11"/>
        <v>0.51847849489762077</v>
      </c>
      <c r="P50" s="3">
        <f t="shared" si="12"/>
        <v>5.9842787881083392</v>
      </c>
      <c r="Q50" s="3">
        <f t="shared" si="13"/>
        <v>-415.512</v>
      </c>
      <c r="R50" s="3">
        <f t="shared" si="14"/>
        <v>-2486.5396478044722</v>
      </c>
      <c r="T50">
        <f t="shared" si="15"/>
        <v>0.29434689914607337</v>
      </c>
      <c r="U50">
        <f t="shared" si="16"/>
        <v>3.3589407639775919</v>
      </c>
      <c r="V50">
        <f t="shared" si="17"/>
        <v>36.499308642749014</v>
      </c>
      <c r="X50">
        <f t="shared" si="18"/>
        <v>0.67145118248958879</v>
      </c>
      <c r="Y50">
        <f t="shared" si="19"/>
        <v>-0.39831396485800208</v>
      </c>
      <c r="AA50">
        <f t="shared" si="20"/>
        <v>36521.806160709639</v>
      </c>
      <c r="AB50">
        <f t="shared" si="3"/>
        <v>0.32854881751041121</v>
      </c>
      <c r="AC50">
        <f t="shared" si="21"/>
        <v>0.10794432548748949</v>
      </c>
      <c r="AD50">
        <f t="shared" si="22"/>
        <v>3942.3217316026398</v>
      </c>
      <c r="AI50">
        <f t="shared" si="23"/>
        <v>-75545.135143490334</v>
      </c>
      <c r="AJ50">
        <f t="shared" si="24"/>
        <v>0.10794432548748949</v>
      </c>
      <c r="AK50">
        <f t="shared" si="25"/>
        <v>0.67145118248958879</v>
      </c>
      <c r="AL50">
        <f t="shared" si="26"/>
        <v>-5475.4619125032805</v>
      </c>
      <c r="AN50">
        <f t="shared" si="4"/>
        <v>-990.29708951143857</v>
      </c>
      <c r="AO50" s="3">
        <f t="shared" si="34"/>
        <v>-994.32021599999985</v>
      </c>
      <c r="AP50" s="3">
        <f t="shared" si="27"/>
        <v>16.185546742963371</v>
      </c>
      <c r="AR50">
        <f t="shared" si="28"/>
        <v>2.3833176647399799</v>
      </c>
      <c r="AS50">
        <v>2.3929999999999998</v>
      </c>
      <c r="AU50">
        <f t="shared" si="29"/>
        <v>2.3833176647399799</v>
      </c>
      <c r="AV50">
        <f t="shared" si="30"/>
        <v>2.3929999999999998</v>
      </c>
    </row>
    <row r="51" spans="1:48" x14ac:dyDescent="0.3">
      <c r="A51" s="3">
        <v>11.545999999999999</v>
      </c>
      <c r="B51" s="3">
        <v>75</v>
      </c>
      <c r="C51" s="11">
        <f t="shared" si="6"/>
        <v>348.15</v>
      </c>
      <c r="D51" s="3">
        <v>42.393999999999998</v>
      </c>
      <c r="E51" s="3">
        <f t="shared" si="31"/>
        <v>489.48112399999997</v>
      </c>
      <c r="F51" s="3">
        <v>1.7999999999999999E-2</v>
      </c>
      <c r="G51">
        <f t="shared" si="32"/>
        <v>2.8723251472066642E-3</v>
      </c>
      <c r="H51">
        <f t="shared" si="7"/>
        <v>5.852633421388556</v>
      </c>
      <c r="J51">
        <f t="shared" si="8"/>
        <v>207.82799999999997</v>
      </c>
      <c r="K51" s="3">
        <f t="shared" si="33"/>
        <v>11.545999999999999</v>
      </c>
      <c r="L51" s="3">
        <f t="shared" si="9"/>
        <v>3.3979405527466193</v>
      </c>
      <c r="M51" s="3">
        <v>0.2</v>
      </c>
      <c r="N51" s="3">
        <f t="shared" si="10"/>
        <v>1.6795881105493238</v>
      </c>
      <c r="O51" s="3">
        <f t="shared" si="11"/>
        <v>0.51854859106345863</v>
      </c>
      <c r="P51" s="3">
        <f t="shared" si="12"/>
        <v>5.9871620324186932</v>
      </c>
      <c r="Q51" s="3">
        <f t="shared" si="13"/>
        <v>-415.65599999999995</v>
      </c>
      <c r="R51" s="3">
        <f t="shared" si="14"/>
        <v>-2488.5998217470242</v>
      </c>
      <c r="T51">
        <f t="shared" si="15"/>
        <v>0.29429590791153809</v>
      </c>
      <c r="U51">
        <f t="shared" si="16"/>
        <v>3.3591762210986476</v>
      </c>
      <c r="V51">
        <f t="shared" si="17"/>
        <v>36.503043524964532</v>
      </c>
      <c r="X51">
        <f t="shared" si="18"/>
        <v>0.67137473841528184</v>
      </c>
      <c r="Y51">
        <f t="shared" si="19"/>
        <v>-0.39842782038193775</v>
      </c>
      <c r="AA51">
        <f t="shared" si="20"/>
        <v>36738.920036368814</v>
      </c>
      <c r="AB51">
        <f t="shared" si="3"/>
        <v>0.32862526158471816</v>
      </c>
      <c r="AC51">
        <f t="shared" si="21"/>
        <v>0.10799456255162444</v>
      </c>
      <c r="AD51">
        <f t="shared" si="22"/>
        <v>3967.6035979467606</v>
      </c>
      <c r="AI51">
        <f t="shared" si="23"/>
        <v>-76370.427343342773</v>
      </c>
      <c r="AJ51">
        <f t="shared" si="24"/>
        <v>0.10799456255162444</v>
      </c>
      <c r="AK51">
        <f t="shared" si="25"/>
        <v>0.67137473841528184</v>
      </c>
      <c r="AL51">
        <f t="shared" si="26"/>
        <v>-5537.2241782265919</v>
      </c>
      <c r="AN51">
        <f t="shared" si="4"/>
        <v>-955.88071281253906</v>
      </c>
      <c r="AO51" s="3">
        <f t="shared" si="34"/>
        <v>-958.91839199999993</v>
      </c>
      <c r="AP51" s="3">
        <f t="shared" si="27"/>
        <v>9.2274948459329131</v>
      </c>
      <c r="AR51">
        <f t="shared" si="28"/>
        <v>2.2996918432851667</v>
      </c>
      <c r="AS51">
        <v>2.3069999999999999</v>
      </c>
      <c r="AU51">
        <f t="shared" si="29"/>
        <v>2.2996918432851667</v>
      </c>
      <c r="AV51">
        <f t="shared" si="30"/>
        <v>2.3069999999999999</v>
      </c>
    </row>
    <row r="52" spans="1:48" x14ac:dyDescent="0.3">
      <c r="A52" s="3">
        <v>11.532999999999999</v>
      </c>
      <c r="B52" s="3">
        <v>87.5</v>
      </c>
      <c r="C52" s="11">
        <f t="shared" si="6"/>
        <v>360.65</v>
      </c>
      <c r="D52" s="3">
        <v>42.393999999999998</v>
      </c>
      <c r="E52" s="3">
        <f t="shared" si="31"/>
        <v>488.93000199999994</v>
      </c>
      <c r="F52" s="3">
        <v>1.7999999999999999E-2</v>
      </c>
      <c r="G52">
        <f t="shared" si="32"/>
        <v>2.772771384999307E-3</v>
      </c>
      <c r="H52">
        <f t="shared" si="7"/>
        <v>5.8879079589496817</v>
      </c>
      <c r="J52">
        <f t="shared" si="8"/>
        <v>207.59399999999999</v>
      </c>
      <c r="K52" s="3">
        <f t="shared" si="33"/>
        <v>11.532999999999999</v>
      </c>
      <c r="L52" s="3">
        <f t="shared" si="9"/>
        <v>3.3960270905868817</v>
      </c>
      <c r="M52" s="3">
        <v>0.2</v>
      </c>
      <c r="N52" s="3">
        <f t="shared" si="10"/>
        <v>1.6792054181173763</v>
      </c>
      <c r="O52" s="3">
        <f t="shared" si="11"/>
        <v>0.51832071612542674</v>
      </c>
      <c r="P52" s="3">
        <f t="shared" si="12"/>
        <v>5.977792819074546</v>
      </c>
      <c r="Q52" s="3">
        <f t="shared" si="13"/>
        <v>-415.18799999999999</v>
      </c>
      <c r="R52" s="3">
        <f t="shared" si="14"/>
        <v>-2481.9078449659223</v>
      </c>
      <c r="T52">
        <f t="shared" si="15"/>
        <v>0.2944617264013597</v>
      </c>
      <c r="U52">
        <f t="shared" si="16"/>
        <v>3.3584108362347527</v>
      </c>
      <c r="V52">
        <f t="shared" si="17"/>
        <v>36.490900894342744</v>
      </c>
      <c r="X52">
        <f t="shared" si="18"/>
        <v>0.67162324532164286</v>
      </c>
      <c r="Y52">
        <f t="shared" si="19"/>
        <v>-0.39805774252298848</v>
      </c>
      <c r="AA52">
        <f t="shared" si="20"/>
        <v>36973.114750936991</v>
      </c>
      <c r="AB52">
        <f t="shared" si="3"/>
        <v>0.3283767546783572</v>
      </c>
      <c r="AC52">
        <f t="shared" si="21"/>
        <v>0.10783129301308998</v>
      </c>
      <c r="AD52">
        <f t="shared" si="22"/>
        <v>3986.858770314886</v>
      </c>
      <c r="AI52">
        <f t="shared" si="23"/>
        <v>-77114.88261510717</v>
      </c>
      <c r="AJ52">
        <f t="shared" si="24"/>
        <v>0.10783129301308998</v>
      </c>
      <c r="AK52">
        <f t="shared" si="25"/>
        <v>0.67162324532164286</v>
      </c>
      <c r="AL52">
        <f t="shared" si="26"/>
        <v>-5584.8142570638202</v>
      </c>
      <c r="AN52">
        <f t="shared" si="4"/>
        <v>-920.84131685385455</v>
      </c>
      <c r="AO52" s="3">
        <f t="shared" si="34"/>
        <v>-919.64141999999993</v>
      </c>
      <c r="AP52" s="3">
        <f t="shared" si="27"/>
        <v>1.4397524598902276</v>
      </c>
      <c r="AR52">
        <f t="shared" si="28"/>
        <v>2.2178900085114566</v>
      </c>
      <c r="AS52">
        <v>2.2149999999999999</v>
      </c>
      <c r="AU52">
        <f t="shared" si="29"/>
        <v>2.2178900085114566</v>
      </c>
      <c r="AV52">
        <f t="shared" si="30"/>
        <v>2.2149999999999999</v>
      </c>
    </row>
    <row r="53" spans="1:48" x14ac:dyDescent="0.3">
      <c r="A53" s="3">
        <v>11.561999999999999</v>
      </c>
      <c r="B53" s="3">
        <v>100</v>
      </c>
      <c r="C53" s="11">
        <f t="shared" si="6"/>
        <v>373.15</v>
      </c>
      <c r="D53" s="3">
        <v>42.393999999999998</v>
      </c>
      <c r="E53" s="3">
        <f t="shared" si="31"/>
        <v>490.15942799999993</v>
      </c>
      <c r="F53" s="3">
        <v>1.7999999999999999E-2</v>
      </c>
      <c r="G53">
        <f t="shared" si="32"/>
        <v>2.6798874447273215E-3</v>
      </c>
      <c r="H53">
        <f t="shared" si="7"/>
        <v>5.9219804835773964</v>
      </c>
      <c r="J53">
        <f t="shared" si="8"/>
        <v>208.11599999999999</v>
      </c>
      <c r="K53" s="3">
        <f t="shared" si="33"/>
        <v>11.561999999999999</v>
      </c>
      <c r="L53" s="3">
        <f t="shared" si="9"/>
        <v>3.4002941049268074</v>
      </c>
      <c r="M53" s="3">
        <v>0.2</v>
      </c>
      <c r="N53" s="3">
        <f t="shared" si="10"/>
        <v>1.6800588209853615</v>
      </c>
      <c r="O53" s="3">
        <f t="shared" si="11"/>
        <v>0.51882880529353126</v>
      </c>
      <c r="P53" s="3">
        <f t="shared" si="12"/>
        <v>5.9986986468038079</v>
      </c>
      <c r="Q53" s="3">
        <f t="shared" si="13"/>
        <v>-416.23199999999997</v>
      </c>
      <c r="R53" s="3">
        <f t="shared" si="14"/>
        <v>-2496.8503351564423</v>
      </c>
      <c r="T53">
        <f t="shared" si="15"/>
        <v>0.29409220765670369</v>
      </c>
      <c r="U53">
        <f t="shared" si="16"/>
        <v>3.360117641970723</v>
      </c>
      <c r="V53">
        <f t="shared" si="17"/>
        <v>36.517971410386387</v>
      </c>
      <c r="X53">
        <f t="shared" si="18"/>
        <v>0.67106913610051666</v>
      </c>
      <c r="Y53">
        <f t="shared" si="19"/>
        <v>-0.39888311289113776</v>
      </c>
      <c r="AA53">
        <f t="shared" si="20"/>
        <v>37137.827278038261</v>
      </c>
      <c r="AB53">
        <f t="shared" si="3"/>
        <v>0.32893086389948334</v>
      </c>
      <c r="AC53">
        <f t="shared" si="21"/>
        <v>0.10819551322566043</v>
      </c>
      <c r="AD53">
        <f t="shared" si="22"/>
        <v>4018.1462824332812</v>
      </c>
      <c r="AI53">
        <f t="shared" si="23"/>
        <v>-77962.321912633546</v>
      </c>
      <c r="AJ53">
        <f t="shared" si="24"/>
        <v>0.10819551322566043</v>
      </c>
      <c r="AK53">
        <f t="shared" si="25"/>
        <v>0.67106913610051666</v>
      </c>
      <c r="AL53">
        <f t="shared" si="26"/>
        <v>-5660.5845476028753</v>
      </c>
      <c r="AN53">
        <f t="shared" si="4"/>
        <v>-891.32892451012594</v>
      </c>
      <c r="AO53" s="3">
        <f t="shared" si="34"/>
        <v>-885.74169600000005</v>
      </c>
      <c r="AP53" s="3">
        <f t="shared" si="27"/>
        <v>31.217122424363648</v>
      </c>
      <c r="AR53">
        <f t="shared" si="28"/>
        <v>2.1414233516647592</v>
      </c>
      <c r="AS53">
        <v>2.1280000000000001</v>
      </c>
      <c r="AU53">
        <f t="shared" si="29"/>
        <v>2.1414233516647592</v>
      </c>
      <c r="AV53">
        <f t="shared" si="30"/>
        <v>2.1280000000000001</v>
      </c>
    </row>
    <row r="54" spans="1:48" x14ac:dyDescent="0.3">
      <c r="A54" s="3">
        <v>18.542000000000002</v>
      </c>
      <c r="B54" s="3">
        <v>25</v>
      </c>
      <c r="C54" s="11">
        <f t="shared" si="6"/>
        <v>298.14999999999998</v>
      </c>
      <c r="D54" s="3">
        <v>42.393999999999998</v>
      </c>
      <c r="E54" s="3">
        <f t="shared" si="31"/>
        <v>786.06954800000005</v>
      </c>
      <c r="F54" s="3">
        <v>1.7999999999999999E-2</v>
      </c>
      <c r="G54">
        <f t="shared" si="32"/>
        <v>3.3540164346805303E-3</v>
      </c>
      <c r="H54">
        <f t="shared" si="7"/>
        <v>5.697596715569115</v>
      </c>
      <c r="J54">
        <f t="shared" si="8"/>
        <v>333.75600000000003</v>
      </c>
      <c r="K54" s="3">
        <f t="shared" si="33"/>
        <v>18.542000000000002</v>
      </c>
      <c r="L54" s="3">
        <f t="shared" si="9"/>
        <v>4.3060422663973004</v>
      </c>
      <c r="M54" s="3">
        <v>0.2</v>
      </c>
      <c r="N54" s="3">
        <f t="shared" si="10"/>
        <v>1.8612084532794602</v>
      </c>
      <c r="O54" s="3">
        <f t="shared" si="11"/>
        <v>0.62122598282172381</v>
      </c>
      <c r="P54" s="3">
        <f t="shared" si="12"/>
        <v>11.518772173480404</v>
      </c>
      <c r="Q54" s="3">
        <f t="shared" si="13"/>
        <v>-667.51200000000006</v>
      </c>
      <c r="R54" s="3">
        <f t="shared" si="14"/>
        <v>-7688.9186510642521</v>
      </c>
      <c r="T54">
        <f t="shared" si="15"/>
        <v>0.23223181244727109</v>
      </c>
      <c r="U54">
        <f t="shared" si="16"/>
        <v>3.7224169065589203</v>
      </c>
      <c r="V54">
        <f t="shared" si="17"/>
        <v>41.706707577326746</v>
      </c>
      <c r="X54">
        <f t="shared" si="18"/>
        <v>0.55988861190751349</v>
      </c>
      <c r="Y54">
        <f t="shared" si="19"/>
        <v>-0.58001742234563591</v>
      </c>
      <c r="AA54">
        <f t="shared" si="20"/>
        <v>26369.749784210697</v>
      </c>
      <c r="AB54">
        <f t="shared" si="3"/>
        <v>0.44011138809248657</v>
      </c>
      <c r="AC54">
        <f t="shared" si="21"/>
        <v>0.19369803392869533</v>
      </c>
      <c r="AD54">
        <f t="shared" si="22"/>
        <v>5107.7686883932502</v>
      </c>
      <c r="AI54">
        <f t="shared" si="23"/>
        <v>-99606.422929202599</v>
      </c>
      <c r="AJ54">
        <f t="shared" si="24"/>
        <v>0.19369803392869533</v>
      </c>
      <c r="AK54">
        <f t="shared" si="25"/>
        <v>0.55988861190751349</v>
      </c>
      <c r="AL54">
        <f t="shared" si="26"/>
        <v>-10802.249167542866</v>
      </c>
      <c r="AN54">
        <f t="shared" si="4"/>
        <v>-2036.7248969143093</v>
      </c>
      <c r="AO54" s="3">
        <f t="shared" si="34"/>
        <v>-2038.5816480000001</v>
      </c>
      <c r="AP54" s="3">
        <f t="shared" si="27"/>
        <v>3.4475245942139754</v>
      </c>
      <c r="AR54">
        <f t="shared" si="28"/>
        <v>3.0512184004397063</v>
      </c>
      <c r="AS54">
        <v>3.0539999999999998</v>
      </c>
      <c r="AU54">
        <f t="shared" si="29"/>
        <v>3.0512184004397063</v>
      </c>
      <c r="AV54">
        <f t="shared" si="30"/>
        <v>3.0539999999999998</v>
      </c>
    </row>
    <row r="55" spans="1:48" x14ac:dyDescent="0.3">
      <c r="A55" s="3">
        <v>18.544</v>
      </c>
      <c r="B55" s="3">
        <v>37.5</v>
      </c>
      <c r="C55" s="11">
        <f t="shared" si="6"/>
        <v>310.64999999999998</v>
      </c>
      <c r="D55" s="3">
        <v>42.393999999999998</v>
      </c>
      <c r="E55" s="3">
        <f t="shared" si="31"/>
        <v>786.15433599999994</v>
      </c>
      <c r="F55" s="3">
        <v>1.7999999999999999E-2</v>
      </c>
      <c r="G55">
        <f t="shared" si="32"/>
        <v>3.2190568163528088E-3</v>
      </c>
      <c r="H55">
        <f t="shared" si="7"/>
        <v>5.7386668765097024</v>
      </c>
      <c r="J55">
        <f t="shared" si="8"/>
        <v>333.79200000000003</v>
      </c>
      <c r="K55" s="3">
        <f t="shared" si="33"/>
        <v>18.544</v>
      </c>
      <c r="L55" s="3">
        <f t="shared" si="9"/>
        <v>4.3062744919477671</v>
      </c>
      <c r="M55" s="3">
        <v>0.2</v>
      </c>
      <c r="N55" s="3">
        <f t="shared" si="10"/>
        <v>1.8612548983895536</v>
      </c>
      <c r="O55" s="3">
        <f t="shared" si="11"/>
        <v>0.62125093678672394</v>
      </c>
      <c r="P55" s="3">
        <f t="shared" si="12"/>
        <v>11.520477371773008</v>
      </c>
      <c r="Q55" s="3">
        <f t="shared" si="13"/>
        <v>-667.58400000000006</v>
      </c>
      <c r="R55" s="3">
        <f t="shared" si="14"/>
        <v>-7690.8863657577131</v>
      </c>
      <c r="T55">
        <f t="shared" si="15"/>
        <v>0.23221928882375795</v>
      </c>
      <c r="U55">
        <f t="shared" si="16"/>
        <v>3.7225097967791072</v>
      </c>
      <c r="V55">
        <f t="shared" si="17"/>
        <v>41.707909307123941</v>
      </c>
      <c r="X55">
        <f t="shared" si="18"/>
        <v>0.55986203422905112</v>
      </c>
      <c r="Y55">
        <f t="shared" si="19"/>
        <v>-0.58006489305451037</v>
      </c>
      <c r="AA55">
        <f t="shared" si="20"/>
        <v>26506.696917653651</v>
      </c>
      <c r="AB55">
        <f t="shared" si="3"/>
        <v>0.44013796577094888</v>
      </c>
      <c r="AC55">
        <f t="shared" si="21"/>
        <v>0.19372142891298896</v>
      </c>
      <c r="AD55">
        <f t="shared" si="22"/>
        <v>5134.9152026513857</v>
      </c>
      <c r="AI55">
        <f t="shared" si="23"/>
        <v>-100691.80936128626</v>
      </c>
      <c r="AJ55">
        <f t="shared" si="24"/>
        <v>0.19372142891298896</v>
      </c>
      <c r="AK55">
        <f t="shared" si="25"/>
        <v>0.55986203422905112</v>
      </c>
      <c r="AL55">
        <f t="shared" si="26"/>
        <v>-10920.75908344275</v>
      </c>
      <c r="AN55">
        <f t="shared" si="4"/>
        <v>-1947.3304591665274</v>
      </c>
      <c r="AO55" s="3">
        <f t="shared" si="34"/>
        <v>-1943.3370240000002</v>
      </c>
      <c r="AP55" s="3">
        <f t="shared" si="27"/>
        <v>15.947524429256175</v>
      </c>
      <c r="AR55">
        <f t="shared" si="28"/>
        <v>2.9169819216256339</v>
      </c>
      <c r="AS55">
        <v>2.911</v>
      </c>
      <c r="AU55">
        <f t="shared" si="29"/>
        <v>2.9169819216256339</v>
      </c>
      <c r="AV55">
        <f t="shared" si="30"/>
        <v>2.911</v>
      </c>
    </row>
    <row r="56" spans="1:48" x14ac:dyDescent="0.3">
      <c r="A56" s="3">
        <v>18.547999999999998</v>
      </c>
      <c r="B56" s="3">
        <v>50</v>
      </c>
      <c r="C56" s="11">
        <f t="shared" si="6"/>
        <v>323.14999999999998</v>
      </c>
      <c r="D56" s="3">
        <v>42.393999999999998</v>
      </c>
      <c r="E56" s="3">
        <f t="shared" si="31"/>
        <v>786.32391199999995</v>
      </c>
      <c r="F56" s="3">
        <v>1.7999999999999999E-2</v>
      </c>
      <c r="G56">
        <f t="shared" si="32"/>
        <v>3.0945381401825778E-3</v>
      </c>
      <c r="H56">
        <f t="shared" si="7"/>
        <v>5.7781166117089047</v>
      </c>
      <c r="J56">
        <f t="shared" si="8"/>
        <v>333.86399999999998</v>
      </c>
      <c r="K56" s="3">
        <f t="shared" si="33"/>
        <v>18.547999999999998</v>
      </c>
      <c r="L56" s="3">
        <f t="shared" si="9"/>
        <v>4.3067389054828942</v>
      </c>
      <c r="M56" s="3">
        <v>0.2</v>
      </c>
      <c r="N56" s="3">
        <f t="shared" si="10"/>
        <v>1.8613477810965788</v>
      </c>
      <c r="O56" s="3">
        <f t="shared" si="11"/>
        <v>0.62130083881229137</v>
      </c>
      <c r="P56" s="3">
        <f t="shared" si="12"/>
        <v>11.523887958290379</v>
      </c>
      <c r="Q56" s="3">
        <f t="shared" si="13"/>
        <v>-667.72799999999995</v>
      </c>
      <c r="R56" s="3">
        <f t="shared" si="14"/>
        <v>-7694.8226586133178</v>
      </c>
      <c r="T56">
        <f t="shared" si="15"/>
        <v>0.23219424765381144</v>
      </c>
      <c r="U56">
        <f t="shared" si="16"/>
        <v>3.7226955621931577</v>
      </c>
      <c r="V56">
        <f t="shared" si="17"/>
        <v>41.71031239351754</v>
      </c>
      <c r="X56">
        <f t="shared" si="18"/>
        <v>0.55980888644119542</v>
      </c>
      <c r="Y56">
        <f t="shared" si="19"/>
        <v>-0.58015982771238972</v>
      </c>
      <c r="AA56">
        <f t="shared" si="20"/>
        <v>26635.376797209967</v>
      </c>
      <c r="AB56">
        <f t="shared" si="3"/>
        <v>0.44019111355880458</v>
      </c>
      <c r="AC56">
        <f t="shared" si="21"/>
        <v>0.1937682164561404</v>
      </c>
      <c r="AD56">
        <f t="shared" si="22"/>
        <v>5161.0894566326406</v>
      </c>
      <c r="AI56">
        <f t="shared" si="23"/>
        <v>-101743.96481067581</v>
      </c>
      <c r="AJ56">
        <f t="shared" si="24"/>
        <v>0.1937682164561404</v>
      </c>
      <c r="AK56">
        <f t="shared" si="25"/>
        <v>0.55980888644119542</v>
      </c>
      <c r="AL56">
        <f t="shared" si="26"/>
        <v>-11036.490338679943</v>
      </c>
      <c r="AN56">
        <f t="shared" si="4"/>
        <v>-1861.7122487872457</v>
      </c>
      <c r="AO56" s="3">
        <f t="shared" si="34"/>
        <v>-1858.9547519999996</v>
      </c>
      <c r="AP56" s="3">
        <f t="shared" si="27"/>
        <v>7.6037885316723139</v>
      </c>
      <c r="AR56">
        <f t="shared" si="28"/>
        <v>2.7881296707450427</v>
      </c>
      <c r="AS56">
        <v>2.7839999999999998</v>
      </c>
      <c r="AU56">
        <f t="shared" si="29"/>
        <v>2.7881296707450427</v>
      </c>
      <c r="AV56">
        <f t="shared" si="30"/>
        <v>2.7839999999999998</v>
      </c>
    </row>
    <row r="57" spans="1:48" x14ac:dyDescent="0.3">
      <c r="A57" s="3">
        <v>18.550999999999998</v>
      </c>
      <c r="B57" s="3">
        <v>62.5</v>
      </c>
      <c r="C57" s="11">
        <f t="shared" si="6"/>
        <v>335.65</v>
      </c>
      <c r="D57" s="3">
        <v>42.393999999999998</v>
      </c>
      <c r="E57" s="3">
        <f t="shared" si="31"/>
        <v>786.4510939999999</v>
      </c>
      <c r="F57" s="3">
        <v>1.7999999999999999E-2</v>
      </c>
      <c r="G57">
        <f t="shared" si="32"/>
        <v>2.9792939073439596E-3</v>
      </c>
      <c r="H57">
        <f t="shared" si="7"/>
        <v>5.8160689503847607</v>
      </c>
      <c r="J57">
        <f t="shared" si="8"/>
        <v>333.91799999999995</v>
      </c>
      <c r="K57" s="3">
        <f t="shared" si="33"/>
        <v>18.550999999999998</v>
      </c>
      <c r="L57" s="3">
        <f t="shared" si="9"/>
        <v>4.3070871827721344</v>
      </c>
      <c r="M57" s="3">
        <v>0.2</v>
      </c>
      <c r="N57" s="3">
        <f t="shared" si="10"/>
        <v>1.8614174365544269</v>
      </c>
      <c r="O57" s="3">
        <f t="shared" si="11"/>
        <v>0.62133826016646432</v>
      </c>
      <c r="P57" s="3">
        <f t="shared" si="12"/>
        <v>11.526446064348079</v>
      </c>
      <c r="Q57" s="3">
        <f t="shared" si="13"/>
        <v>-667.8359999999999</v>
      </c>
      <c r="R57" s="3">
        <f t="shared" si="14"/>
        <v>-7697.7756338299623</v>
      </c>
      <c r="T57">
        <f t="shared" si="15"/>
        <v>0.23217547209164649</v>
      </c>
      <c r="U57">
        <f t="shared" si="16"/>
        <v>3.7228348731088539</v>
      </c>
      <c r="V57">
        <f t="shared" si="17"/>
        <v>41.712114381858569</v>
      </c>
      <c r="X57">
        <f t="shared" si="18"/>
        <v>0.55976903222182472</v>
      </c>
      <c r="Y57">
        <f t="shared" si="19"/>
        <v>-0.5802310227917552</v>
      </c>
      <c r="AA57">
        <f t="shared" si="20"/>
        <v>26760.226414470802</v>
      </c>
      <c r="AB57">
        <f t="shared" si="3"/>
        <v>0.44023096777817522</v>
      </c>
      <c r="AC57">
        <f t="shared" si="21"/>
        <v>0.19380330499090875</v>
      </c>
      <c r="AD57">
        <f t="shared" si="22"/>
        <v>5186.2203214294577</v>
      </c>
      <c r="AI57">
        <f t="shared" si="23"/>
        <v>-102752.44019319551</v>
      </c>
      <c r="AJ57">
        <f t="shared" si="24"/>
        <v>0.19380330499090875</v>
      </c>
      <c r="AK57">
        <f t="shared" si="25"/>
        <v>0.55976903222182472</v>
      </c>
      <c r="AL57">
        <f t="shared" si="26"/>
        <v>-11147.107565499346</v>
      </c>
      <c r="AN57">
        <f t="shared" si="4"/>
        <v>-1779.180735164724</v>
      </c>
      <c r="AO57" s="3">
        <f t="shared" si="34"/>
        <v>-1775.7759239999998</v>
      </c>
      <c r="AP57" s="3">
        <f t="shared" si="27"/>
        <v>11.592739067430232</v>
      </c>
      <c r="AR57">
        <f t="shared" si="28"/>
        <v>2.6640982743738348</v>
      </c>
      <c r="AS57">
        <v>2.6589999999999998</v>
      </c>
      <c r="AU57">
        <f t="shared" si="29"/>
        <v>2.6640982743738348</v>
      </c>
      <c r="AV57">
        <f t="shared" si="30"/>
        <v>2.6589999999999998</v>
      </c>
    </row>
    <row r="58" spans="1:48" x14ac:dyDescent="0.3">
      <c r="A58" s="3">
        <v>18.559000000000001</v>
      </c>
      <c r="B58" s="3">
        <v>75</v>
      </c>
      <c r="C58" s="11">
        <f t="shared" si="6"/>
        <v>348.15</v>
      </c>
      <c r="D58" s="3">
        <v>42.393999999999998</v>
      </c>
      <c r="E58" s="3">
        <f t="shared" si="31"/>
        <v>786.79024600000002</v>
      </c>
      <c r="F58" s="3">
        <v>1.7999999999999999E-2</v>
      </c>
      <c r="G58">
        <f t="shared" si="32"/>
        <v>2.8723251472066642E-3</v>
      </c>
      <c r="H58">
        <f t="shared" si="7"/>
        <v>5.852633421388556</v>
      </c>
      <c r="J58">
        <f t="shared" si="8"/>
        <v>334.06200000000001</v>
      </c>
      <c r="K58" s="3">
        <f t="shared" si="33"/>
        <v>18.559000000000001</v>
      </c>
      <c r="L58" s="3">
        <f t="shared" si="9"/>
        <v>4.3080157845578979</v>
      </c>
      <c r="M58" s="3">
        <v>0.2</v>
      </c>
      <c r="N58" s="3">
        <f t="shared" si="10"/>
        <v>1.8616031569115796</v>
      </c>
      <c r="O58" s="3">
        <f t="shared" si="11"/>
        <v>0.62143802881003973</v>
      </c>
      <c r="P58" s="3">
        <f t="shared" si="12"/>
        <v>11.533268376685529</v>
      </c>
      <c r="Q58" s="3">
        <f t="shared" si="13"/>
        <v>-668.12400000000002</v>
      </c>
      <c r="R58" s="3">
        <f t="shared" si="14"/>
        <v>-7705.6534009046427</v>
      </c>
      <c r="T58">
        <f t="shared" si="15"/>
        <v>0.2321254261844872</v>
      </c>
      <c r="U58">
        <f t="shared" si="16"/>
        <v>3.7232063138231593</v>
      </c>
      <c r="V58">
        <f t="shared" si="17"/>
        <v>41.716918316776912</v>
      </c>
      <c r="X58">
        <f t="shared" si="18"/>
        <v>0.55966278204095365</v>
      </c>
      <c r="Y58">
        <f t="shared" si="19"/>
        <v>-0.5804208515599506</v>
      </c>
      <c r="AA58">
        <f t="shared" si="20"/>
        <v>26873.396104677922</v>
      </c>
      <c r="AB58">
        <f t="shared" si="3"/>
        <v>0.44033721795904635</v>
      </c>
      <c r="AC58">
        <f t="shared" si="21"/>
        <v>0.1938968655199127</v>
      </c>
      <c r="AD58">
        <f t="shared" si="22"/>
        <v>5210.6672705720812</v>
      </c>
      <c r="AI58">
        <f t="shared" si="23"/>
        <v>-103747.73358294141</v>
      </c>
      <c r="AJ58">
        <f t="shared" si="24"/>
        <v>0.1938968655199127</v>
      </c>
      <c r="AK58">
        <f t="shared" si="25"/>
        <v>0.55966278204095365</v>
      </c>
      <c r="AL58">
        <f t="shared" si="26"/>
        <v>-11258.378196075802</v>
      </c>
      <c r="AN58">
        <f t="shared" si="4"/>
        <v>-1700.2398145692587</v>
      </c>
      <c r="AO58" s="3">
        <f t="shared" si="34"/>
        <v>-1698.371208</v>
      </c>
      <c r="AP58" s="3">
        <f t="shared" si="27"/>
        <v>3.4916905106765643</v>
      </c>
      <c r="AR58">
        <f t="shared" si="28"/>
        <v>2.5447967960577058</v>
      </c>
      <c r="AS58">
        <v>2.5419999999999998</v>
      </c>
      <c r="AU58">
        <f t="shared" si="29"/>
        <v>2.5447967960577058</v>
      </c>
      <c r="AV58">
        <f t="shared" si="30"/>
        <v>2.5419999999999998</v>
      </c>
    </row>
    <row r="59" spans="1:48" x14ac:dyDescent="0.3">
      <c r="A59" s="3">
        <v>18.57</v>
      </c>
      <c r="B59" s="3">
        <v>87.5</v>
      </c>
      <c r="C59" s="11">
        <f t="shared" si="6"/>
        <v>360.65</v>
      </c>
      <c r="D59" s="3">
        <v>42.393999999999998</v>
      </c>
      <c r="E59" s="3">
        <f t="shared" si="31"/>
        <v>787.25657999999999</v>
      </c>
      <c r="F59" s="3">
        <v>1.7999999999999999E-2</v>
      </c>
      <c r="G59">
        <f t="shared" si="32"/>
        <v>2.772771384999307E-3</v>
      </c>
      <c r="H59">
        <f t="shared" si="7"/>
        <v>5.8879079589496817</v>
      </c>
      <c r="J59">
        <f t="shared" si="8"/>
        <v>334.26</v>
      </c>
      <c r="K59" s="3">
        <f t="shared" si="33"/>
        <v>18.57</v>
      </c>
      <c r="L59" s="3">
        <f t="shared" si="9"/>
        <v>4.3092922852830489</v>
      </c>
      <c r="M59" s="3">
        <v>0.2</v>
      </c>
      <c r="N59" s="3">
        <f t="shared" si="10"/>
        <v>1.8618584570566097</v>
      </c>
      <c r="O59" s="3">
        <f t="shared" si="11"/>
        <v>0.62157515934710361</v>
      </c>
      <c r="P59" s="3">
        <f t="shared" si="12"/>
        <v>11.542650709075714</v>
      </c>
      <c r="Q59" s="3">
        <f t="shared" si="13"/>
        <v>-668.52</v>
      </c>
      <c r="R59" s="3">
        <f t="shared" si="14"/>
        <v>-7716.492852031296</v>
      </c>
      <c r="T59">
        <f t="shared" si="15"/>
        <v>0.23205666587415447</v>
      </c>
      <c r="U59">
        <f t="shared" si="16"/>
        <v>3.7237169141132194</v>
      </c>
      <c r="V59">
        <f t="shared" si="17"/>
        <v>41.723520482239316</v>
      </c>
      <c r="X59">
        <f t="shared" si="18"/>
        <v>0.55951675388432476</v>
      </c>
      <c r="Y59">
        <f t="shared" si="19"/>
        <v>-0.58068180729184193</v>
      </c>
      <c r="AA59">
        <f t="shared" si="20"/>
        <v>26977.81871935154</v>
      </c>
      <c r="AB59">
        <f t="shared" si="3"/>
        <v>0.44048324611567524</v>
      </c>
      <c r="AC59">
        <f t="shared" si="21"/>
        <v>0.19402549010860254</v>
      </c>
      <c r="AD59">
        <f t="shared" si="22"/>
        <v>5234.3844990832149</v>
      </c>
      <c r="AI59">
        <f t="shared" si="23"/>
        <v>-104723.42371802236</v>
      </c>
      <c r="AJ59">
        <f t="shared" si="24"/>
        <v>0.19402549010860254</v>
      </c>
      <c r="AK59">
        <f t="shared" si="25"/>
        <v>0.55951675388432476</v>
      </c>
      <c r="AL59">
        <f t="shared" si="26"/>
        <v>-11368.828538731768</v>
      </c>
      <c r="AN59">
        <f t="shared" si="4"/>
        <v>-1624.3530146722733</v>
      </c>
      <c r="AO59" s="3">
        <f t="shared" si="34"/>
        <v>-1624.5036</v>
      </c>
      <c r="AP59" s="3">
        <f t="shared" si="27"/>
        <v>2.2675940926566863E-2</v>
      </c>
      <c r="AR59">
        <f t="shared" si="28"/>
        <v>2.4297747482083905</v>
      </c>
      <c r="AS59">
        <v>2.4300000000000002</v>
      </c>
      <c r="AU59">
        <f t="shared" si="29"/>
        <v>2.4297747482083905</v>
      </c>
      <c r="AV59">
        <f t="shared" si="30"/>
        <v>2.4300000000000002</v>
      </c>
    </row>
    <row r="60" spans="1:48" x14ac:dyDescent="0.3">
      <c r="A60" s="3">
        <v>18.585000000000001</v>
      </c>
      <c r="B60" s="3">
        <v>100</v>
      </c>
      <c r="C60" s="11">
        <f t="shared" si="6"/>
        <v>373.15</v>
      </c>
      <c r="D60" s="3">
        <v>42.393999999999998</v>
      </c>
      <c r="E60" s="3">
        <f t="shared" si="31"/>
        <v>787.89248999999995</v>
      </c>
      <c r="F60" s="3">
        <v>1.7999999999999999E-2</v>
      </c>
      <c r="G60">
        <f t="shared" si="32"/>
        <v>2.6798874447273215E-3</v>
      </c>
      <c r="H60">
        <f t="shared" si="7"/>
        <v>5.9219804835773964</v>
      </c>
      <c r="J60">
        <f t="shared" si="8"/>
        <v>334.53000000000003</v>
      </c>
      <c r="K60" s="3">
        <f t="shared" si="33"/>
        <v>18.585000000000001</v>
      </c>
      <c r="L60" s="3">
        <f t="shared" si="9"/>
        <v>4.3110323589599746</v>
      </c>
      <c r="M60" s="3">
        <v>0.2</v>
      </c>
      <c r="N60" s="3">
        <f t="shared" si="10"/>
        <v>1.8622064717919948</v>
      </c>
      <c r="O60" s="3">
        <f t="shared" si="11"/>
        <v>0.62176205981368915</v>
      </c>
      <c r="P60" s="3">
        <f t="shared" si="12"/>
        <v>11.555447881637413</v>
      </c>
      <c r="Q60" s="3">
        <f t="shared" si="13"/>
        <v>-669.06000000000006</v>
      </c>
      <c r="R60" s="3">
        <f t="shared" si="14"/>
        <v>-7731.2879596883286</v>
      </c>
      <c r="T60">
        <f t="shared" si="15"/>
        <v>0.23196300021307364</v>
      </c>
      <c r="U60">
        <f t="shared" si="16"/>
        <v>3.7244129435839897</v>
      </c>
      <c r="V60">
        <f t="shared" si="17"/>
        <v>41.732517386539648</v>
      </c>
      <c r="X60">
        <f t="shared" si="18"/>
        <v>0.55931774734396922</v>
      </c>
      <c r="Y60">
        <f t="shared" si="19"/>
        <v>-0.58103754630817672</v>
      </c>
      <c r="AA60">
        <f t="shared" si="20"/>
        <v>27072.295078530391</v>
      </c>
      <c r="AB60">
        <f t="shared" si="3"/>
        <v>0.44068225265603078</v>
      </c>
      <c r="AC60">
        <f t="shared" si="21"/>
        <v>0.19420084780599375</v>
      </c>
      <c r="AD60">
        <f t="shared" si="22"/>
        <v>5257.462656304634</v>
      </c>
      <c r="AI60">
        <f t="shared" si="23"/>
        <v>-105686.62864678024</v>
      </c>
      <c r="AJ60">
        <f t="shared" si="24"/>
        <v>0.19420084780599375</v>
      </c>
      <c r="AK60">
        <f t="shared" si="25"/>
        <v>0.55931774734396922</v>
      </c>
      <c r="AL60">
        <f t="shared" si="26"/>
        <v>-11479.679566729401</v>
      </c>
      <c r="AN60">
        <f t="shared" si="4"/>
        <v>-1551.384604196408</v>
      </c>
      <c r="AO60" s="3">
        <f t="shared" si="34"/>
        <v>-1554.8954399999998</v>
      </c>
      <c r="AP60" s="3">
        <f t="shared" si="27"/>
        <v>12.3259680397822</v>
      </c>
      <c r="AR60">
        <f t="shared" si="28"/>
        <v>2.3187525845161985</v>
      </c>
      <c r="AS60">
        <v>2.3239999999999998</v>
      </c>
      <c r="AU60">
        <f t="shared" si="29"/>
        <v>2.3187525845161985</v>
      </c>
      <c r="AV60">
        <f t="shared" si="30"/>
        <v>2.3239999999999998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79C4-5DB7-4A9B-9A75-6C5862E42C04}">
  <dimension ref="A1:B53"/>
  <sheetViews>
    <sheetView workbookViewId="0">
      <selection activeCell="C5" sqref="C5"/>
    </sheetView>
  </sheetViews>
  <sheetFormatPr defaultRowHeight="14.4" x14ac:dyDescent="0.3"/>
  <sheetData>
    <row r="1" spans="1:2" x14ac:dyDescent="0.3">
      <c r="A1">
        <v>4.0775874274387613E-2</v>
      </c>
      <c r="B1">
        <v>269.64318511963302</v>
      </c>
    </row>
    <row r="2" spans="1:2" x14ac:dyDescent="0.3">
      <c r="A2">
        <v>7.8356686165147529E-2</v>
      </c>
      <c r="B2">
        <v>262.00130236596402</v>
      </c>
    </row>
    <row r="3" spans="1:2" x14ac:dyDescent="0.3">
      <c r="A3">
        <v>0.10636557891682254</v>
      </c>
      <c r="B3">
        <v>256.53937987343602</v>
      </c>
    </row>
    <row r="4" spans="1:2" x14ac:dyDescent="0.3">
      <c r="A4">
        <v>0.12627995151014915</v>
      </c>
      <c r="B4">
        <v>252.17144479136999</v>
      </c>
    </row>
    <row r="5" spans="1:2" x14ac:dyDescent="0.3">
      <c r="A5">
        <v>0.13907032302335606</v>
      </c>
      <c r="B5">
        <v>247.81152426908801</v>
      </c>
    </row>
    <row r="6" spans="1:2" x14ac:dyDescent="0.3">
      <c r="A6">
        <v>0.16652314051620201</v>
      </c>
      <c r="B6">
        <v>234.74378454191699</v>
      </c>
    </row>
    <row r="7" spans="1:2" x14ac:dyDescent="0.3">
      <c r="A7">
        <v>0.17817026128727032</v>
      </c>
      <c r="B7">
        <v>230.38386401963501</v>
      </c>
    </row>
    <row r="8" spans="1:2" x14ac:dyDescent="0.3">
      <c r="A8">
        <v>0.18387259980244294</v>
      </c>
      <c r="B8">
        <v>226.03195805713699</v>
      </c>
    </row>
    <row r="9" spans="1:2" x14ac:dyDescent="0.3">
      <c r="A9">
        <v>0.19504312905448751</v>
      </c>
      <c r="B9">
        <v>217.32814613214001</v>
      </c>
    </row>
    <row r="10" spans="1:2" x14ac:dyDescent="0.3">
      <c r="A10">
        <v>0.20591199981246619</v>
      </c>
      <c r="B10">
        <v>212.968225609857</v>
      </c>
    </row>
    <row r="11" spans="1:2" x14ac:dyDescent="0.3">
      <c r="A11">
        <v>0.21123710620066591</v>
      </c>
      <c r="B11">
        <v>206.44437394600101</v>
      </c>
    </row>
    <row r="12" spans="1:2" x14ac:dyDescent="0.3">
      <c r="A12">
        <v>0.22932544647935366</v>
      </c>
      <c r="B12">
        <v>196.64256733065</v>
      </c>
    </row>
    <row r="13" spans="1:2" x14ac:dyDescent="0.3">
      <c r="A13">
        <v>0.24900791451437684</v>
      </c>
      <c r="B13">
        <v>202.040373344909</v>
      </c>
    </row>
    <row r="14" spans="1:2" x14ac:dyDescent="0.3">
      <c r="A14">
        <v>0.26998254423205381</v>
      </c>
      <c r="B14">
        <v>209.60611778063401</v>
      </c>
    </row>
    <row r="15" spans="1:2" x14ac:dyDescent="0.3">
      <c r="A15">
        <v>0.2654233980266707</v>
      </c>
      <c r="B15">
        <v>215.04399659381201</v>
      </c>
    </row>
    <row r="16" spans="1:2" x14ac:dyDescent="0.3">
      <c r="A16">
        <v>0.27224096074934984</v>
      </c>
      <c r="B16">
        <v>221.547811858209</v>
      </c>
    </row>
    <row r="17" spans="1:2" x14ac:dyDescent="0.3">
      <c r="A17">
        <v>0.27671613109853682</v>
      </c>
      <c r="B17">
        <v>224.797715850461</v>
      </c>
    </row>
    <row r="18" spans="1:2" x14ac:dyDescent="0.3">
      <c r="A18">
        <v>0.28550336419818068</v>
      </c>
      <c r="B18">
        <v>231.297523834966</v>
      </c>
    </row>
    <row r="19" spans="1:2" x14ac:dyDescent="0.3">
      <c r="A19">
        <v>0.2961916436392345</v>
      </c>
      <c r="B19">
        <v>235.621378838222</v>
      </c>
    </row>
    <row r="20" spans="1:2" x14ac:dyDescent="0.3">
      <c r="A20">
        <v>0.30860291866516903</v>
      </c>
      <c r="B20">
        <v>242.113172262944</v>
      </c>
    </row>
    <row r="21" spans="1:2" x14ac:dyDescent="0.3">
      <c r="A21">
        <v>0.31663674325714491</v>
      </c>
      <c r="B21">
        <v>246.441034546092</v>
      </c>
    </row>
    <row r="22" spans="1:2" x14ac:dyDescent="0.3">
      <c r="A22">
        <v>0.33215700964059619</v>
      </c>
      <c r="B22">
        <v>248.58092200831501</v>
      </c>
    </row>
    <row r="23" spans="1:2" x14ac:dyDescent="0.3">
      <c r="A23">
        <v>0.34334231492430106</v>
      </c>
      <c r="B23">
        <v>258.33063398507198</v>
      </c>
    </row>
    <row r="24" spans="1:2" x14ac:dyDescent="0.3">
      <c r="A24">
        <v>0.35059333243870128</v>
      </c>
      <c r="B24">
        <v>262.65849626822001</v>
      </c>
    </row>
    <row r="25" spans="1:2" x14ac:dyDescent="0.3">
      <c r="A25">
        <v>0.35768596294961891</v>
      </c>
      <c r="B25">
        <v>265.90038570068901</v>
      </c>
    </row>
    <row r="26" spans="1:2" x14ac:dyDescent="0.3">
      <c r="A26">
        <v>0.36117449601146467</v>
      </c>
      <c r="B26">
        <v>270.23626254362</v>
      </c>
    </row>
    <row r="27" spans="1:2" x14ac:dyDescent="0.3">
      <c r="A27">
        <v>0.36633681887053621</v>
      </c>
      <c r="B27">
        <v>272.39618640530199</v>
      </c>
    </row>
    <row r="28" spans="1:2" x14ac:dyDescent="0.3">
      <c r="A28">
        <v>0.3697322641263695</v>
      </c>
      <c r="B28">
        <v>275.64609039755499</v>
      </c>
    </row>
    <row r="29" spans="1:2" x14ac:dyDescent="0.3">
      <c r="A29">
        <v>0.37475774746673002</v>
      </c>
      <c r="B29">
        <v>277.80601425923697</v>
      </c>
    </row>
    <row r="30" spans="1:2" x14ac:dyDescent="0.3">
      <c r="A30">
        <v>0.38457206184255815</v>
      </c>
      <c r="B30">
        <v>279.95391628124401</v>
      </c>
    </row>
    <row r="31" spans="1:2" x14ac:dyDescent="0.3">
      <c r="A31">
        <v>0.39408303074749085</v>
      </c>
      <c r="B31">
        <v>288.61765540732301</v>
      </c>
    </row>
    <row r="32" spans="1:2" x14ac:dyDescent="0.3">
      <c r="A32">
        <v>0.40178713334628252</v>
      </c>
      <c r="B32">
        <v>292.94151041057899</v>
      </c>
    </row>
    <row r="33" spans="1:2" x14ac:dyDescent="0.3">
      <c r="A33">
        <v>0.41077733906176578</v>
      </c>
      <c r="B33">
        <v>292.91746673122799</v>
      </c>
    </row>
    <row r="34" spans="1:2" x14ac:dyDescent="0.3">
      <c r="A34">
        <v>0.41662217782905875</v>
      </c>
      <c r="B34">
        <v>300.50324756641203</v>
      </c>
    </row>
    <row r="35" spans="1:2" x14ac:dyDescent="0.3">
      <c r="A35">
        <v>0.42093027231234614</v>
      </c>
      <c r="B35">
        <v>304.83511712945102</v>
      </c>
    </row>
    <row r="36" spans="1:2" x14ac:dyDescent="0.3">
      <c r="A36">
        <v>0.42797075263006773</v>
      </c>
      <c r="B36">
        <v>310.24494498338601</v>
      </c>
    </row>
    <row r="37" spans="1:2" x14ac:dyDescent="0.3">
      <c r="A37">
        <v>0.43754462284357415</v>
      </c>
      <c r="B37">
        <v>316.73273112821602</v>
      </c>
    </row>
    <row r="38" spans="1:2" x14ac:dyDescent="0.3">
      <c r="A38">
        <v>0.44549933705455752</v>
      </c>
      <c r="B38">
        <v>323.224524552937</v>
      </c>
    </row>
    <row r="39" spans="1:2" x14ac:dyDescent="0.3">
      <c r="A39">
        <v>0.44939290996862896</v>
      </c>
      <c r="B39">
        <v>330.81431266801297</v>
      </c>
    </row>
    <row r="40" spans="1:2" x14ac:dyDescent="0.3">
      <c r="A40">
        <v>0.45701828906663239</v>
      </c>
      <c r="B40">
        <v>337.30610609273498</v>
      </c>
    </row>
    <row r="41" spans="1:2" x14ac:dyDescent="0.3">
      <c r="A41">
        <v>0.46565186528906</v>
      </c>
      <c r="B41">
        <v>342.70791938688598</v>
      </c>
    </row>
    <row r="42" spans="1:2" x14ac:dyDescent="0.3">
      <c r="A42">
        <v>0.47518862224425584</v>
      </c>
      <c r="B42">
        <v>345.93377969978701</v>
      </c>
    </row>
    <row r="43" spans="1:2" x14ac:dyDescent="0.3">
      <c r="A43">
        <v>0.4843909344130039</v>
      </c>
      <c r="B43">
        <v>351.33158571404698</v>
      </c>
    </row>
    <row r="44" spans="1:2" x14ac:dyDescent="0.3">
      <c r="A44">
        <v>0.49327609160670688</v>
      </c>
      <c r="B44">
        <v>354.55744602694801</v>
      </c>
    </row>
    <row r="45" spans="1:2" x14ac:dyDescent="0.3">
      <c r="A45">
        <v>0.50707914380920449</v>
      </c>
      <c r="B45">
        <v>362.10716134310599</v>
      </c>
    </row>
    <row r="46" spans="1:2" x14ac:dyDescent="0.3">
      <c r="A46">
        <v>0.5101583399609565</v>
      </c>
      <c r="B46">
        <v>365.35305805546699</v>
      </c>
    </row>
    <row r="47" spans="1:2" x14ac:dyDescent="0.3">
      <c r="A47">
        <v>0.51719567293302693</v>
      </c>
      <c r="B47">
        <v>365.325007096224</v>
      </c>
    </row>
    <row r="48" spans="1:2" x14ac:dyDescent="0.3">
      <c r="A48">
        <v>0.53068066889261378</v>
      </c>
      <c r="B48">
        <v>366.354878028418</v>
      </c>
    </row>
    <row r="49" spans="1:2" x14ac:dyDescent="0.3">
      <c r="A49">
        <v>0.52015015227707284</v>
      </c>
      <c r="B49">
        <v>371.82882236062102</v>
      </c>
    </row>
    <row r="50" spans="1:2" x14ac:dyDescent="0.3">
      <c r="A50">
        <v>0.52112695966864042</v>
      </c>
      <c r="B50">
        <v>379.42662503548098</v>
      </c>
    </row>
    <row r="51" spans="1:2" x14ac:dyDescent="0.3">
      <c r="A51">
        <v>0.52403366539742313</v>
      </c>
      <c r="B51">
        <v>388.102386001235</v>
      </c>
    </row>
    <row r="52" spans="1:2" x14ac:dyDescent="0.3">
      <c r="A52">
        <v>0.52785482319818222</v>
      </c>
      <c r="B52">
        <v>392.43024828438303</v>
      </c>
    </row>
    <row r="53" spans="1:2" x14ac:dyDescent="0.3">
      <c r="A53">
        <v>0.52880054526992226</v>
      </c>
      <c r="B53">
        <v>396.77013240720601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8488-41ED-4A9D-8056-1830263C77F2}">
  <dimension ref="A1:Z99"/>
  <sheetViews>
    <sheetView topLeftCell="I19" zoomScaleNormal="100" workbookViewId="0">
      <selection activeCell="Y6" sqref="Y6:Z39"/>
    </sheetView>
  </sheetViews>
  <sheetFormatPr defaultRowHeight="14.4" x14ac:dyDescent="0.3"/>
  <sheetData>
    <row r="1" spans="1:26" x14ac:dyDescent="0.3">
      <c r="A1" t="s">
        <v>28</v>
      </c>
      <c r="B1" t="s">
        <v>29</v>
      </c>
    </row>
    <row r="2" spans="1:26" x14ac:dyDescent="0.3">
      <c r="A2">
        <v>4.0775874274387613E-2</v>
      </c>
      <c r="B2">
        <v>269.64318511963302</v>
      </c>
      <c r="D2" t="s">
        <v>30</v>
      </c>
    </row>
    <row r="3" spans="1:26" x14ac:dyDescent="0.3">
      <c r="A3">
        <v>7.8356686165147529E-2</v>
      </c>
      <c r="B3">
        <v>262.00130236596402</v>
      </c>
    </row>
    <row r="4" spans="1:26" x14ac:dyDescent="0.3">
      <c r="A4">
        <v>0.10636557891682254</v>
      </c>
      <c r="B4">
        <v>256.53937987343602</v>
      </c>
      <c r="D4" t="s">
        <v>38</v>
      </c>
      <c r="G4" t="s">
        <v>39</v>
      </c>
      <c r="J4" t="s">
        <v>40</v>
      </c>
      <c r="M4" t="s">
        <v>41</v>
      </c>
      <c r="P4" t="s">
        <v>45</v>
      </c>
      <c r="S4" t="s">
        <v>42</v>
      </c>
      <c r="V4" t="s">
        <v>43</v>
      </c>
      <c r="Y4" t="s">
        <v>44</v>
      </c>
    </row>
    <row r="5" spans="1:26" x14ac:dyDescent="0.3">
      <c r="A5">
        <v>0.12627995151014915</v>
      </c>
      <c r="B5">
        <v>252.17144479136999</v>
      </c>
    </row>
    <row r="6" spans="1:26" x14ac:dyDescent="0.3">
      <c r="A6">
        <v>0.13907032302335606</v>
      </c>
      <c r="B6">
        <v>247.81152426908801</v>
      </c>
      <c r="D6">
        <v>0.18984999999999999</v>
      </c>
      <c r="E6">
        <v>200</v>
      </c>
      <c r="G6">
        <v>0.240901</v>
      </c>
      <c r="H6">
        <v>195</v>
      </c>
      <c r="J6">
        <v>0.41875899999999999</v>
      </c>
      <c r="K6">
        <v>290</v>
      </c>
      <c r="M6">
        <v>0.32475900000000002</v>
      </c>
      <c r="N6">
        <v>252</v>
      </c>
      <c r="P6">
        <v>0.32475900000000002</v>
      </c>
      <c r="Q6">
        <v>252</v>
      </c>
      <c r="S6">
        <v>0.45743899999999998</v>
      </c>
      <c r="T6">
        <v>334</v>
      </c>
      <c r="V6">
        <v>0.529914</v>
      </c>
      <c r="W6">
        <v>366</v>
      </c>
      <c r="Y6">
        <v>0.237651</v>
      </c>
      <c r="Z6">
        <v>190</v>
      </c>
    </row>
    <row r="7" spans="1:26" x14ac:dyDescent="0.3">
      <c r="A7">
        <v>0.16652314051620201</v>
      </c>
      <c r="B7">
        <v>234.74378454191699</v>
      </c>
      <c r="D7">
        <v>0.19020999999999999</v>
      </c>
      <c r="E7">
        <v>201</v>
      </c>
      <c r="G7">
        <v>0.24249499999999999</v>
      </c>
      <c r="H7">
        <v>196</v>
      </c>
      <c r="J7">
        <v>0.41993599999999998</v>
      </c>
      <c r="K7">
        <v>291</v>
      </c>
      <c r="M7">
        <v>0.32626899999999998</v>
      </c>
      <c r="N7">
        <v>253</v>
      </c>
      <c r="P7">
        <v>0.32626899999999998</v>
      </c>
      <c r="Q7">
        <v>253</v>
      </c>
      <c r="S7">
        <v>0.45932200000000001</v>
      </c>
      <c r="T7">
        <v>335</v>
      </c>
      <c r="V7">
        <v>0.53017800000000004</v>
      </c>
      <c r="W7">
        <v>367</v>
      </c>
      <c r="Y7">
        <v>0.23589399999999999</v>
      </c>
      <c r="Z7">
        <v>191</v>
      </c>
    </row>
    <row r="8" spans="1:26" x14ac:dyDescent="0.3">
      <c r="A8">
        <v>0.17817026128727032</v>
      </c>
      <c r="B8">
        <v>230.38386401963501</v>
      </c>
      <c r="D8">
        <v>0.19048999999999999</v>
      </c>
      <c r="E8">
        <v>202</v>
      </c>
      <c r="G8">
        <v>0.24409700000000001</v>
      </c>
      <c r="H8">
        <v>197</v>
      </c>
      <c r="J8">
        <v>0.42111100000000001</v>
      </c>
      <c r="K8">
        <v>292</v>
      </c>
      <c r="M8">
        <v>0.32778299999999999</v>
      </c>
      <c r="N8">
        <v>254</v>
      </c>
      <c r="P8">
        <v>0.32778299999999999</v>
      </c>
      <c r="Q8">
        <v>254</v>
      </c>
      <c r="S8">
        <v>0.46121899999999999</v>
      </c>
      <c r="T8">
        <v>336</v>
      </c>
      <c r="V8">
        <v>0.53045299999999995</v>
      </c>
      <c r="W8">
        <v>368</v>
      </c>
      <c r="Y8">
        <v>0.23414299999999999</v>
      </c>
      <c r="Z8">
        <v>192</v>
      </c>
    </row>
    <row r="9" spans="1:26" x14ac:dyDescent="0.3">
      <c r="A9">
        <v>0.18387259980244294</v>
      </c>
      <c r="B9">
        <v>226.03195805713699</v>
      </c>
      <c r="D9">
        <v>0.19069</v>
      </c>
      <c r="E9">
        <v>203</v>
      </c>
      <c r="G9">
        <v>0.24570700000000001</v>
      </c>
      <c r="H9">
        <v>198</v>
      </c>
      <c r="J9">
        <v>0.42228500000000002</v>
      </c>
      <c r="K9">
        <v>293</v>
      </c>
      <c r="M9">
        <v>0.32930100000000001</v>
      </c>
      <c r="N9">
        <v>255</v>
      </c>
      <c r="P9">
        <v>0.32930100000000001</v>
      </c>
      <c r="Q9">
        <v>255</v>
      </c>
      <c r="S9">
        <v>0.46312999999999999</v>
      </c>
      <c r="T9">
        <v>337</v>
      </c>
      <c r="V9">
        <v>0.53073800000000004</v>
      </c>
      <c r="W9">
        <v>369</v>
      </c>
      <c r="Y9">
        <v>0.23239799999999999</v>
      </c>
      <c r="Z9">
        <v>193</v>
      </c>
    </row>
    <row r="10" spans="1:26" x14ac:dyDescent="0.3">
      <c r="A10">
        <v>0.19504312905448751</v>
      </c>
      <c r="B10">
        <v>217.32814613214001</v>
      </c>
      <c r="D10">
        <v>0.19081000000000001</v>
      </c>
      <c r="E10">
        <v>204</v>
      </c>
      <c r="G10">
        <v>0.24732499999999999</v>
      </c>
      <c r="H10">
        <v>199</v>
      </c>
      <c r="J10">
        <v>0.423456</v>
      </c>
      <c r="K10">
        <v>294</v>
      </c>
      <c r="M10">
        <v>0.33082299999999998</v>
      </c>
      <c r="N10">
        <v>256</v>
      </c>
      <c r="P10">
        <v>0.33082299999999998</v>
      </c>
      <c r="Q10">
        <v>256</v>
      </c>
      <c r="S10">
        <v>0.465055</v>
      </c>
      <c r="T10">
        <v>338</v>
      </c>
      <c r="V10">
        <v>0.53103299999999998</v>
      </c>
      <c r="W10">
        <v>370</v>
      </c>
      <c r="Y10">
        <v>0.230659</v>
      </c>
      <c r="Z10">
        <v>194</v>
      </c>
    </row>
    <row r="11" spans="1:26" x14ac:dyDescent="0.3">
      <c r="A11">
        <v>0.20591199981246619</v>
      </c>
      <c r="B11">
        <v>212.968225609857</v>
      </c>
      <c r="D11">
        <v>0.19084999999999999</v>
      </c>
      <c r="E11">
        <v>205</v>
      </c>
      <c r="G11">
        <v>0.24895100000000001</v>
      </c>
      <c r="H11">
        <v>200</v>
      </c>
      <c r="J11">
        <v>0.424626</v>
      </c>
      <c r="K11">
        <v>295</v>
      </c>
      <c r="M11">
        <v>0.33234900000000001</v>
      </c>
      <c r="N11">
        <v>257</v>
      </c>
      <c r="P11">
        <v>0.33234900000000001</v>
      </c>
      <c r="Q11">
        <v>257</v>
      </c>
      <c r="S11">
        <v>0.46699299999999999</v>
      </c>
      <c r="T11">
        <v>339</v>
      </c>
      <c r="V11">
        <v>0.53133799999999998</v>
      </c>
      <c r="W11">
        <v>371</v>
      </c>
      <c r="Y11">
        <v>0.22892599999999999</v>
      </c>
      <c r="Z11">
        <v>195</v>
      </c>
    </row>
    <row r="12" spans="1:26" x14ac:dyDescent="0.3">
      <c r="A12">
        <v>0.21123710620066591</v>
      </c>
      <c r="B12">
        <v>206.44437394600101</v>
      </c>
      <c r="D12">
        <v>0.19081000000000001</v>
      </c>
      <c r="E12">
        <v>206</v>
      </c>
      <c r="G12">
        <v>0.250585</v>
      </c>
      <c r="H12">
        <v>201</v>
      </c>
      <c r="J12">
        <v>0.42579400000000001</v>
      </c>
      <c r="K12">
        <v>296</v>
      </c>
      <c r="M12">
        <v>0.33387899999999998</v>
      </c>
      <c r="N12">
        <v>258</v>
      </c>
      <c r="P12">
        <v>0.33387899999999998</v>
      </c>
      <c r="Q12">
        <v>258</v>
      </c>
      <c r="S12">
        <v>0.46894599999999997</v>
      </c>
      <c r="T12">
        <v>340</v>
      </c>
      <c r="V12">
        <v>0.53165300000000004</v>
      </c>
      <c r="W12">
        <v>372</v>
      </c>
      <c r="Y12">
        <v>0.22719900000000001</v>
      </c>
      <c r="Z12">
        <v>196</v>
      </c>
    </row>
    <row r="13" spans="1:26" x14ac:dyDescent="0.3">
      <c r="A13">
        <v>0.22932544647935366</v>
      </c>
      <c r="B13">
        <v>196.64256733065</v>
      </c>
      <c r="D13">
        <v>0.19069</v>
      </c>
      <c r="E13">
        <v>207</v>
      </c>
      <c r="G13">
        <v>0.25222800000000001</v>
      </c>
      <c r="H13">
        <v>202</v>
      </c>
      <c r="J13">
        <v>0.42696000000000001</v>
      </c>
      <c r="K13">
        <v>297</v>
      </c>
      <c r="M13">
        <v>0.33541300000000002</v>
      </c>
      <c r="N13">
        <v>259</v>
      </c>
      <c r="P13">
        <v>0.33541300000000002</v>
      </c>
      <c r="Q13">
        <v>259</v>
      </c>
      <c r="S13">
        <v>0.47091300000000003</v>
      </c>
      <c r="T13">
        <v>341</v>
      </c>
      <c r="V13">
        <v>0.53197700000000003</v>
      </c>
      <c r="W13">
        <v>373</v>
      </c>
      <c r="Y13">
        <v>0.22547800000000001</v>
      </c>
      <c r="Z13">
        <v>197</v>
      </c>
    </row>
    <row r="14" spans="1:26" x14ac:dyDescent="0.3">
      <c r="A14">
        <v>0.24900791451437684</v>
      </c>
      <c r="B14">
        <v>202.040373344909</v>
      </c>
      <c r="D14">
        <v>0.19048999999999999</v>
      </c>
      <c r="E14">
        <v>208</v>
      </c>
      <c r="G14">
        <v>0.25387799999999999</v>
      </c>
      <c r="H14">
        <v>203</v>
      </c>
      <c r="J14">
        <v>0.42812499999999998</v>
      </c>
      <c r="K14">
        <v>298</v>
      </c>
      <c r="M14">
        <v>0.336951</v>
      </c>
      <c r="N14">
        <v>260</v>
      </c>
      <c r="P14">
        <v>0.336951</v>
      </c>
      <c r="Q14">
        <v>260</v>
      </c>
      <c r="S14">
        <v>0.47289399999999998</v>
      </c>
      <c r="T14">
        <v>342</v>
      </c>
      <c r="V14">
        <v>0.53231200000000001</v>
      </c>
      <c r="W14">
        <v>374</v>
      </c>
      <c r="Y14">
        <v>0.22376299999999999</v>
      </c>
      <c r="Z14">
        <v>198</v>
      </c>
    </row>
    <row r="15" spans="1:26" x14ac:dyDescent="0.3">
      <c r="A15">
        <v>0.26998254423205381</v>
      </c>
      <c r="B15">
        <v>209.60611778063401</v>
      </c>
      <c r="D15">
        <v>0.19020999999999999</v>
      </c>
      <c r="E15">
        <v>209</v>
      </c>
      <c r="G15">
        <v>0.25553599999999999</v>
      </c>
      <c r="H15">
        <v>204</v>
      </c>
      <c r="J15">
        <v>0.429288</v>
      </c>
      <c r="K15">
        <v>299</v>
      </c>
      <c r="M15">
        <v>0.33849299999999999</v>
      </c>
      <c r="N15">
        <v>261</v>
      </c>
      <c r="P15">
        <v>0.33849299999999999</v>
      </c>
      <c r="Q15">
        <v>261</v>
      </c>
      <c r="S15">
        <v>0.47488900000000001</v>
      </c>
      <c r="T15">
        <v>343</v>
      </c>
      <c r="V15">
        <v>0.53265700000000005</v>
      </c>
      <c r="W15">
        <v>375</v>
      </c>
      <c r="Y15">
        <v>0.222054</v>
      </c>
      <c r="Z15">
        <v>199</v>
      </c>
    </row>
    <row r="16" spans="1:26" x14ac:dyDescent="0.3">
      <c r="A16">
        <v>0.2654233980266707</v>
      </c>
      <c r="B16">
        <v>215.04399659381201</v>
      </c>
      <c r="D16">
        <v>0.18984999999999999</v>
      </c>
      <c r="E16">
        <v>210</v>
      </c>
      <c r="G16">
        <v>0.25720199999999999</v>
      </c>
      <c r="H16">
        <v>205</v>
      </c>
      <c r="J16">
        <v>0.430448</v>
      </c>
      <c r="K16">
        <v>300</v>
      </c>
      <c r="M16">
        <v>0.34003899999999998</v>
      </c>
      <c r="N16">
        <v>262</v>
      </c>
      <c r="P16">
        <v>0.34003899999999998</v>
      </c>
      <c r="Q16">
        <v>262</v>
      </c>
      <c r="S16">
        <v>0.47689799999999999</v>
      </c>
      <c r="T16">
        <v>344</v>
      </c>
      <c r="V16">
        <v>0.53301200000000004</v>
      </c>
      <c r="W16">
        <v>376</v>
      </c>
      <c r="Y16">
        <v>0.22035099999999999</v>
      </c>
      <c r="Z16">
        <v>200</v>
      </c>
    </row>
    <row r="17" spans="1:26" x14ac:dyDescent="0.3">
      <c r="A17">
        <v>0.27224096074934984</v>
      </c>
      <c r="B17">
        <v>221.547811858209</v>
      </c>
      <c r="D17">
        <v>0.18941</v>
      </c>
      <c r="E17">
        <v>211</v>
      </c>
      <c r="G17">
        <v>0.258876</v>
      </c>
      <c r="H17">
        <v>206</v>
      </c>
      <c r="J17">
        <v>0.43160700000000002</v>
      </c>
      <c r="K17">
        <v>301</v>
      </c>
      <c r="M17">
        <v>0.34158899999999998</v>
      </c>
      <c r="N17">
        <v>263</v>
      </c>
      <c r="P17">
        <v>0.34158899999999998</v>
      </c>
      <c r="Q17">
        <v>263</v>
      </c>
      <c r="S17">
        <v>0.47892000000000001</v>
      </c>
      <c r="T17">
        <v>345</v>
      </c>
      <c r="V17">
        <v>0.53337599999999996</v>
      </c>
      <c r="W17">
        <v>377</v>
      </c>
      <c r="Y17">
        <v>0.21865399999999999</v>
      </c>
      <c r="Z17">
        <v>201</v>
      </c>
    </row>
    <row r="18" spans="1:26" x14ac:dyDescent="0.3">
      <c r="A18">
        <v>0.27671613109853682</v>
      </c>
      <c r="B18">
        <v>224.797715850461</v>
      </c>
      <c r="D18">
        <v>0.18889</v>
      </c>
      <c r="E18">
        <v>212</v>
      </c>
      <c r="G18">
        <v>0.26055800000000001</v>
      </c>
      <c r="H18">
        <v>207</v>
      </c>
      <c r="J18">
        <v>0.43276500000000001</v>
      </c>
      <c r="K18">
        <v>302</v>
      </c>
      <c r="M18">
        <v>0.34314299999999998</v>
      </c>
      <c r="N18">
        <v>264</v>
      </c>
      <c r="P18">
        <v>0.34314299999999998</v>
      </c>
      <c r="Q18">
        <v>264</v>
      </c>
      <c r="S18">
        <v>0.48095700000000002</v>
      </c>
      <c r="T18">
        <v>346</v>
      </c>
      <c r="V18">
        <v>0.53375099999999998</v>
      </c>
      <c r="W18">
        <v>378</v>
      </c>
      <c r="Y18">
        <v>0.21696299999999999</v>
      </c>
      <c r="Z18">
        <v>202</v>
      </c>
    </row>
    <row r="19" spans="1:26" x14ac:dyDescent="0.3">
      <c r="A19">
        <v>0.28550336419818068</v>
      </c>
      <c r="B19">
        <v>231.297523834966</v>
      </c>
      <c r="D19">
        <v>0.18829000000000001</v>
      </c>
      <c r="E19">
        <v>213</v>
      </c>
      <c r="G19">
        <v>0.26224799999999998</v>
      </c>
      <c r="H19">
        <v>208</v>
      </c>
      <c r="J19">
        <v>0.43391999999999997</v>
      </c>
      <c r="K19">
        <v>303</v>
      </c>
      <c r="M19">
        <v>0.34470099999999998</v>
      </c>
      <c r="N19">
        <v>265</v>
      </c>
      <c r="P19">
        <v>0.34470099999999998</v>
      </c>
      <c r="Q19">
        <v>265</v>
      </c>
      <c r="S19">
        <v>0.48300799999999999</v>
      </c>
      <c r="T19">
        <v>347</v>
      </c>
      <c r="V19">
        <v>0.53413600000000006</v>
      </c>
      <c r="W19">
        <v>379</v>
      </c>
      <c r="Y19">
        <v>0.215278</v>
      </c>
      <c r="Z19">
        <v>203</v>
      </c>
    </row>
    <row r="20" spans="1:26" x14ac:dyDescent="0.3">
      <c r="A20">
        <v>0.2961916436392345</v>
      </c>
      <c r="B20">
        <v>235.621378838222</v>
      </c>
      <c r="D20">
        <v>0.18761</v>
      </c>
      <c r="E20">
        <v>214</v>
      </c>
      <c r="G20">
        <v>0.26394600000000001</v>
      </c>
      <c r="H20">
        <v>209</v>
      </c>
      <c r="J20">
        <v>0.43507400000000002</v>
      </c>
      <c r="K20">
        <v>304</v>
      </c>
      <c r="M20">
        <v>0.34626299999999999</v>
      </c>
      <c r="N20">
        <v>266</v>
      </c>
      <c r="P20">
        <v>0.34626299999999999</v>
      </c>
      <c r="Q20">
        <v>266</v>
      </c>
      <c r="S20">
        <v>0.48507299999999998</v>
      </c>
      <c r="T20">
        <v>348</v>
      </c>
      <c r="V20">
        <v>0.53452999999999995</v>
      </c>
      <c r="W20">
        <v>380</v>
      </c>
      <c r="Y20">
        <v>0.21359800000000001</v>
      </c>
      <c r="Z20">
        <v>204</v>
      </c>
    </row>
    <row r="21" spans="1:26" x14ac:dyDescent="0.3">
      <c r="A21">
        <v>0.30860291866516903</v>
      </c>
      <c r="B21">
        <v>242.113172262944</v>
      </c>
      <c r="D21">
        <v>0.18684999999999999</v>
      </c>
      <c r="E21">
        <v>215</v>
      </c>
      <c r="G21">
        <v>0.265652</v>
      </c>
      <c r="H21">
        <v>210</v>
      </c>
      <c r="J21">
        <v>0.436226</v>
      </c>
      <c r="K21">
        <v>305</v>
      </c>
      <c r="M21">
        <v>0.347829</v>
      </c>
      <c r="N21">
        <v>267</v>
      </c>
      <c r="P21">
        <v>0.347829</v>
      </c>
      <c r="Q21">
        <v>267</v>
      </c>
      <c r="S21">
        <v>0.48715199999999997</v>
      </c>
      <c r="T21">
        <v>349</v>
      </c>
      <c r="V21">
        <v>0.53577399999999997</v>
      </c>
      <c r="W21">
        <v>383</v>
      </c>
      <c r="Y21">
        <v>0.211925</v>
      </c>
      <c r="Z21">
        <v>205</v>
      </c>
    </row>
    <row r="22" spans="1:26" x14ac:dyDescent="0.3">
      <c r="A22">
        <v>0.31663674325714491</v>
      </c>
      <c r="B22">
        <v>246.441034546092</v>
      </c>
      <c r="D22">
        <v>0.18601000000000001</v>
      </c>
      <c r="E22">
        <v>216</v>
      </c>
      <c r="G22">
        <v>0.26736599999999999</v>
      </c>
      <c r="H22">
        <v>211</v>
      </c>
      <c r="J22">
        <v>0.43737599999999999</v>
      </c>
      <c r="K22">
        <v>306</v>
      </c>
      <c r="M22">
        <v>0.34939900000000002</v>
      </c>
      <c r="N22">
        <v>268</v>
      </c>
      <c r="P22">
        <v>0.34939900000000002</v>
      </c>
      <c r="Q22">
        <v>268</v>
      </c>
      <c r="S22">
        <v>0.48924400000000001</v>
      </c>
      <c r="T22">
        <v>350</v>
      </c>
      <c r="V22">
        <v>0.53620900000000005</v>
      </c>
      <c r="W22">
        <v>384</v>
      </c>
      <c r="Y22">
        <v>0.210258</v>
      </c>
      <c r="Z22">
        <v>206</v>
      </c>
    </row>
    <row r="23" spans="1:26" x14ac:dyDescent="0.3">
      <c r="A23">
        <v>0.33215700964059619</v>
      </c>
      <c r="B23">
        <v>248.58092200831501</v>
      </c>
      <c r="D23">
        <v>0.18509</v>
      </c>
      <c r="E23">
        <v>217</v>
      </c>
      <c r="G23">
        <v>0.26908799999999999</v>
      </c>
      <c r="H23">
        <v>212</v>
      </c>
      <c r="J23">
        <v>0.43852400000000002</v>
      </c>
      <c r="K23">
        <v>307</v>
      </c>
      <c r="M23">
        <v>0.35097299999999998</v>
      </c>
      <c r="N23">
        <v>269</v>
      </c>
      <c r="P23">
        <v>0.35097299999999998</v>
      </c>
      <c r="Q23">
        <v>269</v>
      </c>
      <c r="S23">
        <v>0.49135099999999998</v>
      </c>
      <c r="T23">
        <v>351</v>
      </c>
      <c r="V23">
        <v>0.53665300000000005</v>
      </c>
      <c r="W23">
        <v>385</v>
      </c>
      <c r="Y23">
        <v>0.208597</v>
      </c>
      <c r="Z23">
        <v>207</v>
      </c>
    </row>
    <row r="24" spans="1:26" x14ac:dyDescent="0.3">
      <c r="A24">
        <v>0.34334231492430106</v>
      </c>
      <c r="B24">
        <v>258.33063398507198</v>
      </c>
      <c r="D24">
        <v>0.18409</v>
      </c>
      <c r="E24">
        <v>218</v>
      </c>
      <c r="G24">
        <v>0.270818</v>
      </c>
      <c r="H24">
        <v>213</v>
      </c>
      <c r="J24">
        <v>0.43967000000000001</v>
      </c>
      <c r="K24">
        <v>308</v>
      </c>
      <c r="M24">
        <v>0.352551</v>
      </c>
      <c r="N24">
        <v>270</v>
      </c>
      <c r="P24">
        <v>0.352551</v>
      </c>
      <c r="Q24">
        <v>270</v>
      </c>
      <c r="S24">
        <v>0.49347200000000002</v>
      </c>
      <c r="T24">
        <v>352</v>
      </c>
      <c r="V24">
        <v>0.53710800000000003</v>
      </c>
      <c r="W24">
        <v>386</v>
      </c>
      <c r="Y24">
        <v>0.20694199999999999</v>
      </c>
      <c r="Z24">
        <v>208</v>
      </c>
    </row>
    <row r="25" spans="1:26" x14ac:dyDescent="0.3">
      <c r="A25">
        <v>0.35059333243870128</v>
      </c>
      <c r="B25">
        <v>262.65849626822001</v>
      </c>
      <c r="D25">
        <v>0.18301000000000001</v>
      </c>
      <c r="E25">
        <v>219</v>
      </c>
      <c r="G25">
        <v>0.27255600000000002</v>
      </c>
      <c r="H25">
        <v>214</v>
      </c>
      <c r="J25">
        <v>0.44081500000000001</v>
      </c>
      <c r="K25">
        <v>309</v>
      </c>
      <c r="M25">
        <v>0.35413299999999998</v>
      </c>
      <c r="N25">
        <v>271</v>
      </c>
      <c r="P25">
        <v>0.35413299999999998</v>
      </c>
      <c r="Q25">
        <v>271</v>
      </c>
      <c r="S25">
        <v>0.49560700000000002</v>
      </c>
      <c r="T25">
        <v>353</v>
      </c>
      <c r="V25">
        <v>0.53757200000000005</v>
      </c>
      <c r="W25">
        <v>387</v>
      </c>
      <c r="Y25">
        <v>0.205293</v>
      </c>
      <c r="Z25">
        <v>209</v>
      </c>
    </row>
    <row r="26" spans="1:26" x14ac:dyDescent="0.3">
      <c r="A26">
        <v>0.35768596294961891</v>
      </c>
      <c r="B26">
        <v>265.90038570068901</v>
      </c>
      <c r="D26">
        <v>0.18185000000000001</v>
      </c>
      <c r="E26">
        <v>220</v>
      </c>
      <c r="G26">
        <v>0.27430199999999999</v>
      </c>
      <c r="H26">
        <v>215</v>
      </c>
      <c r="J26">
        <v>0.44195800000000002</v>
      </c>
      <c r="K26">
        <v>310</v>
      </c>
      <c r="M26">
        <v>0.35571900000000001</v>
      </c>
      <c r="N26">
        <v>272</v>
      </c>
      <c r="P26">
        <v>0.35571900000000001</v>
      </c>
      <c r="Q26">
        <v>272</v>
      </c>
      <c r="S26">
        <v>0.497755</v>
      </c>
      <c r="T26">
        <v>354</v>
      </c>
      <c r="V26">
        <v>0.53804700000000005</v>
      </c>
      <c r="W26">
        <v>388</v>
      </c>
      <c r="Y26">
        <v>0.20365</v>
      </c>
      <c r="Z26">
        <v>210</v>
      </c>
    </row>
    <row r="27" spans="1:26" x14ac:dyDescent="0.3">
      <c r="A27">
        <v>0.36117449601146467</v>
      </c>
      <c r="B27">
        <v>270.23626254362</v>
      </c>
      <c r="D27">
        <v>0.18060999999999999</v>
      </c>
      <c r="E27">
        <v>221</v>
      </c>
      <c r="G27">
        <v>0.27605600000000002</v>
      </c>
      <c r="H27">
        <v>216</v>
      </c>
      <c r="J27">
        <v>0.44309900000000002</v>
      </c>
      <c r="K27">
        <v>311</v>
      </c>
      <c r="M27">
        <v>0.35730899999999999</v>
      </c>
      <c r="N27">
        <v>273</v>
      </c>
      <c r="P27">
        <v>0.35730899999999999</v>
      </c>
      <c r="Q27">
        <v>273</v>
      </c>
      <c r="S27">
        <v>0.49991799999999997</v>
      </c>
      <c r="T27">
        <v>355</v>
      </c>
      <c r="V27">
        <v>0.53853099999999998</v>
      </c>
      <c r="W27">
        <v>389</v>
      </c>
      <c r="Y27">
        <v>0.202013</v>
      </c>
      <c r="Z27">
        <v>211</v>
      </c>
    </row>
    <row r="28" spans="1:26" x14ac:dyDescent="0.3">
      <c r="A28">
        <v>0.36633681887053621</v>
      </c>
      <c r="B28">
        <v>272.39618640530199</v>
      </c>
      <c r="D28">
        <v>0.17929</v>
      </c>
      <c r="E28">
        <v>222</v>
      </c>
      <c r="G28">
        <v>0.27781800000000001</v>
      </c>
      <c r="H28">
        <v>217</v>
      </c>
      <c r="J28">
        <v>0.44423800000000002</v>
      </c>
      <c r="K28">
        <v>312</v>
      </c>
      <c r="M28">
        <v>0.35890300000000003</v>
      </c>
      <c r="N28">
        <v>274</v>
      </c>
      <c r="P28">
        <v>0.35890300000000003</v>
      </c>
      <c r="Q28">
        <v>274</v>
      </c>
      <c r="S28">
        <v>0.50209499999999996</v>
      </c>
      <c r="T28">
        <v>356</v>
      </c>
      <c r="V28">
        <v>0.53952999999999995</v>
      </c>
      <c r="W28">
        <v>391</v>
      </c>
      <c r="Y28">
        <v>0.200382</v>
      </c>
      <c r="Z28">
        <v>212</v>
      </c>
    </row>
    <row r="29" spans="1:26" x14ac:dyDescent="0.3">
      <c r="A29">
        <v>0.3697322641263695</v>
      </c>
      <c r="B29">
        <v>275.64609039755499</v>
      </c>
      <c r="D29">
        <v>0.17788999999999999</v>
      </c>
      <c r="E29">
        <v>223</v>
      </c>
      <c r="G29">
        <v>0.279588</v>
      </c>
      <c r="H29">
        <v>218</v>
      </c>
      <c r="J29">
        <v>0.44537599999999999</v>
      </c>
      <c r="K29">
        <v>313</v>
      </c>
      <c r="M29">
        <v>0.36050100000000002</v>
      </c>
      <c r="N29">
        <v>275</v>
      </c>
      <c r="P29">
        <v>0.36050100000000002</v>
      </c>
      <c r="Q29">
        <v>275</v>
      </c>
      <c r="S29">
        <v>0.50428499999999998</v>
      </c>
      <c r="T29">
        <v>357</v>
      </c>
      <c r="V29">
        <v>0.54004399999999997</v>
      </c>
      <c r="W29">
        <v>392</v>
      </c>
      <c r="Y29">
        <v>0.19875699999999999</v>
      </c>
      <c r="Z29">
        <v>213</v>
      </c>
    </row>
    <row r="30" spans="1:26" x14ac:dyDescent="0.3">
      <c r="A30">
        <v>0.37475774746673002</v>
      </c>
      <c r="B30">
        <v>277.80601425923697</v>
      </c>
      <c r="D30">
        <v>0.17641000000000001</v>
      </c>
      <c r="E30">
        <v>224</v>
      </c>
      <c r="G30">
        <v>0.281366</v>
      </c>
      <c r="H30">
        <v>219</v>
      </c>
      <c r="J30">
        <v>0.44651099999999999</v>
      </c>
      <c r="K30">
        <v>314</v>
      </c>
      <c r="M30">
        <v>0.36210300000000001</v>
      </c>
      <c r="N30">
        <v>276</v>
      </c>
      <c r="P30">
        <v>0.36210300000000001</v>
      </c>
      <c r="Q30">
        <v>276</v>
      </c>
      <c r="S30">
        <v>0.50649</v>
      </c>
      <c r="T30">
        <v>358</v>
      </c>
      <c r="V30">
        <v>0.54056800000000005</v>
      </c>
      <c r="W30">
        <v>393</v>
      </c>
      <c r="Y30">
        <v>0.19713800000000001</v>
      </c>
      <c r="Z30">
        <v>214</v>
      </c>
    </row>
    <row r="31" spans="1:26" x14ac:dyDescent="0.3">
      <c r="A31">
        <v>0.38457206184255815</v>
      </c>
      <c r="B31">
        <v>279.95391628124401</v>
      </c>
      <c r="D31">
        <v>0.17485000000000001</v>
      </c>
      <c r="E31">
        <v>225</v>
      </c>
      <c r="G31">
        <v>0.28315200000000001</v>
      </c>
      <c r="H31">
        <v>220</v>
      </c>
      <c r="J31">
        <v>0.44764500000000002</v>
      </c>
      <c r="K31">
        <v>315</v>
      </c>
      <c r="M31">
        <v>0.363709</v>
      </c>
      <c r="N31">
        <v>277</v>
      </c>
      <c r="P31">
        <v>0.363709</v>
      </c>
      <c r="Q31">
        <v>277</v>
      </c>
      <c r="S31">
        <v>0.50870899999999997</v>
      </c>
      <c r="T31">
        <v>359</v>
      </c>
      <c r="V31">
        <v>0.54164699999999999</v>
      </c>
      <c r="W31">
        <v>395</v>
      </c>
      <c r="Y31">
        <v>0.195525</v>
      </c>
      <c r="Z31">
        <v>215</v>
      </c>
    </row>
    <row r="32" spans="1:26" x14ac:dyDescent="0.3">
      <c r="A32">
        <v>0.39408303074749085</v>
      </c>
      <c r="B32">
        <v>288.61765540732301</v>
      </c>
      <c r="D32">
        <v>0.17321</v>
      </c>
      <c r="E32">
        <v>226</v>
      </c>
      <c r="G32">
        <v>0.28494599999999998</v>
      </c>
      <c r="H32">
        <v>221</v>
      </c>
      <c r="J32">
        <v>0.44877699999999998</v>
      </c>
      <c r="K32">
        <v>316</v>
      </c>
      <c r="M32">
        <v>0.365319</v>
      </c>
      <c r="N32">
        <v>278</v>
      </c>
      <c r="P32">
        <v>0.365319</v>
      </c>
      <c r="Q32">
        <v>278</v>
      </c>
      <c r="S32">
        <v>0.51094099999999998</v>
      </c>
      <c r="T32">
        <v>360</v>
      </c>
      <c r="V32">
        <v>0.54220100000000004</v>
      </c>
      <c r="W32">
        <v>396</v>
      </c>
      <c r="Y32">
        <v>0.19391800000000001</v>
      </c>
      <c r="Z32">
        <v>216</v>
      </c>
    </row>
    <row r="33" spans="1:26" x14ac:dyDescent="0.3">
      <c r="A33">
        <v>0.40178713334628252</v>
      </c>
      <c r="B33">
        <v>292.94151041057899</v>
      </c>
      <c r="D33">
        <v>0.17149</v>
      </c>
      <c r="E33">
        <v>227</v>
      </c>
      <c r="G33">
        <v>0.28855799999999998</v>
      </c>
      <c r="H33">
        <v>223</v>
      </c>
      <c r="J33">
        <v>0.449907</v>
      </c>
      <c r="K33">
        <v>317</v>
      </c>
      <c r="M33">
        <v>0.36693199999999998</v>
      </c>
      <c r="N33">
        <v>279</v>
      </c>
      <c r="P33">
        <v>0.36693300000000001</v>
      </c>
      <c r="Q33">
        <v>279</v>
      </c>
      <c r="S33">
        <v>0.51318799999999998</v>
      </c>
      <c r="T33">
        <v>361</v>
      </c>
      <c r="V33">
        <v>0.54276500000000005</v>
      </c>
      <c r="W33">
        <v>397</v>
      </c>
      <c r="Y33">
        <v>0.19231699999999999</v>
      </c>
      <c r="Z33">
        <v>217</v>
      </c>
    </row>
    <row r="34" spans="1:26" x14ac:dyDescent="0.3">
      <c r="A34">
        <v>0.41077733906176578</v>
      </c>
      <c r="B34">
        <v>292.91746673122799</v>
      </c>
      <c r="D34">
        <v>0.16969000000000001</v>
      </c>
      <c r="E34">
        <v>228</v>
      </c>
      <c r="G34">
        <v>0.29220200000000002</v>
      </c>
      <c r="H34">
        <v>225</v>
      </c>
      <c r="J34">
        <v>0.45103599999999999</v>
      </c>
      <c r="K34">
        <v>318</v>
      </c>
      <c r="M34">
        <v>0.36854999999999999</v>
      </c>
      <c r="N34">
        <v>280</v>
      </c>
      <c r="P34">
        <v>0.36854999999999999</v>
      </c>
      <c r="Q34">
        <v>280</v>
      </c>
      <c r="S34">
        <v>0.51544800000000002</v>
      </c>
      <c r="T34">
        <v>362</v>
      </c>
      <c r="Y34">
        <v>0.190722</v>
      </c>
      <c r="Z34">
        <v>218</v>
      </c>
    </row>
    <row r="35" spans="1:26" x14ac:dyDescent="0.3">
      <c r="A35">
        <v>0.41662217782905875</v>
      </c>
      <c r="B35">
        <v>300.50324756641203</v>
      </c>
      <c r="D35">
        <v>0.16780900000000001</v>
      </c>
      <c r="E35">
        <v>229</v>
      </c>
      <c r="G35">
        <v>0.29403600000000002</v>
      </c>
      <c r="H35">
        <v>226</v>
      </c>
      <c r="J35">
        <v>0.45216200000000001</v>
      </c>
      <c r="K35">
        <v>319</v>
      </c>
      <c r="M35">
        <v>0.370172</v>
      </c>
      <c r="N35">
        <v>281</v>
      </c>
      <c r="P35">
        <v>0.370172</v>
      </c>
      <c r="Q35">
        <v>281</v>
      </c>
      <c r="S35">
        <v>0.51772200000000002</v>
      </c>
      <c r="T35">
        <v>363</v>
      </c>
      <c r="Y35">
        <v>0.189133</v>
      </c>
      <c r="Z35">
        <v>219</v>
      </c>
    </row>
    <row r="36" spans="1:26" x14ac:dyDescent="0.3">
      <c r="A36">
        <v>0.42093027231234614</v>
      </c>
      <c r="B36">
        <v>304.83511712945102</v>
      </c>
      <c r="D36">
        <v>0.165849</v>
      </c>
      <c r="E36">
        <v>230</v>
      </c>
      <c r="G36">
        <v>0.29587799999999997</v>
      </c>
      <c r="H36">
        <v>227</v>
      </c>
      <c r="J36">
        <v>0.453287</v>
      </c>
      <c r="K36">
        <v>320</v>
      </c>
      <c r="M36">
        <v>0.37179800000000002</v>
      </c>
      <c r="N36">
        <v>282</v>
      </c>
      <c r="P36">
        <v>0.37179800000000002</v>
      </c>
      <c r="Q36">
        <v>282</v>
      </c>
      <c r="S36">
        <v>0.520011</v>
      </c>
      <c r="T36">
        <v>364</v>
      </c>
      <c r="Y36">
        <v>0.18754999999999999</v>
      </c>
      <c r="Z36">
        <v>220</v>
      </c>
    </row>
    <row r="37" spans="1:26" x14ac:dyDescent="0.3">
      <c r="A37">
        <v>0.42797075263006773</v>
      </c>
      <c r="B37">
        <v>310.24494498338601</v>
      </c>
      <c r="D37">
        <v>0.16380900000000001</v>
      </c>
      <c r="E37">
        <v>231</v>
      </c>
      <c r="G37">
        <v>0.29772799999999999</v>
      </c>
      <c r="H37">
        <v>228</v>
      </c>
      <c r="J37">
        <v>0.45440999999999998</v>
      </c>
      <c r="K37">
        <v>321</v>
      </c>
      <c r="M37">
        <v>0.37342799999999998</v>
      </c>
      <c r="N37">
        <v>283</v>
      </c>
      <c r="P37">
        <v>0.37342799999999998</v>
      </c>
      <c r="Q37">
        <v>283</v>
      </c>
      <c r="S37">
        <v>0.52231300000000003</v>
      </c>
      <c r="T37">
        <v>365</v>
      </c>
      <c r="Y37">
        <v>0.185973</v>
      </c>
      <c r="Z37">
        <v>221</v>
      </c>
    </row>
    <row r="38" spans="1:26" x14ac:dyDescent="0.3">
      <c r="A38">
        <v>0.43754462284357415</v>
      </c>
      <c r="B38">
        <v>316.73273112821602</v>
      </c>
      <c r="D38">
        <v>0.161689</v>
      </c>
      <c r="E38">
        <v>232</v>
      </c>
      <c r="G38">
        <v>0.29958600000000002</v>
      </c>
      <c r="H38">
        <v>229</v>
      </c>
      <c r="J38">
        <v>0.45665099999999997</v>
      </c>
      <c r="K38">
        <v>323</v>
      </c>
      <c r="M38">
        <v>0.37506200000000001</v>
      </c>
      <c r="N38">
        <v>284</v>
      </c>
      <c r="P38">
        <v>0.37506200000000001</v>
      </c>
      <c r="Q38">
        <v>284</v>
      </c>
      <c r="Y38">
        <v>0.18440200000000001</v>
      </c>
      <c r="Z38">
        <v>222</v>
      </c>
    </row>
    <row r="39" spans="1:26" x14ac:dyDescent="0.3">
      <c r="A39">
        <v>0.44549933705455752</v>
      </c>
      <c r="B39">
        <v>323.224524552937</v>
      </c>
      <c r="D39">
        <v>0.15948899999999999</v>
      </c>
      <c r="E39">
        <v>233</v>
      </c>
      <c r="G39">
        <v>0.30332599999999998</v>
      </c>
      <c r="H39">
        <v>230</v>
      </c>
      <c r="J39">
        <v>0.45776899999999998</v>
      </c>
      <c r="K39">
        <v>324</v>
      </c>
      <c r="M39">
        <v>0.37669999999999998</v>
      </c>
      <c r="N39">
        <v>285</v>
      </c>
      <c r="P39">
        <v>0.37669999999999998</v>
      </c>
      <c r="Q39">
        <v>285</v>
      </c>
      <c r="Y39">
        <v>0.182837</v>
      </c>
      <c r="Z39">
        <v>223</v>
      </c>
    </row>
    <row r="40" spans="1:26" x14ac:dyDescent="0.3">
      <c r="A40">
        <v>0.44939290996862896</v>
      </c>
      <c r="B40">
        <v>330.81431266801297</v>
      </c>
      <c r="D40">
        <v>0.15720899999999999</v>
      </c>
      <c r="E40">
        <v>234</v>
      </c>
      <c r="G40">
        <v>0.30520799999999998</v>
      </c>
      <c r="H40">
        <v>231</v>
      </c>
      <c r="J40">
        <v>0.45888400000000001</v>
      </c>
      <c r="K40">
        <v>325</v>
      </c>
      <c r="M40">
        <v>0.37834200000000001</v>
      </c>
      <c r="N40">
        <v>286</v>
      </c>
      <c r="P40">
        <v>0.37834200000000001</v>
      </c>
      <c r="Q40">
        <v>286</v>
      </c>
    </row>
    <row r="41" spans="1:26" x14ac:dyDescent="0.3">
      <c r="A41">
        <v>0.45701828906663239</v>
      </c>
      <c r="B41">
        <v>337.30610609273498</v>
      </c>
      <c r="D41">
        <v>0.15484899999999999</v>
      </c>
      <c r="E41">
        <v>235</v>
      </c>
      <c r="G41">
        <v>0.30709799999999998</v>
      </c>
      <c r="H41">
        <v>232</v>
      </c>
      <c r="J41">
        <v>0.45999800000000002</v>
      </c>
      <c r="K41">
        <v>326</v>
      </c>
      <c r="M41">
        <v>0.37998799999999999</v>
      </c>
      <c r="N41">
        <v>287</v>
      </c>
      <c r="P41">
        <v>0.37998799999999999</v>
      </c>
      <c r="Q41">
        <v>287</v>
      </c>
    </row>
    <row r="42" spans="1:26" x14ac:dyDescent="0.3">
      <c r="A42">
        <v>0.46565186528906</v>
      </c>
      <c r="B42">
        <v>342.70791938688598</v>
      </c>
      <c r="D42">
        <v>0.15240899999999999</v>
      </c>
      <c r="E42">
        <v>236</v>
      </c>
      <c r="G42">
        <v>0.30899599999999999</v>
      </c>
      <c r="H42">
        <v>233</v>
      </c>
      <c r="J42">
        <v>0.46222099999999999</v>
      </c>
      <c r="K42">
        <v>328</v>
      </c>
      <c r="M42">
        <v>0.38163799999999998</v>
      </c>
      <c r="N42">
        <v>288</v>
      </c>
      <c r="P42">
        <v>0.38163799999999998</v>
      </c>
      <c r="Q42">
        <v>288</v>
      </c>
    </row>
    <row r="43" spans="1:26" x14ac:dyDescent="0.3">
      <c r="A43">
        <v>0.47518862224425584</v>
      </c>
      <c r="B43">
        <v>345.93377969978701</v>
      </c>
      <c r="D43">
        <v>0.14988899999999999</v>
      </c>
      <c r="E43">
        <v>237</v>
      </c>
      <c r="G43">
        <v>0.31090200000000001</v>
      </c>
      <c r="H43">
        <v>234</v>
      </c>
      <c r="M43">
        <v>0.38329200000000002</v>
      </c>
      <c r="N43">
        <v>289</v>
      </c>
      <c r="P43">
        <v>0.38329200000000002</v>
      </c>
      <c r="Q43">
        <v>289</v>
      </c>
    </row>
    <row r="44" spans="1:26" x14ac:dyDescent="0.3">
      <c r="A44">
        <v>0.4843909344130039</v>
      </c>
      <c r="B44">
        <v>351.33158571404698</v>
      </c>
      <c r="D44">
        <v>0.147289</v>
      </c>
      <c r="E44">
        <v>238</v>
      </c>
      <c r="G44">
        <v>0.31281500000000001</v>
      </c>
      <c r="H44">
        <v>235</v>
      </c>
      <c r="M44">
        <v>0.38495000000000001</v>
      </c>
      <c r="N44">
        <v>290</v>
      </c>
      <c r="P44">
        <v>0.38495000000000001</v>
      </c>
      <c r="Q44">
        <v>290</v>
      </c>
    </row>
    <row r="45" spans="1:26" x14ac:dyDescent="0.3">
      <c r="A45">
        <v>0.49327609160670688</v>
      </c>
      <c r="B45">
        <v>354.55744602694801</v>
      </c>
      <c r="D45">
        <v>0.14460899999999999</v>
      </c>
      <c r="E45">
        <v>239</v>
      </c>
      <c r="G45">
        <v>0.31473699999999999</v>
      </c>
      <c r="H45">
        <v>236</v>
      </c>
    </row>
    <row r="46" spans="1:26" x14ac:dyDescent="0.3">
      <c r="A46">
        <v>0.50707914380920449</v>
      </c>
      <c r="B46">
        <v>362.10716134310599</v>
      </c>
      <c r="D46">
        <v>0.141849</v>
      </c>
      <c r="E46">
        <v>240</v>
      </c>
      <c r="G46">
        <v>0.29180400000000001</v>
      </c>
      <c r="H46">
        <v>237</v>
      </c>
    </row>
    <row r="47" spans="1:26" x14ac:dyDescent="0.3">
      <c r="A47">
        <v>0.5101583399609565</v>
      </c>
      <c r="B47">
        <v>365.35305805546699</v>
      </c>
      <c r="D47">
        <v>0.13900899999999999</v>
      </c>
      <c r="E47">
        <v>241</v>
      </c>
      <c r="G47">
        <v>0.31860500000000003</v>
      </c>
      <c r="H47">
        <v>238</v>
      </c>
    </row>
    <row r="48" spans="1:26" x14ac:dyDescent="0.3">
      <c r="A48">
        <v>0.51719567293302693</v>
      </c>
      <c r="B48">
        <v>365.325007096224</v>
      </c>
      <c r="D48">
        <v>0.13608899999999999</v>
      </c>
      <c r="E48">
        <v>242</v>
      </c>
      <c r="G48">
        <v>0.32055099999999997</v>
      </c>
      <c r="H48">
        <v>239</v>
      </c>
    </row>
    <row r="49" spans="1:8" x14ac:dyDescent="0.3">
      <c r="A49">
        <v>0.53068066889261378</v>
      </c>
      <c r="B49">
        <v>366.354878028418</v>
      </c>
      <c r="D49">
        <v>0.13308900000000001</v>
      </c>
      <c r="E49">
        <v>243</v>
      </c>
      <c r="G49">
        <v>0.32250499999999999</v>
      </c>
      <c r="H49">
        <v>240</v>
      </c>
    </row>
    <row r="50" spans="1:8" x14ac:dyDescent="0.3">
      <c r="A50">
        <v>0.52015015227707284</v>
      </c>
      <c r="B50">
        <v>371.82882236062102</v>
      </c>
      <c r="D50">
        <v>0.13000800000000001</v>
      </c>
      <c r="E50">
        <v>244</v>
      </c>
      <c r="G50">
        <v>0.32446700000000001</v>
      </c>
      <c r="H50">
        <v>241</v>
      </c>
    </row>
    <row r="51" spans="1:8" x14ac:dyDescent="0.3">
      <c r="A51">
        <v>0.52112695966864042</v>
      </c>
      <c r="B51">
        <v>379.42662503548098</v>
      </c>
      <c r="D51">
        <v>0.12684799999999999</v>
      </c>
      <c r="E51">
        <v>245</v>
      </c>
      <c r="G51">
        <v>0.32643699999999998</v>
      </c>
      <c r="H51">
        <v>242</v>
      </c>
    </row>
    <row r="52" spans="1:8" x14ac:dyDescent="0.3">
      <c r="A52">
        <v>0.52403366539742313</v>
      </c>
      <c r="B52">
        <v>388.102386001235</v>
      </c>
      <c r="D52">
        <v>0.123608</v>
      </c>
      <c r="E52">
        <v>246</v>
      </c>
      <c r="G52">
        <v>0.32841500000000001</v>
      </c>
      <c r="H52">
        <v>243</v>
      </c>
    </row>
    <row r="53" spans="1:8" x14ac:dyDescent="0.3">
      <c r="A53">
        <v>0.52785482319818222</v>
      </c>
      <c r="B53">
        <v>392.43024828438303</v>
      </c>
      <c r="D53">
        <v>0.12028800000000001</v>
      </c>
      <c r="E53">
        <v>247</v>
      </c>
      <c r="G53">
        <v>0.330401</v>
      </c>
      <c r="H53">
        <v>244</v>
      </c>
    </row>
    <row r="54" spans="1:8" x14ac:dyDescent="0.3">
      <c r="A54">
        <v>0.52880054526992226</v>
      </c>
      <c r="B54">
        <v>396.77013240720601</v>
      </c>
      <c r="D54">
        <v>0.11688800000000001</v>
      </c>
      <c r="E54">
        <v>248</v>
      </c>
      <c r="G54">
        <v>0.332395</v>
      </c>
      <c r="H54">
        <v>245</v>
      </c>
    </row>
    <row r="55" spans="1:8" x14ac:dyDescent="0.3">
      <c r="D55">
        <v>0.11340799999999999</v>
      </c>
      <c r="E55">
        <v>249</v>
      </c>
      <c r="G55">
        <v>0.334397</v>
      </c>
      <c r="H55">
        <v>246</v>
      </c>
    </row>
    <row r="56" spans="1:8" x14ac:dyDescent="0.3">
      <c r="D56">
        <v>0.109848</v>
      </c>
      <c r="E56">
        <v>250</v>
      </c>
      <c r="G56">
        <v>0.33640700000000001</v>
      </c>
      <c r="H56">
        <v>247</v>
      </c>
    </row>
    <row r="57" spans="1:8" x14ac:dyDescent="0.3">
      <c r="D57">
        <v>0.106208</v>
      </c>
      <c r="E57">
        <v>251</v>
      </c>
      <c r="G57">
        <v>0.33842499999999998</v>
      </c>
      <c r="H57">
        <v>248</v>
      </c>
    </row>
    <row r="58" spans="1:8" x14ac:dyDescent="0.3">
      <c r="D58">
        <v>0.102488</v>
      </c>
      <c r="E58">
        <v>252</v>
      </c>
      <c r="G58">
        <v>0.340451</v>
      </c>
      <c r="H58">
        <v>249</v>
      </c>
    </row>
    <row r="59" spans="1:8" x14ac:dyDescent="0.3">
      <c r="D59">
        <v>9.8688200000000004E-2</v>
      </c>
      <c r="E59">
        <v>253</v>
      </c>
      <c r="G59">
        <v>0.34248499999999998</v>
      </c>
      <c r="H59">
        <v>250</v>
      </c>
    </row>
    <row r="60" spans="1:8" x14ac:dyDescent="0.3">
      <c r="D60">
        <v>9.4808199999999995E-2</v>
      </c>
      <c r="E60">
        <v>254</v>
      </c>
      <c r="G60">
        <v>0.34452700000000003</v>
      </c>
      <c r="H60">
        <v>251</v>
      </c>
    </row>
    <row r="61" spans="1:8" x14ac:dyDescent="0.3">
      <c r="D61">
        <v>9.0848200000000004E-2</v>
      </c>
      <c r="E61">
        <v>255</v>
      </c>
      <c r="G61">
        <v>0.34657700000000002</v>
      </c>
      <c r="H61">
        <v>252</v>
      </c>
    </row>
    <row r="62" spans="1:8" x14ac:dyDescent="0.3">
      <c r="D62">
        <v>8.6808300000000005E-2</v>
      </c>
      <c r="E62">
        <v>256</v>
      </c>
      <c r="G62">
        <v>0.34863499999999997</v>
      </c>
      <c r="H62">
        <v>253</v>
      </c>
    </row>
    <row r="63" spans="1:8" x14ac:dyDescent="0.3">
      <c r="D63">
        <v>8.2688300000000006E-2</v>
      </c>
      <c r="E63">
        <v>257</v>
      </c>
      <c r="G63">
        <v>0.35070099999999998</v>
      </c>
      <c r="H63">
        <v>254</v>
      </c>
    </row>
    <row r="64" spans="1:8" x14ac:dyDescent="0.3">
      <c r="D64">
        <v>7.84884E-2</v>
      </c>
      <c r="E64">
        <v>258</v>
      </c>
      <c r="G64">
        <v>0.35277500000000001</v>
      </c>
      <c r="H64">
        <v>255</v>
      </c>
    </row>
    <row r="65" spans="4:8" x14ac:dyDescent="0.3">
      <c r="D65">
        <v>7.4208399999999994E-2</v>
      </c>
      <c r="E65">
        <v>259</v>
      </c>
      <c r="G65">
        <v>0.35485699999999998</v>
      </c>
      <c r="H65">
        <v>256</v>
      </c>
    </row>
    <row r="66" spans="4:8" x14ac:dyDescent="0.3">
      <c r="D66">
        <v>6.9848499999999994E-2</v>
      </c>
      <c r="E66">
        <v>260</v>
      </c>
      <c r="G66">
        <v>0.35694700000000001</v>
      </c>
      <c r="H66">
        <v>257</v>
      </c>
    </row>
    <row r="67" spans="4:8" x14ac:dyDescent="0.3">
      <c r="D67">
        <v>6.5408599999999997E-2</v>
      </c>
      <c r="E67">
        <v>261</v>
      </c>
      <c r="G67">
        <v>0.359045</v>
      </c>
      <c r="H67">
        <v>258</v>
      </c>
    </row>
    <row r="68" spans="4:8" x14ac:dyDescent="0.3">
      <c r="D68">
        <v>6.0888699999999997E-2</v>
      </c>
      <c r="E68">
        <v>262</v>
      </c>
      <c r="G68">
        <v>0.361151</v>
      </c>
      <c r="H68">
        <v>259</v>
      </c>
    </row>
    <row r="69" spans="4:8" x14ac:dyDescent="0.3">
      <c r="D69">
        <v>5.62888E-2</v>
      </c>
      <c r="E69">
        <v>263</v>
      </c>
      <c r="G69">
        <v>0.363265</v>
      </c>
      <c r="H69">
        <v>260</v>
      </c>
    </row>
    <row r="70" spans="4:8" x14ac:dyDescent="0.3">
      <c r="D70">
        <v>5.1609000000000002E-2</v>
      </c>
      <c r="E70">
        <v>264</v>
      </c>
      <c r="G70">
        <v>0.36538700000000002</v>
      </c>
      <c r="H70">
        <v>261</v>
      </c>
    </row>
    <row r="71" spans="4:8" x14ac:dyDescent="0.3">
      <c r="D71">
        <v>4.6849099999999998E-2</v>
      </c>
      <c r="E71">
        <v>265</v>
      </c>
      <c r="G71">
        <v>0.36751699999999998</v>
      </c>
      <c r="H71">
        <v>262</v>
      </c>
    </row>
    <row r="72" spans="4:8" x14ac:dyDescent="0.3">
      <c r="D72">
        <v>4.2009299999999999E-2</v>
      </c>
      <c r="E72">
        <v>266</v>
      </c>
      <c r="G72">
        <v>0.36965399999999998</v>
      </c>
      <c r="H72">
        <v>263</v>
      </c>
    </row>
    <row r="73" spans="4:8" x14ac:dyDescent="0.3">
      <c r="D73">
        <v>3.7089499999999997E-2</v>
      </c>
      <c r="E73">
        <v>267</v>
      </c>
      <c r="G73">
        <v>0.37180000000000002</v>
      </c>
      <c r="H73">
        <v>264</v>
      </c>
    </row>
    <row r="74" spans="4:8" x14ac:dyDescent="0.3">
      <c r="D74">
        <v>3.2089699999999999E-2</v>
      </c>
      <c r="E74">
        <v>268</v>
      </c>
      <c r="G74">
        <v>0.37395400000000001</v>
      </c>
      <c r="H74">
        <v>265</v>
      </c>
    </row>
    <row r="75" spans="4:8" x14ac:dyDescent="0.3">
      <c r="D75">
        <v>2.7009999999999999E-2</v>
      </c>
      <c r="E75">
        <v>269</v>
      </c>
      <c r="G75">
        <v>0.37611600000000001</v>
      </c>
      <c r="H75">
        <v>266</v>
      </c>
    </row>
    <row r="76" spans="4:8" x14ac:dyDescent="0.3">
      <c r="D76">
        <v>2.18503E-2</v>
      </c>
      <c r="E76">
        <v>270</v>
      </c>
      <c r="G76">
        <v>0.37828600000000001</v>
      </c>
      <c r="H76">
        <v>267</v>
      </c>
    </row>
    <row r="77" spans="4:8" x14ac:dyDescent="0.3">
      <c r="D77">
        <v>1.6610699999999999E-2</v>
      </c>
      <c r="E77">
        <v>271</v>
      </c>
      <c r="G77">
        <v>0.38046400000000002</v>
      </c>
      <c r="H77">
        <v>268</v>
      </c>
    </row>
    <row r="78" spans="4:8" x14ac:dyDescent="0.3">
      <c r="D78">
        <v>1.12911E-2</v>
      </c>
      <c r="E78">
        <v>272</v>
      </c>
      <c r="G78">
        <v>0.38264999999999999</v>
      </c>
      <c r="H78">
        <v>269</v>
      </c>
    </row>
    <row r="79" spans="4:8" x14ac:dyDescent="0.3">
      <c r="D79">
        <v>5.8917500000000003E-3</v>
      </c>
      <c r="E79">
        <v>273</v>
      </c>
      <c r="G79">
        <v>0.38484400000000002</v>
      </c>
      <c r="H79">
        <v>270</v>
      </c>
    </row>
    <row r="80" spans="4:8" x14ac:dyDescent="0.3">
      <c r="D80">
        <v>4.0983099999999999E-4</v>
      </c>
      <c r="E80">
        <v>274</v>
      </c>
      <c r="G80">
        <v>0.387046</v>
      </c>
      <c r="H80">
        <v>271</v>
      </c>
    </row>
    <row r="81" spans="7:8" x14ac:dyDescent="0.3">
      <c r="G81">
        <v>0.38925599999999999</v>
      </c>
      <c r="H81">
        <v>272</v>
      </c>
    </row>
    <row r="82" spans="7:8" x14ac:dyDescent="0.3">
      <c r="G82">
        <v>0.39147399999999999</v>
      </c>
      <c r="H82">
        <v>273</v>
      </c>
    </row>
    <row r="83" spans="7:8" x14ac:dyDescent="0.3">
      <c r="G83">
        <v>0.39369999999999999</v>
      </c>
      <c r="H83">
        <v>274</v>
      </c>
    </row>
    <row r="84" spans="7:8" x14ac:dyDescent="0.3">
      <c r="G84">
        <v>0.39593400000000001</v>
      </c>
      <c r="H84">
        <v>275</v>
      </c>
    </row>
    <row r="85" spans="7:8" x14ac:dyDescent="0.3">
      <c r="G85">
        <v>0.39817599999999997</v>
      </c>
      <c r="H85">
        <v>276</v>
      </c>
    </row>
    <row r="86" spans="7:8" x14ac:dyDescent="0.3">
      <c r="G86">
        <v>0.39817599999999997</v>
      </c>
      <c r="H86">
        <v>277</v>
      </c>
    </row>
    <row r="87" spans="7:8" x14ac:dyDescent="0.3">
      <c r="G87">
        <v>0.400426</v>
      </c>
      <c r="H87">
        <v>278</v>
      </c>
    </row>
    <row r="88" spans="7:8" x14ac:dyDescent="0.3">
      <c r="G88">
        <v>0.40268399999999999</v>
      </c>
      <c r="H88">
        <v>279</v>
      </c>
    </row>
    <row r="89" spans="7:8" x14ac:dyDescent="0.3">
      <c r="G89">
        <v>0.404949</v>
      </c>
      <c r="H89">
        <v>280</v>
      </c>
    </row>
    <row r="90" spans="7:8" x14ac:dyDescent="0.3">
      <c r="G90">
        <v>0.407223</v>
      </c>
      <c r="H90">
        <v>281</v>
      </c>
    </row>
    <row r="91" spans="7:8" x14ac:dyDescent="0.3">
      <c r="G91">
        <v>0.40950500000000001</v>
      </c>
      <c r="H91">
        <v>282</v>
      </c>
    </row>
    <row r="92" spans="7:8" x14ac:dyDescent="0.3">
      <c r="G92">
        <v>0.41179500000000002</v>
      </c>
      <c r="H92">
        <v>283</v>
      </c>
    </row>
    <row r="93" spans="7:8" x14ac:dyDescent="0.3">
      <c r="G93">
        <v>0.41409299999999999</v>
      </c>
      <c r="H93">
        <v>284</v>
      </c>
    </row>
    <row r="94" spans="7:8" x14ac:dyDescent="0.3">
      <c r="G94">
        <v>0.41639900000000002</v>
      </c>
      <c r="H94">
        <v>285</v>
      </c>
    </row>
    <row r="95" spans="7:8" x14ac:dyDescent="0.3">
      <c r="G95">
        <v>0.418713</v>
      </c>
      <c r="H95">
        <v>286</v>
      </c>
    </row>
    <row r="96" spans="7:8" x14ac:dyDescent="0.3">
      <c r="G96">
        <v>0.42103499999999999</v>
      </c>
      <c r="H96">
        <v>287</v>
      </c>
    </row>
    <row r="97" spans="7:8" x14ac:dyDescent="0.3">
      <c r="G97">
        <v>0.42336499999999999</v>
      </c>
      <c r="H97">
        <v>288</v>
      </c>
    </row>
    <row r="98" spans="7:8" x14ac:dyDescent="0.3">
      <c r="G98">
        <v>0.425703</v>
      </c>
      <c r="H98">
        <v>289</v>
      </c>
    </row>
    <row r="99" spans="7:8" x14ac:dyDescent="0.3">
      <c r="G99">
        <v>0.42804900000000001</v>
      </c>
      <c r="H99">
        <v>290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05F6-3FFD-4338-A2A5-04E9D62A3720}">
  <dimension ref="A1:K286"/>
  <sheetViews>
    <sheetView workbookViewId="0">
      <selection activeCell="Q18" sqref="Q18"/>
    </sheetView>
  </sheetViews>
  <sheetFormatPr defaultRowHeight="14.4" x14ac:dyDescent="0.3"/>
  <sheetData>
    <row r="1" spans="1:5" x14ac:dyDescent="0.3">
      <c r="A1" t="s">
        <v>31</v>
      </c>
      <c r="D1" t="s">
        <v>32</v>
      </c>
    </row>
    <row r="2" spans="1:5" x14ac:dyDescent="0.3">
      <c r="A2" t="s">
        <v>28</v>
      </c>
      <c r="B2" t="s">
        <v>29</v>
      </c>
      <c r="D2" t="s">
        <v>28</v>
      </c>
      <c r="E2" t="s">
        <v>29</v>
      </c>
    </row>
    <row r="3" spans="1:5" x14ac:dyDescent="0.3">
      <c r="A3">
        <v>4.0775874274387613E-2</v>
      </c>
      <c r="B3">
        <v>269.64318511963302</v>
      </c>
      <c r="D3">
        <v>4.0983099999999999E-4</v>
      </c>
      <c r="E3">
        <v>274</v>
      </c>
    </row>
    <row r="4" spans="1:5" x14ac:dyDescent="0.3">
      <c r="A4">
        <v>7.8356686165147529E-2</v>
      </c>
      <c r="B4">
        <v>262.00130236596402</v>
      </c>
      <c r="D4">
        <v>5.8917500000000003E-3</v>
      </c>
      <c r="E4">
        <v>273</v>
      </c>
    </row>
    <row r="5" spans="1:5" x14ac:dyDescent="0.3">
      <c r="A5">
        <v>0.10636557891682254</v>
      </c>
      <c r="B5">
        <v>256.53937987343602</v>
      </c>
      <c r="D5">
        <v>1.12911E-2</v>
      </c>
      <c r="E5">
        <v>272</v>
      </c>
    </row>
    <row r="6" spans="1:5" x14ac:dyDescent="0.3">
      <c r="A6">
        <v>0.12627995151014915</v>
      </c>
      <c r="B6">
        <v>252.17144479136999</v>
      </c>
      <c r="D6">
        <v>1.6610699999999999E-2</v>
      </c>
      <c r="E6">
        <v>271</v>
      </c>
    </row>
    <row r="7" spans="1:5" x14ac:dyDescent="0.3">
      <c r="A7">
        <v>0.13907032302335606</v>
      </c>
      <c r="B7">
        <v>247.81152426908801</v>
      </c>
      <c r="D7">
        <v>2.18503E-2</v>
      </c>
      <c r="E7">
        <v>270</v>
      </c>
    </row>
    <row r="8" spans="1:5" x14ac:dyDescent="0.3">
      <c r="A8">
        <v>0.16652314051620201</v>
      </c>
      <c r="B8">
        <v>234.74378454191699</v>
      </c>
      <c r="D8">
        <v>2.7009999999999999E-2</v>
      </c>
      <c r="E8">
        <v>269</v>
      </c>
    </row>
    <row r="9" spans="1:5" x14ac:dyDescent="0.3">
      <c r="A9">
        <v>0.17817026128727032</v>
      </c>
      <c r="B9">
        <v>230.38386401963501</v>
      </c>
      <c r="D9">
        <v>3.2089699999999999E-2</v>
      </c>
      <c r="E9">
        <v>268</v>
      </c>
    </row>
    <row r="10" spans="1:5" x14ac:dyDescent="0.3">
      <c r="A10">
        <v>0.18387259980244294</v>
      </c>
      <c r="B10">
        <v>226.03195805713699</v>
      </c>
      <c r="D10">
        <v>3.7089499999999997E-2</v>
      </c>
      <c r="E10">
        <v>267</v>
      </c>
    </row>
    <row r="11" spans="1:5" x14ac:dyDescent="0.3">
      <c r="A11">
        <v>0.19504312905448751</v>
      </c>
      <c r="B11">
        <v>217.32814613214001</v>
      </c>
      <c r="D11">
        <v>4.2009299999999999E-2</v>
      </c>
      <c r="E11">
        <v>266</v>
      </c>
    </row>
    <row r="12" spans="1:5" x14ac:dyDescent="0.3">
      <c r="A12">
        <v>0.20591199981246619</v>
      </c>
      <c r="B12">
        <v>212.968225609857</v>
      </c>
      <c r="D12">
        <v>4.6849099999999998E-2</v>
      </c>
      <c r="E12">
        <v>265</v>
      </c>
    </row>
    <row r="13" spans="1:5" x14ac:dyDescent="0.3">
      <c r="A13">
        <v>0.21123710620066591</v>
      </c>
      <c r="B13">
        <v>206.44437394600101</v>
      </c>
      <c r="D13">
        <v>5.1609000000000002E-2</v>
      </c>
      <c r="E13">
        <v>264</v>
      </c>
    </row>
    <row r="14" spans="1:5" x14ac:dyDescent="0.3">
      <c r="A14">
        <v>0.22932544647935366</v>
      </c>
      <c r="B14">
        <v>196.64256733065</v>
      </c>
      <c r="D14">
        <v>5.62888E-2</v>
      </c>
      <c r="E14">
        <v>263</v>
      </c>
    </row>
    <row r="15" spans="1:5" x14ac:dyDescent="0.3">
      <c r="A15">
        <v>0.24900791451437684</v>
      </c>
      <c r="B15">
        <v>202.040373344909</v>
      </c>
      <c r="D15">
        <v>6.0888699999999997E-2</v>
      </c>
      <c r="E15">
        <v>262</v>
      </c>
    </row>
    <row r="16" spans="1:5" x14ac:dyDescent="0.3">
      <c r="A16">
        <v>0.26998254423205381</v>
      </c>
      <c r="B16">
        <v>209.60611778063401</v>
      </c>
      <c r="D16">
        <v>6.5408599999999997E-2</v>
      </c>
      <c r="E16">
        <v>261</v>
      </c>
    </row>
    <row r="17" spans="1:5" x14ac:dyDescent="0.3">
      <c r="A17">
        <v>0.2654233980266707</v>
      </c>
      <c r="B17">
        <v>215.04399659381201</v>
      </c>
      <c r="D17">
        <v>6.9848499999999994E-2</v>
      </c>
      <c r="E17">
        <v>260</v>
      </c>
    </row>
    <row r="18" spans="1:5" x14ac:dyDescent="0.3">
      <c r="A18">
        <v>0.27224096074934984</v>
      </c>
      <c r="B18">
        <v>221.547811858209</v>
      </c>
      <c r="D18">
        <v>7.4208399999999994E-2</v>
      </c>
      <c r="E18">
        <v>259</v>
      </c>
    </row>
    <row r="19" spans="1:5" x14ac:dyDescent="0.3">
      <c r="A19">
        <v>0.27671613109853682</v>
      </c>
      <c r="B19">
        <v>224.797715850461</v>
      </c>
      <c r="D19">
        <v>7.84884E-2</v>
      </c>
      <c r="E19">
        <v>258</v>
      </c>
    </row>
    <row r="20" spans="1:5" x14ac:dyDescent="0.3">
      <c r="A20">
        <v>0.28550336419818068</v>
      </c>
      <c r="B20">
        <v>231.297523834966</v>
      </c>
      <c r="D20">
        <v>8.2688300000000006E-2</v>
      </c>
      <c r="E20">
        <v>257</v>
      </c>
    </row>
    <row r="21" spans="1:5" x14ac:dyDescent="0.3">
      <c r="A21">
        <v>0.2961916436392345</v>
      </c>
      <c r="B21">
        <v>235.621378838222</v>
      </c>
      <c r="D21">
        <v>8.6808300000000005E-2</v>
      </c>
      <c r="E21">
        <v>256</v>
      </c>
    </row>
    <row r="22" spans="1:5" x14ac:dyDescent="0.3">
      <c r="A22">
        <v>0.30860291866516903</v>
      </c>
      <c r="B22">
        <v>242.113172262944</v>
      </c>
      <c r="D22">
        <v>9.0848200000000004E-2</v>
      </c>
      <c r="E22">
        <v>255</v>
      </c>
    </row>
    <row r="23" spans="1:5" x14ac:dyDescent="0.3">
      <c r="A23">
        <v>0.31663674325714491</v>
      </c>
      <c r="B23">
        <v>246.441034546092</v>
      </c>
      <c r="D23">
        <v>9.4808199999999995E-2</v>
      </c>
      <c r="E23">
        <v>254</v>
      </c>
    </row>
    <row r="24" spans="1:5" x14ac:dyDescent="0.3">
      <c r="A24">
        <v>0.33215700964059619</v>
      </c>
      <c r="B24">
        <v>248.58092200831501</v>
      </c>
      <c r="D24">
        <v>9.8688200000000004E-2</v>
      </c>
      <c r="E24">
        <v>253</v>
      </c>
    </row>
    <row r="25" spans="1:5" x14ac:dyDescent="0.3">
      <c r="A25">
        <v>0.34334231492430106</v>
      </c>
      <c r="B25">
        <v>258.33063398507198</v>
      </c>
      <c r="D25">
        <v>0.102488</v>
      </c>
      <c r="E25">
        <v>252</v>
      </c>
    </row>
    <row r="26" spans="1:5" x14ac:dyDescent="0.3">
      <c r="A26">
        <v>0.35059333243870128</v>
      </c>
      <c r="B26">
        <v>262.65849626822001</v>
      </c>
      <c r="D26">
        <v>0.106208</v>
      </c>
      <c r="E26">
        <v>251</v>
      </c>
    </row>
    <row r="27" spans="1:5" x14ac:dyDescent="0.3">
      <c r="A27">
        <v>0.35768596294961891</v>
      </c>
      <c r="B27">
        <v>265.90038570068901</v>
      </c>
      <c r="D27">
        <v>0.109848</v>
      </c>
      <c r="E27">
        <v>250</v>
      </c>
    </row>
    <row r="28" spans="1:5" x14ac:dyDescent="0.3">
      <c r="A28">
        <v>0.36117449601146467</v>
      </c>
      <c r="B28">
        <v>270.23626254362</v>
      </c>
      <c r="D28">
        <v>0.11340799999999999</v>
      </c>
      <c r="E28">
        <v>249</v>
      </c>
    </row>
    <row r="29" spans="1:5" x14ac:dyDescent="0.3">
      <c r="A29">
        <v>0.36633681887053621</v>
      </c>
      <c r="B29">
        <v>272.39618640530199</v>
      </c>
      <c r="D29">
        <v>0.11688800000000001</v>
      </c>
      <c r="E29">
        <v>248</v>
      </c>
    </row>
    <row r="30" spans="1:5" x14ac:dyDescent="0.3">
      <c r="A30">
        <v>0.3697322641263695</v>
      </c>
      <c r="B30">
        <v>275.64609039755499</v>
      </c>
      <c r="D30">
        <v>0.12028800000000001</v>
      </c>
      <c r="E30">
        <v>247</v>
      </c>
    </row>
    <row r="31" spans="1:5" x14ac:dyDescent="0.3">
      <c r="A31">
        <v>0.37475774746673002</v>
      </c>
      <c r="B31">
        <v>277.80601425923697</v>
      </c>
      <c r="D31">
        <v>0.123608</v>
      </c>
      <c r="E31">
        <v>246</v>
      </c>
    </row>
    <row r="32" spans="1:5" x14ac:dyDescent="0.3">
      <c r="A32">
        <v>0.38457206184255815</v>
      </c>
      <c r="B32">
        <v>279.95391628124401</v>
      </c>
      <c r="D32">
        <v>0.12684799999999999</v>
      </c>
      <c r="E32">
        <v>245</v>
      </c>
    </row>
    <row r="33" spans="1:5" x14ac:dyDescent="0.3">
      <c r="A33">
        <v>0.39408303074749085</v>
      </c>
      <c r="B33">
        <v>288.61765540732301</v>
      </c>
      <c r="D33">
        <v>0.13000800000000001</v>
      </c>
      <c r="E33">
        <v>244</v>
      </c>
    </row>
    <row r="34" spans="1:5" x14ac:dyDescent="0.3">
      <c r="A34">
        <v>0.40178713334628252</v>
      </c>
      <c r="B34">
        <v>292.94151041057899</v>
      </c>
      <c r="D34">
        <v>0.13308900000000001</v>
      </c>
      <c r="E34">
        <v>243</v>
      </c>
    </row>
    <row r="35" spans="1:5" x14ac:dyDescent="0.3">
      <c r="A35">
        <v>0.41077733906176578</v>
      </c>
      <c r="B35">
        <v>292.91746673122799</v>
      </c>
      <c r="D35">
        <v>0.13608899999999999</v>
      </c>
      <c r="E35">
        <v>242</v>
      </c>
    </row>
    <row r="36" spans="1:5" x14ac:dyDescent="0.3">
      <c r="A36">
        <v>0.41662217782905875</v>
      </c>
      <c r="B36">
        <v>300.50324756641203</v>
      </c>
      <c r="D36">
        <v>0.13900899999999999</v>
      </c>
      <c r="E36">
        <v>241</v>
      </c>
    </row>
    <row r="37" spans="1:5" x14ac:dyDescent="0.3">
      <c r="A37">
        <v>0.42093027231234614</v>
      </c>
      <c r="B37">
        <v>304.83511712945102</v>
      </c>
      <c r="D37">
        <v>0.141849</v>
      </c>
      <c r="E37">
        <v>240</v>
      </c>
    </row>
    <row r="38" spans="1:5" x14ac:dyDescent="0.3">
      <c r="A38">
        <v>0.42797075263006773</v>
      </c>
      <c r="B38">
        <v>310.24494498338601</v>
      </c>
      <c r="D38">
        <v>0.14460899999999999</v>
      </c>
      <c r="E38">
        <v>239</v>
      </c>
    </row>
    <row r="39" spans="1:5" x14ac:dyDescent="0.3">
      <c r="A39">
        <v>0.43754462284357415</v>
      </c>
      <c r="B39">
        <v>316.73273112821602</v>
      </c>
      <c r="D39">
        <v>0.147289</v>
      </c>
      <c r="E39">
        <v>238</v>
      </c>
    </row>
    <row r="40" spans="1:5" x14ac:dyDescent="0.3">
      <c r="A40">
        <v>0.44549933705455752</v>
      </c>
      <c r="B40">
        <v>323.224524552937</v>
      </c>
      <c r="D40">
        <v>0.14988899999999999</v>
      </c>
      <c r="E40">
        <v>237</v>
      </c>
    </row>
    <row r="41" spans="1:5" x14ac:dyDescent="0.3">
      <c r="A41">
        <v>0.44939290996862896</v>
      </c>
      <c r="B41">
        <v>330.81431266801297</v>
      </c>
      <c r="D41">
        <v>0.15240899999999999</v>
      </c>
      <c r="E41">
        <v>236</v>
      </c>
    </row>
    <row r="42" spans="1:5" x14ac:dyDescent="0.3">
      <c r="A42">
        <v>0.45701828906663239</v>
      </c>
      <c r="B42">
        <v>337.30610609273498</v>
      </c>
      <c r="D42">
        <v>0.15484899999999999</v>
      </c>
      <c r="E42">
        <v>235</v>
      </c>
    </row>
    <row r="43" spans="1:5" x14ac:dyDescent="0.3">
      <c r="A43">
        <v>0.46565186528906</v>
      </c>
      <c r="B43">
        <v>342.70791938688598</v>
      </c>
      <c r="D43">
        <v>0.15720899999999999</v>
      </c>
      <c r="E43">
        <v>234</v>
      </c>
    </row>
    <row r="44" spans="1:5" x14ac:dyDescent="0.3">
      <c r="A44">
        <v>0.47518862224425584</v>
      </c>
      <c r="B44">
        <v>345.93377969978701</v>
      </c>
      <c r="D44">
        <v>0.15948899999999999</v>
      </c>
      <c r="E44">
        <v>233</v>
      </c>
    </row>
    <row r="45" spans="1:5" x14ac:dyDescent="0.3">
      <c r="A45">
        <v>0.4843909344130039</v>
      </c>
      <c r="B45">
        <v>351.33158571404698</v>
      </c>
      <c r="D45">
        <v>0.161689</v>
      </c>
      <c r="E45">
        <v>232</v>
      </c>
    </row>
    <row r="46" spans="1:5" x14ac:dyDescent="0.3">
      <c r="A46">
        <v>0.49327609160670688</v>
      </c>
      <c r="B46">
        <v>354.55744602694801</v>
      </c>
      <c r="D46">
        <v>0.16380900000000001</v>
      </c>
      <c r="E46">
        <v>231</v>
      </c>
    </row>
    <row r="47" spans="1:5" x14ac:dyDescent="0.3">
      <c r="A47">
        <v>0.50707914380920449</v>
      </c>
      <c r="B47">
        <v>362.10716134310599</v>
      </c>
      <c r="D47">
        <v>0.165849</v>
      </c>
      <c r="E47">
        <v>230</v>
      </c>
    </row>
    <row r="48" spans="1:5" x14ac:dyDescent="0.3">
      <c r="A48">
        <v>0.5101583399609565</v>
      </c>
      <c r="B48">
        <v>365.35305805546699</v>
      </c>
      <c r="D48">
        <v>0.16780900000000001</v>
      </c>
      <c r="E48">
        <v>229</v>
      </c>
    </row>
    <row r="49" spans="1:5" x14ac:dyDescent="0.3">
      <c r="A49">
        <v>0.51719567293302693</v>
      </c>
      <c r="B49">
        <v>365.325007096224</v>
      </c>
      <c r="D49">
        <v>0.16969000000000001</v>
      </c>
      <c r="E49">
        <v>228</v>
      </c>
    </row>
    <row r="50" spans="1:5" x14ac:dyDescent="0.3">
      <c r="A50">
        <v>0.53068066889261378</v>
      </c>
      <c r="B50">
        <v>366.354878028418</v>
      </c>
      <c r="D50">
        <v>0.17149</v>
      </c>
      <c r="E50">
        <v>227</v>
      </c>
    </row>
    <row r="51" spans="1:5" x14ac:dyDescent="0.3">
      <c r="A51">
        <v>0.52015015227707284</v>
      </c>
      <c r="B51">
        <v>371.82882236062102</v>
      </c>
      <c r="D51">
        <v>0.17321</v>
      </c>
      <c r="E51">
        <v>226</v>
      </c>
    </row>
    <row r="52" spans="1:5" x14ac:dyDescent="0.3">
      <c r="A52">
        <v>0.52112695966864042</v>
      </c>
      <c r="B52">
        <v>379.42662503548098</v>
      </c>
      <c r="D52">
        <v>0.17485000000000001</v>
      </c>
      <c r="E52">
        <v>225</v>
      </c>
    </row>
    <row r="53" spans="1:5" x14ac:dyDescent="0.3">
      <c r="A53">
        <v>0.52403366539742313</v>
      </c>
      <c r="B53">
        <v>388.102386001235</v>
      </c>
      <c r="D53">
        <v>0.17641000000000001</v>
      </c>
      <c r="E53">
        <v>224</v>
      </c>
    </row>
    <row r="54" spans="1:5" x14ac:dyDescent="0.3">
      <c r="A54">
        <v>0.52785482319818222</v>
      </c>
      <c r="B54">
        <v>392.43024828438303</v>
      </c>
      <c r="D54">
        <v>0.17788999999999999</v>
      </c>
      <c r="E54">
        <v>223</v>
      </c>
    </row>
    <row r="55" spans="1:5" x14ac:dyDescent="0.3">
      <c r="A55">
        <v>0.52880054526992226</v>
      </c>
      <c r="B55">
        <v>396.77013240720601</v>
      </c>
      <c r="D55">
        <v>0.17929</v>
      </c>
      <c r="E55">
        <v>222</v>
      </c>
    </row>
    <row r="56" spans="1:5" x14ac:dyDescent="0.3">
      <c r="D56">
        <v>0.18060999999999999</v>
      </c>
      <c r="E56">
        <v>221</v>
      </c>
    </row>
    <row r="57" spans="1:5" x14ac:dyDescent="0.3">
      <c r="D57">
        <v>0.18185000000000001</v>
      </c>
      <c r="E57">
        <v>220</v>
      </c>
    </row>
    <row r="58" spans="1:5" x14ac:dyDescent="0.3">
      <c r="D58">
        <v>0.182837</v>
      </c>
      <c r="E58">
        <v>223</v>
      </c>
    </row>
    <row r="59" spans="1:5" x14ac:dyDescent="0.3">
      <c r="D59">
        <v>0.18301000000000001</v>
      </c>
      <c r="E59">
        <v>219</v>
      </c>
    </row>
    <row r="60" spans="1:5" x14ac:dyDescent="0.3">
      <c r="D60">
        <v>0.18409</v>
      </c>
      <c r="E60">
        <v>218</v>
      </c>
    </row>
    <row r="61" spans="1:5" x14ac:dyDescent="0.3">
      <c r="D61">
        <v>0.18440200000000001</v>
      </c>
      <c r="E61">
        <v>222</v>
      </c>
    </row>
    <row r="62" spans="1:5" x14ac:dyDescent="0.3">
      <c r="D62">
        <v>0.18509</v>
      </c>
      <c r="E62">
        <v>217</v>
      </c>
    </row>
    <row r="63" spans="1:5" x14ac:dyDescent="0.3">
      <c r="D63">
        <v>0.185973</v>
      </c>
      <c r="E63">
        <v>221</v>
      </c>
    </row>
    <row r="64" spans="1:5" x14ac:dyDescent="0.3">
      <c r="D64">
        <v>0.18601000000000001</v>
      </c>
      <c r="E64">
        <v>216</v>
      </c>
    </row>
    <row r="65" spans="4:5" x14ac:dyDescent="0.3">
      <c r="D65">
        <v>0.18684999999999999</v>
      </c>
      <c r="E65">
        <v>215</v>
      </c>
    </row>
    <row r="66" spans="4:5" x14ac:dyDescent="0.3">
      <c r="D66">
        <v>0.18754999999999999</v>
      </c>
      <c r="E66">
        <v>220</v>
      </c>
    </row>
    <row r="67" spans="4:5" x14ac:dyDescent="0.3">
      <c r="D67">
        <v>0.189133</v>
      </c>
      <c r="E67">
        <v>219</v>
      </c>
    </row>
    <row r="68" spans="4:5" x14ac:dyDescent="0.3">
      <c r="D68">
        <v>0.190722</v>
      </c>
      <c r="E68">
        <v>218</v>
      </c>
    </row>
    <row r="69" spans="4:5" x14ac:dyDescent="0.3">
      <c r="D69">
        <v>0.19231699999999999</v>
      </c>
      <c r="E69">
        <v>217</v>
      </c>
    </row>
    <row r="70" spans="4:5" x14ac:dyDescent="0.3">
      <c r="D70">
        <v>0.19391800000000001</v>
      </c>
      <c r="E70">
        <v>216</v>
      </c>
    </row>
    <row r="71" spans="4:5" x14ac:dyDescent="0.3">
      <c r="D71">
        <v>0.195525</v>
      </c>
      <c r="E71">
        <v>215</v>
      </c>
    </row>
    <row r="72" spans="4:5" x14ac:dyDescent="0.3">
      <c r="D72">
        <v>0.19713800000000001</v>
      </c>
      <c r="E72">
        <v>214</v>
      </c>
    </row>
    <row r="73" spans="4:5" x14ac:dyDescent="0.3">
      <c r="D73">
        <v>0.19875699999999999</v>
      </c>
      <c r="E73">
        <v>213</v>
      </c>
    </row>
    <row r="74" spans="4:5" x14ac:dyDescent="0.3">
      <c r="D74">
        <v>0.200382</v>
      </c>
      <c r="E74">
        <v>212</v>
      </c>
    </row>
    <row r="75" spans="4:5" x14ac:dyDescent="0.3">
      <c r="D75">
        <v>0.202013</v>
      </c>
      <c r="E75">
        <v>211</v>
      </c>
    </row>
    <row r="76" spans="4:5" x14ac:dyDescent="0.3">
      <c r="D76">
        <v>0.20365</v>
      </c>
      <c r="E76">
        <v>210</v>
      </c>
    </row>
    <row r="77" spans="4:5" x14ac:dyDescent="0.3">
      <c r="D77">
        <v>0.205293</v>
      </c>
      <c r="E77">
        <v>209</v>
      </c>
    </row>
    <row r="78" spans="4:5" x14ac:dyDescent="0.3">
      <c r="D78">
        <v>0.20694199999999999</v>
      </c>
      <c r="E78">
        <v>208</v>
      </c>
    </row>
    <row r="79" spans="4:5" x14ac:dyDescent="0.3">
      <c r="D79">
        <v>0.208597</v>
      </c>
      <c r="E79">
        <v>207</v>
      </c>
    </row>
    <row r="80" spans="4:5" x14ac:dyDescent="0.3">
      <c r="D80">
        <v>0.210258</v>
      </c>
      <c r="E80">
        <v>206</v>
      </c>
    </row>
    <row r="81" spans="4:5" x14ac:dyDescent="0.3">
      <c r="D81">
        <v>0.211925</v>
      </c>
      <c r="E81">
        <v>205</v>
      </c>
    </row>
    <row r="82" spans="4:5" x14ac:dyDescent="0.3">
      <c r="D82">
        <v>0.21359800000000001</v>
      </c>
      <c r="E82">
        <v>204</v>
      </c>
    </row>
    <row r="83" spans="4:5" x14ac:dyDescent="0.3">
      <c r="D83">
        <v>0.215278</v>
      </c>
      <c r="E83">
        <v>203</v>
      </c>
    </row>
    <row r="84" spans="4:5" x14ac:dyDescent="0.3">
      <c r="D84">
        <v>0.21696299999999999</v>
      </c>
      <c r="E84">
        <v>202</v>
      </c>
    </row>
    <row r="85" spans="4:5" x14ac:dyDescent="0.3">
      <c r="D85">
        <v>0.21865399999999999</v>
      </c>
      <c r="E85">
        <v>201</v>
      </c>
    </row>
    <row r="86" spans="4:5" x14ac:dyDescent="0.3">
      <c r="D86">
        <v>0.22035099999999999</v>
      </c>
      <c r="E86">
        <v>200</v>
      </c>
    </row>
    <row r="87" spans="4:5" x14ac:dyDescent="0.3">
      <c r="D87">
        <v>0.222054</v>
      </c>
      <c r="E87">
        <v>199</v>
      </c>
    </row>
    <row r="88" spans="4:5" x14ac:dyDescent="0.3">
      <c r="D88">
        <v>0.22376299999999999</v>
      </c>
      <c r="E88">
        <v>198</v>
      </c>
    </row>
    <row r="89" spans="4:5" x14ac:dyDescent="0.3">
      <c r="D89">
        <v>0.22547800000000001</v>
      </c>
      <c r="E89">
        <v>197</v>
      </c>
    </row>
    <row r="90" spans="4:5" x14ac:dyDescent="0.3">
      <c r="D90">
        <v>0.22719900000000001</v>
      </c>
      <c r="E90">
        <v>196</v>
      </c>
    </row>
    <row r="91" spans="4:5" x14ac:dyDescent="0.3">
      <c r="D91">
        <v>0.22892599999999999</v>
      </c>
      <c r="E91">
        <v>195</v>
      </c>
    </row>
    <row r="92" spans="4:5" x14ac:dyDescent="0.3">
      <c r="D92">
        <v>0.230659</v>
      </c>
      <c r="E92">
        <v>194</v>
      </c>
    </row>
    <row r="93" spans="4:5" x14ac:dyDescent="0.3">
      <c r="D93">
        <v>0.23239799999999999</v>
      </c>
      <c r="E93">
        <v>193</v>
      </c>
    </row>
    <row r="94" spans="4:5" x14ac:dyDescent="0.3">
      <c r="D94">
        <v>0.23414299999999999</v>
      </c>
      <c r="E94">
        <v>192</v>
      </c>
    </row>
    <row r="95" spans="4:5" x14ac:dyDescent="0.3">
      <c r="D95">
        <v>0.23589399999999999</v>
      </c>
      <c r="E95">
        <v>191</v>
      </c>
    </row>
    <row r="96" spans="4:5" x14ac:dyDescent="0.3">
      <c r="D96">
        <v>0.237651</v>
      </c>
      <c r="E96">
        <v>190</v>
      </c>
    </row>
    <row r="97" spans="4:5" x14ac:dyDescent="0.3">
      <c r="D97">
        <v>0.240901</v>
      </c>
      <c r="E97">
        <v>195</v>
      </c>
    </row>
    <row r="98" spans="4:5" x14ac:dyDescent="0.3">
      <c r="D98">
        <v>0.24249499999999999</v>
      </c>
      <c r="E98">
        <v>196</v>
      </c>
    </row>
    <row r="99" spans="4:5" x14ac:dyDescent="0.3">
      <c r="D99">
        <v>0.24409700000000001</v>
      </c>
      <c r="E99">
        <v>197</v>
      </c>
    </row>
    <row r="100" spans="4:5" x14ac:dyDescent="0.3">
      <c r="D100">
        <v>0.24570700000000001</v>
      </c>
      <c r="E100">
        <v>198</v>
      </c>
    </row>
    <row r="101" spans="4:5" x14ac:dyDescent="0.3">
      <c r="D101">
        <v>0.24732499999999999</v>
      </c>
      <c r="E101">
        <v>199</v>
      </c>
    </row>
    <row r="102" spans="4:5" x14ac:dyDescent="0.3">
      <c r="D102">
        <v>0.24895100000000001</v>
      </c>
      <c r="E102">
        <v>200</v>
      </c>
    </row>
    <row r="103" spans="4:5" x14ac:dyDescent="0.3">
      <c r="D103">
        <v>0.250585</v>
      </c>
      <c r="E103">
        <v>201</v>
      </c>
    </row>
    <row r="104" spans="4:5" x14ac:dyDescent="0.3">
      <c r="D104">
        <v>0.25222800000000001</v>
      </c>
      <c r="E104">
        <v>202</v>
      </c>
    </row>
    <row r="105" spans="4:5" x14ac:dyDescent="0.3">
      <c r="D105">
        <v>0.25387799999999999</v>
      </c>
      <c r="E105">
        <v>203</v>
      </c>
    </row>
    <row r="106" spans="4:5" x14ac:dyDescent="0.3">
      <c r="D106">
        <v>0.25553599999999999</v>
      </c>
      <c r="E106">
        <v>204</v>
      </c>
    </row>
    <row r="107" spans="4:5" x14ac:dyDescent="0.3">
      <c r="D107">
        <v>0.25720199999999999</v>
      </c>
      <c r="E107">
        <v>205</v>
      </c>
    </row>
    <row r="108" spans="4:5" x14ac:dyDescent="0.3">
      <c r="D108">
        <v>0.258876</v>
      </c>
      <c r="E108">
        <v>206</v>
      </c>
    </row>
    <row r="109" spans="4:5" x14ac:dyDescent="0.3">
      <c r="D109">
        <v>0.26055800000000001</v>
      </c>
      <c r="E109">
        <v>207</v>
      </c>
    </row>
    <row r="110" spans="4:5" x14ac:dyDescent="0.3">
      <c r="D110">
        <v>0.26224799999999998</v>
      </c>
      <c r="E110">
        <v>208</v>
      </c>
    </row>
    <row r="111" spans="4:5" x14ac:dyDescent="0.3">
      <c r="D111">
        <v>0.26394600000000001</v>
      </c>
      <c r="E111">
        <v>209</v>
      </c>
    </row>
    <row r="112" spans="4:5" x14ac:dyDescent="0.3">
      <c r="D112">
        <v>0.265652</v>
      </c>
      <c r="E112">
        <v>210</v>
      </c>
    </row>
    <row r="113" spans="4:5" x14ac:dyDescent="0.3">
      <c r="D113">
        <v>0.26736599999999999</v>
      </c>
      <c r="E113">
        <v>211</v>
      </c>
    </row>
    <row r="114" spans="4:5" x14ac:dyDescent="0.3">
      <c r="D114">
        <v>0.26908799999999999</v>
      </c>
      <c r="E114">
        <v>212</v>
      </c>
    </row>
    <row r="115" spans="4:5" x14ac:dyDescent="0.3">
      <c r="D115">
        <v>0.270818</v>
      </c>
      <c r="E115">
        <v>213</v>
      </c>
    </row>
    <row r="116" spans="4:5" x14ac:dyDescent="0.3">
      <c r="D116">
        <v>0.27255600000000002</v>
      </c>
      <c r="E116">
        <v>214</v>
      </c>
    </row>
    <row r="117" spans="4:5" x14ac:dyDescent="0.3">
      <c r="D117">
        <v>0.27430199999999999</v>
      </c>
      <c r="E117">
        <v>215</v>
      </c>
    </row>
    <row r="118" spans="4:5" x14ac:dyDescent="0.3">
      <c r="D118">
        <v>0.27605600000000002</v>
      </c>
      <c r="E118">
        <v>216</v>
      </c>
    </row>
    <row r="119" spans="4:5" x14ac:dyDescent="0.3">
      <c r="D119">
        <v>0.27781800000000001</v>
      </c>
      <c r="E119">
        <v>217</v>
      </c>
    </row>
    <row r="120" spans="4:5" x14ac:dyDescent="0.3">
      <c r="D120">
        <v>0.279588</v>
      </c>
      <c r="E120">
        <v>218</v>
      </c>
    </row>
    <row r="121" spans="4:5" x14ac:dyDescent="0.3">
      <c r="D121">
        <v>0.281366</v>
      </c>
      <c r="E121">
        <v>219</v>
      </c>
    </row>
    <row r="122" spans="4:5" x14ac:dyDescent="0.3">
      <c r="D122">
        <v>0.28315200000000001</v>
      </c>
      <c r="E122">
        <v>220</v>
      </c>
    </row>
    <row r="123" spans="4:5" x14ac:dyDescent="0.3">
      <c r="D123">
        <v>0.28494599999999998</v>
      </c>
      <c r="E123">
        <v>221</v>
      </c>
    </row>
    <row r="124" spans="4:5" x14ac:dyDescent="0.3">
      <c r="D124">
        <v>0.28855799999999998</v>
      </c>
      <c r="E124">
        <v>223</v>
      </c>
    </row>
    <row r="125" spans="4:5" x14ac:dyDescent="0.3">
      <c r="D125">
        <v>0.29180400000000001</v>
      </c>
      <c r="E125">
        <v>237</v>
      </c>
    </row>
    <row r="126" spans="4:5" x14ac:dyDescent="0.3">
      <c r="D126">
        <v>0.29220200000000002</v>
      </c>
      <c r="E126">
        <v>225</v>
      </c>
    </row>
    <row r="127" spans="4:5" x14ac:dyDescent="0.3">
      <c r="D127">
        <v>0.29587799999999997</v>
      </c>
      <c r="E127">
        <v>227</v>
      </c>
    </row>
    <row r="128" spans="4:5" x14ac:dyDescent="0.3">
      <c r="D128">
        <v>0.29772799999999999</v>
      </c>
      <c r="E128">
        <v>228</v>
      </c>
    </row>
    <row r="129" spans="4:5" x14ac:dyDescent="0.3">
      <c r="D129">
        <v>0.29958600000000002</v>
      </c>
      <c r="E129">
        <v>229</v>
      </c>
    </row>
    <row r="130" spans="4:5" x14ac:dyDescent="0.3">
      <c r="D130">
        <v>0.30332599999999998</v>
      </c>
      <c r="E130">
        <v>230</v>
      </c>
    </row>
    <row r="131" spans="4:5" x14ac:dyDescent="0.3">
      <c r="D131">
        <v>0.30520799999999998</v>
      </c>
      <c r="E131">
        <v>231</v>
      </c>
    </row>
    <row r="132" spans="4:5" x14ac:dyDescent="0.3">
      <c r="D132">
        <v>0.30709799999999998</v>
      </c>
      <c r="E132">
        <v>232</v>
      </c>
    </row>
    <row r="133" spans="4:5" x14ac:dyDescent="0.3">
      <c r="D133">
        <v>0.30899599999999999</v>
      </c>
      <c r="E133">
        <v>233</v>
      </c>
    </row>
    <row r="134" spans="4:5" x14ac:dyDescent="0.3">
      <c r="D134">
        <v>0.31090200000000001</v>
      </c>
      <c r="E134">
        <v>234</v>
      </c>
    </row>
    <row r="135" spans="4:5" x14ac:dyDescent="0.3">
      <c r="D135">
        <v>0.31281500000000001</v>
      </c>
      <c r="E135">
        <v>235</v>
      </c>
    </row>
    <row r="136" spans="4:5" x14ac:dyDescent="0.3">
      <c r="D136">
        <v>0.31473699999999999</v>
      </c>
      <c r="E136">
        <v>236</v>
      </c>
    </row>
    <row r="137" spans="4:5" x14ac:dyDescent="0.3">
      <c r="D137">
        <v>0.31860500000000003</v>
      </c>
      <c r="E137">
        <v>238</v>
      </c>
    </row>
    <row r="138" spans="4:5" x14ac:dyDescent="0.3">
      <c r="D138">
        <v>0.32055099999999997</v>
      </c>
      <c r="E138">
        <v>239</v>
      </c>
    </row>
    <row r="139" spans="4:5" x14ac:dyDescent="0.3">
      <c r="D139">
        <v>0.32250499999999999</v>
      </c>
      <c r="E139">
        <v>240</v>
      </c>
    </row>
    <row r="140" spans="4:5" x14ac:dyDescent="0.3">
      <c r="D140">
        <v>0.32446700000000001</v>
      </c>
      <c r="E140">
        <v>241</v>
      </c>
    </row>
    <row r="141" spans="4:5" x14ac:dyDescent="0.3">
      <c r="D141">
        <v>0.32643699999999998</v>
      </c>
      <c r="E141">
        <v>242</v>
      </c>
    </row>
    <row r="142" spans="4:5" x14ac:dyDescent="0.3">
      <c r="D142">
        <v>0.32841500000000001</v>
      </c>
      <c r="E142">
        <v>243</v>
      </c>
    </row>
    <row r="143" spans="4:5" x14ac:dyDescent="0.3">
      <c r="D143">
        <v>0.330401</v>
      </c>
      <c r="E143">
        <v>244</v>
      </c>
    </row>
    <row r="144" spans="4:5" x14ac:dyDescent="0.3">
      <c r="D144">
        <v>0.332395</v>
      </c>
      <c r="E144">
        <v>245</v>
      </c>
    </row>
    <row r="145" spans="4:5" x14ac:dyDescent="0.3">
      <c r="D145">
        <v>0.334397</v>
      </c>
      <c r="E145">
        <v>246</v>
      </c>
    </row>
    <row r="146" spans="4:5" x14ac:dyDescent="0.3">
      <c r="D146">
        <v>0.33640700000000001</v>
      </c>
      <c r="E146">
        <v>247</v>
      </c>
    </row>
    <row r="147" spans="4:5" x14ac:dyDescent="0.3">
      <c r="D147">
        <v>0.33842499999999998</v>
      </c>
      <c r="E147">
        <v>248</v>
      </c>
    </row>
    <row r="148" spans="4:5" x14ac:dyDescent="0.3">
      <c r="D148">
        <v>0.340451</v>
      </c>
      <c r="E148">
        <v>249</v>
      </c>
    </row>
    <row r="149" spans="4:5" x14ac:dyDescent="0.3">
      <c r="D149">
        <v>0.34248499999999998</v>
      </c>
      <c r="E149">
        <v>250</v>
      </c>
    </row>
    <row r="150" spans="4:5" x14ac:dyDescent="0.3">
      <c r="D150">
        <v>0.34452700000000003</v>
      </c>
      <c r="E150">
        <v>251</v>
      </c>
    </row>
    <row r="151" spans="4:5" x14ac:dyDescent="0.3">
      <c r="D151">
        <v>0.34657700000000002</v>
      </c>
      <c r="E151">
        <v>252</v>
      </c>
    </row>
    <row r="152" spans="4:5" x14ac:dyDescent="0.3">
      <c r="D152">
        <v>0.34863499999999997</v>
      </c>
      <c r="E152">
        <v>253</v>
      </c>
    </row>
    <row r="153" spans="4:5" x14ac:dyDescent="0.3">
      <c r="D153">
        <v>0.35070099999999998</v>
      </c>
      <c r="E153">
        <v>254</v>
      </c>
    </row>
    <row r="154" spans="4:5" x14ac:dyDescent="0.3">
      <c r="D154">
        <v>0.35277500000000001</v>
      </c>
      <c r="E154">
        <v>255</v>
      </c>
    </row>
    <row r="155" spans="4:5" x14ac:dyDescent="0.3">
      <c r="D155">
        <v>0.35485699999999998</v>
      </c>
      <c r="E155">
        <v>256</v>
      </c>
    </row>
    <row r="156" spans="4:5" x14ac:dyDescent="0.3">
      <c r="D156">
        <v>0.35694700000000001</v>
      </c>
      <c r="E156">
        <v>257</v>
      </c>
    </row>
    <row r="157" spans="4:5" x14ac:dyDescent="0.3">
      <c r="D157">
        <v>0.359045</v>
      </c>
      <c r="E157">
        <v>258</v>
      </c>
    </row>
    <row r="158" spans="4:5" x14ac:dyDescent="0.3">
      <c r="D158">
        <v>0.361151</v>
      </c>
      <c r="E158">
        <v>259</v>
      </c>
    </row>
    <row r="159" spans="4:5" x14ac:dyDescent="0.3">
      <c r="D159">
        <v>0.363265</v>
      </c>
      <c r="E159">
        <v>260</v>
      </c>
    </row>
    <row r="160" spans="4:5" x14ac:dyDescent="0.3">
      <c r="D160">
        <v>0.36538700000000002</v>
      </c>
      <c r="E160">
        <v>261</v>
      </c>
    </row>
    <row r="161" spans="4:5" x14ac:dyDescent="0.3">
      <c r="D161">
        <v>0.36751699999999998</v>
      </c>
      <c r="E161">
        <v>262</v>
      </c>
    </row>
    <row r="162" spans="4:5" x14ac:dyDescent="0.3">
      <c r="D162">
        <v>0.36965399999999998</v>
      </c>
      <c r="E162">
        <v>263</v>
      </c>
    </row>
    <row r="163" spans="4:5" x14ac:dyDescent="0.3">
      <c r="D163">
        <v>0.37180000000000002</v>
      </c>
      <c r="E163">
        <v>264</v>
      </c>
    </row>
    <row r="164" spans="4:5" x14ac:dyDescent="0.3">
      <c r="D164">
        <v>0.37395400000000001</v>
      </c>
      <c r="E164">
        <v>265</v>
      </c>
    </row>
    <row r="165" spans="4:5" x14ac:dyDescent="0.3">
      <c r="D165">
        <v>0.37611600000000001</v>
      </c>
      <c r="E165">
        <v>266</v>
      </c>
    </row>
    <row r="166" spans="4:5" x14ac:dyDescent="0.3">
      <c r="D166">
        <v>0.37828600000000001</v>
      </c>
      <c r="E166">
        <v>267</v>
      </c>
    </row>
    <row r="167" spans="4:5" x14ac:dyDescent="0.3">
      <c r="D167">
        <v>0.38046400000000002</v>
      </c>
      <c r="E167">
        <v>268</v>
      </c>
    </row>
    <row r="168" spans="4:5" x14ac:dyDescent="0.3">
      <c r="D168">
        <v>0.38264999999999999</v>
      </c>
      <c r="E168">
        <v>269</v>
      </c>
    </row>
    <row r="169" spans="4:5" x14ac:dyDescent="0.3">
      <c r="D169">
        <v>0.38484400000000002</v>
      </c>
      <c r="E169">
        <v>270</v>
      </c>
    </row>
    <row r="170" spans="4:5" x14ac:dyDescent="0.3">
      <c r="D170">
        <v>0.387046</v>
      </c>
      <c r="E170">
        <v>271</v>
      </c>
    </row>
    <row r="171" spans="4:5" x14ac:dyDescent="0.3">
      <c r="D171">
        <v>0.38925599999999999</v>
      </c>
      <c r="E171">
        <v>272</v>
      </c>
    </row>
    <row r="172" spans="4:5" x14ac:dyDescent="0.3">
      <c r="D172">
        <v>0.39147399999999999</v>
      </c>
      <c r="E172">
        <v>273</v>
      </c>
    </row>
    <row r="173" spans="4:5" x14ac:dyDescent="0.3">
      <c r="D173">
        <v>0.39369999999999999</v>
      </c>
      <c r="E173">
        <v>274</v>
      </c>
    </row>
    <row r="174" spans="4:5" x14ac:dyDescent="0.3">
      <c r="D174">
        <v>0.39593400000000001</v>
      </c>
      <c r="E174">
        <v>275</v>
      </c>
    </row>
    <row r="175" spans="4:5" x14ac:dyDescent="0.3">
      <c r="D175">
        <v>0.39817599999999997</v>
      </c>
      <c r="E175">
        <v>276</v>
      </c>
    </row>
    <row r="176" spans="4:5" x14ac:dyDescent="0.3">
      <c r="D176">
        <v>0.39817599999999997</v>
      </c>
      <c r="E176">
        <v>277</v>
      </c>
    </row>
    <row r="177" spans="4:5" x14ac:dyDescent="0.3">
      <c r="D177">
        <v>0.400426</v>
      </c>
      <c r="E177">
        <v>278</v>
      </c>
    </row>
    <row r="178" spans="4:5" x14ac:dyDescent="0.3">
      <c r="D178">
        <v>0.40268399999999999</v>
      </c>
      <c r="E178">
        <v>279</v>
      </c>
    </row>
    <row r="179" spans="4:5" x14ac:dyDescent="0.3">
      <c r="D179">
        <v>0.404949</v>
      </c>
      <c r="E179">
        <v>280</v>
      </c>
    </row>
    <row r="180" spans="4:5" x14ac:dyDescent="0.3">
      <c r="D180">
        <v>0.407223</v>
      </c>
      <c r="E180">
        <v>281</v>
      </c>
    </row>
    <row r="181" spans="4:5" x14ac:dyDescent="0.3">
      <c r="D181">
        <v>0.40950500000000001</v>
      </c>
      <c r="E181">
        <v>282</v>
      </c>
    </row>
    <row r="182" spans="4:5" x14ac:dyDescent="0.3">
      <c r="D182">
        <v>0.41179500000000002</v>
      </c>
      <c r="E182">
        <v>283</v>
      </c>
    </row>
    <row r="183" spans="4:5" x14ac:dyDescent="0.3">
      <c r="D183">
        <v>0.41409299999999999</v>
      </c>
      <c r="E183">
        <v>284</v>
      </c>
    </row>
    <row r="184" spans="4:5" x14ac:dyDescent="0.3">
      <c r="D184">
        <v>0.41639900000000002</v>
      </c>
      <c r="E184">
        <v>285</v>
      </c>
    </row>
    <row r="185" spans="4:5" x14ac:dyDescent="0.3">
      <c r="D185">
        <v>0.418713</v>
      </c>
      <c r="E185">
        <v>286</v>
      </c>
    </row>
    <row r="186" spans="4:5" x14ac:dyDescent="0.3">
      <c r="D186">
        <v>0.41875899999999999</v>
      </c>
      <c r="E186">
        <v>290</v>
      </c>
    </row>
    <row r="187" spans="4:5" x14ac:dyDescent="0.3">
      <c r="D187">
        <v>0.41993599999999998</v>
      </c>
      <c r="E187">
        <v>291</v>
      </c>
    </row>
    <row r="188" spans="4:5" x14ac:dyDescent="0.3">
      <c r="D188">
        <v>0.42103499999999999</v>
      </c>
      <c r="E188">
        <v>287</v>
      </c>
    </row>
    <row r="189" spans="4:5" x14ac:dyDescent="0.3">
      <c r="D189">
        <v>0.42111100000000001</v>
      </c>
      <c r="E189">
        <v>292</v>
      </c>
    </row>
    <row r="190" spans="4:5" x14ac:dyDescent="0.3">
      <c r="D190">
        <v>0.42228500000000002</v>
      </c>
      <c r="E190">
        <v>293</v>
      </c>
    </row>
    <row r="191" spans="4:5" x14ac:dyDescent="0.3">
      <c r="D191">
        <v>0.42336499999999999</v>
      </c>
      <c r="E191">
        <v>288</v>
      </c>
    </row>
    <row r="192" spans="4:5" x14ac:dyDescent="0.3">
      <c r="D192">
        <v>0.423456</v>
      </c>
      <c r="E192">
        <v>294</v>
      </c>
    </row>
    <row r="193" spans="4:5" x14ac:dyDescent="0.3">
      <c r="D193">
        <v>0.424626</v>
      </c>
      <c r="E193">
        <v>295</v>
      </c>
    </row>
    <row r="194" spans="4:5" x14ac:dyDescent="0.3">
      <c r="D194">
        <v>0.425703</v>
      </c>
      <c r="E194">
        <v>289</v>
      </c>
    </row>
    <row r="195" spans="4:5" x14ac:dyDescent="0.3">
      <c r="D195">
        <v>0.42579400000000001</v>
      </c>
      <c r="E195">
        <v>296</v>
      </c>
    </row>
    <row r="196" spans="4:5" x14ac:dyDescent="0.3">
      <c r="D196">
        <v>0.42696000000000001</v>
      </c>
      <c r="E196">
        <v>297</v>
      </c>
    </row>
    <row r="197" spans="4:5" x14ac:dyDescent="0.3">
      <c r="D197">
        <v>0.42804900000000001</v>
      </c>
      <c r="E197">
        <v>290</v>
      </c>
    </row>
    <row r="198" spans="4:5" x14ac:dyDescent="0.3">
      <c r="D198">
        <v>0.42812499999999998</v>
      </c>
      <c r="E198">
        <v>298</v>
      </c>
    </row>
    <row r="199" spans="4:5" x14ac:dyDescent="0.3">
      <c r="D199">
        <v>0.429288</v>
      </c>
      <c r="E199">
        <v>299</v>
      </c>
    </row>
    <row r="200" spans="4:5" x14ac:dyDescent="0.3">
      <c r="D200">
        <v>0.430448</v>
      </c>
      <c r="E200">
        <v>300</v>
      </c>
    </row>
    <row r="201" spans="4:5" x14ac:dyDescent="0.3">
      <c r="D201">
        <v>0.43160700000000002</v>
      </c>
      <c r="E201">
        <v>301</v>
      </c>
    </row>
    <row r="202" spans="4:5" x14ac:dyDescent="0.3">
      <c r="D202">
        <v>0.43276500000000001</v>
      </c>
      <c r="E202">
        <v>302</v>
      </c>
    </row>
    <row r="203" spans="4:5" x14ac:dyDescent="0.3">
      <c r="D203">
        <v>0.43391999999999997</v>
      </c>
      <c r="E203">
        <v>303</v>
      </c>
    </row>
    <row r="204" spans="4:5" x14ac:dyDescent="0.3">
      <c r="D204">
        <v>0.43507400000000002</v>
      </c>
      <c r="E204">
        <v>304</v>
      </c>
    </row>
    <row r="205" spans="4:5" x14ac:dyDescent="0.3">
      <c r="D205">
        <v>0.436226</v>
      </c>
      <c r="E205">
        <v>305</v>
      </c>
    </row>
    <row r="206" spans="4:5" x14ac:dyDescent="0.3">
      <c r="D206">
        <v>0.43737599999999999</v>
      </c>
      <c r="E206">
        <v>306</v>
      </c>
    </row>
    <row r="207" spans="4:5" x14ac:dyDescent="0.3">
      <c r="D207">
        <v>0.43852400000000002</v>
      </c>
      <c r="E207">
        <v>307</v>
      </c>
    </row>
    <row r="208" spans="4:5" x14ac:dyDescent="0.3">
      <c r="D208">
        <v>0.43967000000000001</v>
      </c>
      <c r="E208">
        <v>308</v>
      </c>
    </row>
    <row r="209" spans="4:5" x14ac:dyDescent="0.3">
      <c r="D209">
        <v>0.44081500000000001</v>
      </c>
      <c r="E209">
        <v>309</v>
      </c>
    </row>
    <row r="210" spans="4:5" x14ac:dyDescent="0.3">
      <c r="D210">
        <v>0.44195800000000002</v>
      </c>
      <c r="E210">
        <v>310</v>
      </c>
    </row>
    <row r="211" spans="4:5" x14ac:dyDescent="0.3">
      <c r="D211">
        <v>0.44309900000000002</v>
      </c>
      <c r="E211">
        <v>311</v>
      </c>
    </row>
    <row r="212" spans="4:5" x14ac:dyDescent="0.3">
      <c r="D212">
        <v>0.44423800000000002</v>
      </c>
      <c r="E212">
        <v>312</v>
      </c>
    </row>
    <row r="213" spans="4:5" x14ac:dyDescent="0.3">
      <c r="D213">
        <v>0.44537599999999999</v>
      </c>
      <c r="E213">
        <v>313</v>
      </c>
    </row>
    <row r="214" spans="4:5" x14ac:dyDescent="0.3">
      <c r="D214">
        <v>0.44651099999999999</v>
      </c>
      <c r="E214">
        <v>314</v>
      </c>
    </row>
    <row r="215" spans="4:5" x14ac:dyDescent="0.3">
      <c r="D215">
        <v>0.44764500000000002</v>
      </c>
      <c r="E215">
        <v>315</v>
      </c>
    </row>
    <row r="216" spans="4:5" x14ac:dyDescent="0.3">
      <c r="D216">
        <v>0.44877699999999998</v>
      </c>
      <c r="E216">
        <v>316</v>
      </c>
    </row>
    <row r="217" spans="4:5" x14ac:dyDescent="0.3">
      <c r="D217">
        <v>0.449907</v>
      </c>
      <c r="E217">
        <v>317</v>
      </c>
    </row>
    <row r="218" spans="4:5" x14ac:dyDescent="0.3">
      <c r="D218">
        <v>0.45103599999999999</v>
      </c>
      <c r="E218">
        <v>318</v>
      </c>
    </row>
    <row r="219" spans="4:5" x14ac:dyDescent="0.3">
      <c r="D219">
        <v>0.45216200000000001</v>
      </c>
      <c r="E219">
        <v>319</v>
      </c>
    </row>
    <row r="220" spans="4:5" x14ac:dyDescent="0.3">
      <c r="D220">
        <v>0.453287</v>
      </c>
      <c r="E220">
        <v>320</v>
      </c>
    </row>
    <row r="221" spans="4:5" x14ac:dyDescent="0.3">
      <c r="D221">
        <v>0.45440999999999998</v>
      </c>
      <c r="E221">
        <v>321</v>
      </c>
    </row>
    <row r="222" spans="4:5" x14ac:dyDescent="0.3">
      <c r="D222">
        <v>0.45665099999999997</v>
      </c>
      <c r="E222">
        <v>323</v>
      </c>
    </row>
    <row r="223" spans="4:5" x14ac:dyDescent="0.3">
      <c r="D223">
        <v>0.45743899999999998</v>
      </c>
      <c r="E223">
        <v>334</v>
      </c>
    </row>
    <row r="224" spans="4:5" x14ac:dyDescent="0.3">
      <c r="D224">
        <v>0.45776899999999998</v>
      </c>
      <c r="E224">
        <v>324</v>
      </c>
    </row>
    <row r="225" spans="4:11" x14ac:dyDescent="0.3">
      <c r="D225">
        <v>0.45888400000000001</v>
      </c>
      <c r="E225">
        <v>325</v>
      </c>
    </row>
    <row r="226" spans="4:11" x14ac:dyDescent="0.3">
      <c r="D226">
        <v>0.45932200000000001</v>
      </c>
      <c r="E226">
        <v>335</v>
      </c>
    </row>
    <row r="227" spans="4:11" x14ac:dyDescent="0.3">
      <c r="D227">
        <v>0.45999800000000002</v>
      </c>
      <c r="E227">
        <v>326</v>
      </c>
    </row>
    <row r="228" spans="4:11" x14ac:dyDescent="0.3">
      <c r="D228">
        <v>0.46121899999999999</v>
      </c>
      <c r="E228">
        <v>336</v>
      </c>
    </row>
    <row r="229" spans="4:11" x14ac:dyDescent="0.3">
      <c r="D229">
        <v>0.46222099999999999</v>
      </c>
      <c r="E229">
        <v>328</v>
      </c>
    </row>
    <row r="230" spans="4:11" x14ac:dyDescent="0.3">
      <c r="D230">
        <v>0.46312999999999999</v>
      </c>
      <c r="E230">
        <v>337</v>
      </c>
      <c r="J230">
        <v>0.32475900000000002</v>
      </c>
      <c r="K230">
        <v>252</v>
      </c>
    </row>
    <row r="231" spans="4:11" x14ac:dyDescent="0.3">
      <c r="D231">
        <v>0.465055</v>
      </c>
      <c r="E231">
        <v>338</v>
      </c>
      <c r="J231">
        <v>0.32626899999999998</v>
      </c>
      <c r="K231">
        <v>253</v>
      </c>
    </row>
    <row r="232" spans="4:11" x14ac:dyDescent="0.3">
      <c r="D232">
        <v>0.46699299999999999</v>
      </c>
      <c r="E232">
        <v>339</v>
      </c>
      <c r="J232">
        <v>0.32778299999999999</v>
      </c>
      <c r="K232">
        <v>254</v>
      </c>
    </row>
    <row r="233" spans="4:11" x14ac:dyDescent="0.3">
      <c r="D233">
        <v>0.46894599999999997</v>
      </c>
      <c r="E233">
        <v>340</v>
      </c>
      <c r="J233">
        <v>0.32930100000000001</v>
      </c>
      <c r="K233">
        <v>255</v>
      </c>
    </row>
    <row r="234" spans="4:11" x14ac:dyDescent="0.3">
      <c r="D234">
        <v>0.47091300000000003</v>
      </c>
      <c r="E234">
        <v>341</v>
      </c>
      <c r="J234">
        <v>0.33082299999999998</v>
      </c>
      <c r="K234">
        <v>256</v>
      </c>
    </row>
    <row r="235" spans="4:11" x14ac:dyDescent="0.3">
      <c r="D235">
        <v>0.47289399999999998</v>
      </c>
      <c r="E235">
        <v>342</v>
      </c>
      <c r="J235">
        <v>0.33234900000000001</v>
      </c>
      <c r="K235">
        <v>257</v>
      </c>
    </row>
    <row r="236" spans="4:11" x14ac:dyDescent="0.3">
      <c r="D236">
        <v>0.47488900000000001</v>
      </c>
      <c r="E236">
        <v>343</v>
      </c>
      <c r="J236">
        <v>0.33387899999999998</v>
      </c>
      <c r="K236">
        <v>258</v>
      </c>
    </row>
    <row r="237" spans="4:11" x14ac:dyDescent="0.3">
      <c r="D237">
        <v>0.47689799999999999</v>
      </c>
      <c r="E237">
        <v>344</v>
      </c>
      <c r="J237">
        <v>0.33541300000000002</v>
      </c>
      <c r="K237">
        <v>259</v>
      </c>
    </row>
    <row r="238" spans="4:11" x14ac:dyDescent="0.3">
      <c r="D238">
        <v>0.47892000000000001</v>
      </c>
      <c r="E238">
        <v>345</v>
      </c>
      <c r="J238">
        <v>0.336951</v>
      </c>
      <c r="K238">
        <v>260</v>
      </c>
    </row>
    <row r="239" spans="4:11" x14ac:dyDescent="0.3">
      <c r="D239">
        <v>0.48095700000000002</v>
      </c>
      <c r="E239">
        <v>346</v>
      </c>
      <c r="J239">
        <v>0.33849299999999999</v>
      </c>
      <c r="K239">
        <v>261</v>
      </c>
    </row>
    <row r="240" spans="4:11" x14ac:dyDescent="0.3">
      <c r="D240">
        <v>0.48300799999999999</v>
      </c>
      <c r="E240">
        <v>347</v>
      </c>
      <c r="J240">
        <v>0.34003899999999998</v>
      </c>
      <c r="K240">
        <v>262</v>
      </c>
    </row>
    <row r="241" spans="4:11" x14ac:dyDescent="0.3">
      <c r="D241">
        <v>0.48507299999999998</v>
      </c>
      <c r="E241">
        <v>348</v>
      </c>
      <c r="J241">
        <v>0.34158899999999998</v>
      </c>
      <c r="K241">
        <v>263</v>
      </c>
    </row>
    <row r="242" spans="4:11" x14ac:dyDescent="0.3">
      <c r="D242">
        <v>0.48715199999999997</v>
      </c>
      <c r="E242">
        <v>349</v>
      </c>
      <c r="J242">
        <v>0.34314299999999998</v>
      </c>
      <c r="K242">
        <v>264</v>
      </c>
    </row>
    <row r="243" spans="4:11" x14ac:dyDescent="0.3">
      <c r="D243">
        <v>0.48924400000000001</v>
      </c>
      <c r="E243">
        <v>350</v>
      </c>
      <c r="J243">
        <v>0.34470099999999998</v>
      </c>
      <c r="K243">
        <v>265</v>
      </c>
    </row>
    <row r="244" spans="4:11" x14ac:dyDescent="0.3">
      <c r="D244">
        <v>0.49135099999999998</v>
      </c>
      <c r="E244">
        <v>351</v>
      </c>
      <c r="J244">
        <v>0.34626299999999999</v>
      </c>
      <c r="K244">
        <v>266</v>
      </c>
    </row>
    <row r="245" spans="4:11" x14ac:dyDescent="0.3">
      <c r="D245">
        <v>0.49347200000000002</v>
      </c>
      <c r="E245">
        <v>352</v>
      </c>
      <c r="J245">
        <v>0.347829</v>
      </c>
      <c r="K245">
        <v>267</v>
      </c>
    </row>
    <row r="246" spans="4:11" x14ac:dyDescent="0.3">
      <c r="D246">
        <v>0.49560700000000002</v>
      </c>
      <c r="E246">
        <v>353</v>
      </c>
      <c r="J246">
        <v>0.34939900000000002</v>
      </c>
      <c r="K246">
        <v>268</v>
      </c>
    </row>
    <row r="247" spans="4:11" x14ac:dyDescent="0.3">
      <c r="D247">
        <v>0.497755</v>
      </c>
      <c r="E247">
        <v>354</v>
      </c>
      <c r="J247">
        <v>0.35097299999999998</v>
      </c>
      <c r="K247">
        <v>269</v>
      </c>
    </row>
    <row r="248" spans="4:11" x14ac:dyDescent="0.3">
      <c r="D248">
        <v>0.49991799999999997</v>
      </c>
      <c r="E248">
        <v>355</v>
      </c>
      <c r="J248">
        <v>0.352551</v>
      </c>
      <c r="K248">
        <v>270</v>
      </c>
    </row>
    <row r="249" spans="4:11" x14ac:dyDescent="0.3">
      <c r="D249">
        <v>0.50209499999999996</v>
      </c>
      <c r="E249">
        <v>356</v>
      </c>
      <c r="J249">
        <v>0.35413299999999998</v>
      </c>
      <c r="K249">
        <v>271</v>
      </c>
    </row>
    <row r="250" spans="4:11" x14ac:dyDescent="0.3">
      <c r="D250">
        <v>0.50428499999999998</v>
      </c>
      <c r="E250">
        <v>357</v>
      </c>
      <c r="J250">
        <v>0.35571900000000001</v>
      </c>
      <c r="K250">
        <v>272</v>
      </c>
    </row>
    <row r="251" spans="4:11" x14ac:dyDescent="0.3">
      <c r="D251">
        <v>0.50649</v>
      </c>
      <c r="E251">
        <v>358</v>
      </c>
      <c r="J251">
        <v>0.35730899999999999</v>
      </c>
      <c r="K251">
        <v>273</v>
      </c>
    </row>
    <row r="252" spans="4:11" x14ac:dyDescent="0.3">
      <c r="D252">
        <v>0.50870899999999997</v>
      </c>
      <c r="E252">
        <v>359</v>
      </c>
      <c r="J252">
        <v>0.35890300000000003</v>
      </c>
      <c r="K252">
        <v>274</v>
      </c>
    </row>
    <row r="253" spans="4:11" x14ac:dyDescent="0.3">
      <c r="D253">
        <v>0.51094099999999998</v>
      </c>
      <c r="E253">
        <v>360</v>
      </c>
      <c r="J253">
        <v>0.36050100000000002</v>
      </c>
      <c r="K253">
        <v>275</v>
      </c>
    </row>
    <row r="254" spans="4:11" x14ac:dyDescent="0.3">
      <c r="D254">
        <v>0.51318799999999998</v>
      </c>
      <c r="E254">
        <v>361</v>
      </c>
      <c r="J254">
        <v>0.36210300000000001</v>
      </c>
      <c r="K254">
        <v>276</v>
      </c>
    </row>
    <row r="255" spans="4:11" x14ac:dyDescent="0.3">
      <c r="D255">
        <v>0.51544800000000002</v>
      </c>
      <c r="E255">
        <v>362</v>
      </c>
      <c r="J255">
        <v>0.363709</v>
      </c>
      <c r="K255">
        <v>277</v>
      </c>
    </row>
    <row r="256" spans="4:11" x14ac:dyDescent="0.3">
      <c r="D256">
        <v>0.51772200000000002</v>
      </c>
      <c r="E256">
        <v>363</v>
      </c>
      <c r="J256">
        <v>0.365319</v>
      </c>
      <c r="K256">
        <v>278</v>
      </c>
    </row>
    <row r="257" spans="4:11" x14ac:dyDescent="0.3">
      <c r="D257">
        <v>0.520011</v>
      </c>
      <c r="E257">
        <v>364</v>
      </c>
      <c r="J257">
        <v>0.36693300000000001</v>
      </c>
      <c r="K257">
        <v>279</v>
      </c>
    </row>
    <row r="258" spans="4:11" x14ac:dyDescent="0.3">
      <c r="D258">
        <v>0.52231300000000003</v>
      </c>
      <c r="E258">
        <v>365</v>
      </c>
      <c r="J258">
        <v>0.36854999999999999</v>
      </c>
      <c r="K258">
        <v>280</v>
      </c>
    </row>
    <row r="259" spans="4:11" x14ac:dyDescent="0.3">
      <c r="D259">
        <v>0.529914</v>
      </c>
      <c r="E259">
        <v>366</v>
      </c>
      <c r="J259">
        <v>0.370172</v>
      </c>
      <c r="K259">
        <v>281</v>
      </c>
    </row>
    <row r="260" spans="4:11" x14ac:dyDescent="0.3">
      <c r="D260">
        <v>0.53017800000000004</v>
      </c>
      <c r="E260">
        <v>367</v>
      </c>
      <c r="J260">
        <v>0.37179800000000002</v>
      </c>
      <c r="K260">
        <v>282</v>
      </c>
    </row>
    <row r="261" spans="4:11" x14ac:dyDescent="0.3">
      <c r="D261">
        <v>0.53045299999999995</v>
      </c>
      <c r="E261">
        <v>368</v>
      </c>
      <c r="J261">
        <v>0.37342799999999998</v>
      </c>
      <c r="K261">
        <v>283</v>
      </c>
    </row>
    <row r="262" spans="4:11" x14ac:dyDescent="0.3">
      <c r="D262">
        <v>0.53073800000000004</v>
      </c>
      <c r="E262">
        <v>369</v>
      </c>
      <c r="J262">
        <v>0.37506200000000001</v>
      </c>
      <c r="K262">
        <v>284</v>
      </c>
    </row>
    <row r="263" spans="4:11" x14ac:dyDescent="0.3">
      <c r="D263">
        <v>0.53103299999999998</v>
      </c>
      <c r="E263">
        <v>370</v>
      </c>
      <c r="J263">
        <v>0.37669999999999998</v>
      </c>
      <c r="K263">
        <v>285</v>
      </c>
    </row>
    <row r="264" spans="4:11" x14ac:dyDescent="0.3">
      <c r="D264">
        <v>0.53133799999999998</v>
      </c>
      <c r="E264">
        <v>371</v>
      </c>
      <c r="J264">
        <v>0.37834200000000001</v>
      </c>
      <c r="K264">
        <v>286</v>
      </c>
    </row>
    <row r="265" spans="4:11" x14ac:dyDescent="0.3">
      <c r="D265">
        <v>0.53165300000000004</v>
      </c>
      <c r="E265">
        <v>372</v>
      </c>
      <c r="J265">
        <v>0.37998799999999999</v>
      </c>
      <c r="K265">
        <v>287</v>
      </c>
    </row>
    <row r="266" spans="4:11" x14ac:dyDescent="0.3">
      <c r="D266">
        <v>0.53197700000000003</v>
      </c>
      <c r="E266">
        <v>373</v>
      </c>
      <c r="J266">
        <v>0.38163799999999998</v>
      </c>
      <c r="K266">
        <v>288</v>
      </c>
    </row>
    <row r="267" spans="4:11" x14ac:dyDescent="0.3">
      <c r="D267">
        <v>0.53231200000000001</v>
      </c>
      <c r="E267">
        <v>374</v>
      </c>
      <c r="J267">
        <v>0.38329200000000002</v>
      </c>
      <c r="K267">
        <v>289</v>
      </c>
    </row>
    <row r="268" spans="4:11" x14ac:dyDescent="0.3">
      <c r="D268">
        <v>0.53265700000000005</v>
      </c>
      <c r="E268">
        <v>375</v>
      </c>
      <c r="J268">
        <v>0.38495000000000001</v>
      </c>
      <c r="K268">
        <v>290</v>
      </c>
    </row>
    <row r="269" spans="4:11" x14ac:dyDescent="0.3">
      <c r="D269">
        <v>0.53301200000000004</v>
      </c>
      <c r="E269">
        <v>376</v>
      </c>
    </row>
    <row r="270" spans="4:11" x14ac:dyDescent="0.3">
      <c r="D270">
        <v>0.53337599999999996</v>
      </c>
      <c r="E270">
        <v>377</v>
      </c>
    </row>
    <row r="271" spans="4:11" x14ac:dyDescent="0.3">
      <c r="D271">
        <v>0.53375099999999998</v>
      </c>
      <c r="E271">
        <v>378</v>
      </c>
    </row>
    <row r="272" spans="4:11" x14ac:dyDescent="0.3">
      <c r="D272">
        <v>0.53413600000000006</v>
      </c>
      <c r="E272">
        <v>379</v>
      </c>
    </row>
    <row r="273" spans="4:5" x14ac:dyDescent="0.3">
      <c r="D273">
        <v>0.53452999999999995</v>
      </c>
      <c r="E273">
        <v>380</v>
      </c>
    </row>
    <row r="274" spans="4:5" x14ac:dyDescent="0.3">
      <c r="D274">
        <v>0.53577399999999997</v>
      </c>
      <c r="E274">
        <v>383</v>
      </c>
    </row>
    <row r="275" spans="4:5" x14ac:dyDescent="0.3">
      <c r="D275">
        <v>0.53620900000000005</v>
      </c>
      <c r="E275">
        <v>384</v>
      </c>
    </row>
    <row r="276" spans="4:5" x14ac:dyDescent="0.3">
      <c r="D276">
        <v>0.53665300000000005</v>
      </c>
      <c r="E276">
        <v>385</v>
      </c>
    </row>
    <row r="277" spans="4:5" x14ac:dyDescent="0.3">
      <c r="D277">
        <v>0.53710800000000003</v>
      </c>
      <c r="E277">
        <v>386</v>
      </c>
    </row>
    <row r="278" spans="4:5" x14ac:dyDescent="0.3">
      <c r="D278">
        <v>0.53757200000000005</v>
      </c>
      <c r="E278">
        <v>387</v>
      </c>
    </row>
    <row r="279" spans="4:5" x14ac:dyDescent="0.3">
      <c r="D279">
        <v>0.53804700000000005</v>
      </c>
      <c r="E279">
        <v>388</v>
      </c>
    </row>
    <row r="280" spans="4:5" x14ac:dyDescent="0.3">
      <c r="D280">
        <v>0.53853099999999998</v>
      </c>
      <c r="E280">
        <v>389</v>
      </c>
    </row>
    <row r="281" spans="4:5" x14ac:dyDescent="0.3">
      <c r="D281">
        <v>0.53952999999999995</v>
      </c>
      <c r="E281">
        <v>391</v>
      </c>
    </row>
    <row r="282" spans="4:5" x14ac:dyDescent="0.3">
      <c r="D282">
        <v>0.54004399999999997</v>
      </c>
      <c r="E282">
        <v>392</v>
      </c>
    </row>
    <row r="283" spans="4:5" x14ac:dyDescent="0.3">
      <c r="D283">
        <v>0.54056800000000005</v>
      </c>
      <c r="E283">
        <v>393</v>
      </c>
    </row>
    <row r="284" spans="4:5" x14ac:dyDescent="0.3">
      <c r="D284">
        <v>0.54164699999999999</v>
      </c>
      <c r="E284">
        <v>395</v>
      </c>
    </row>
    <row r="285" spans="4:5" x14ac:dyDescent="0.3">
      <c r="D285">
        <v>0.54220100000000004</v>
      </c>
      <c r="E285">
        <v>396</v>
      </c>
    </row>
    <row r="286" spans="4:5" x14ac:dyDescent="0.3">
      <c r="D286">
        <v>0.54276500000000005</v>
      </c>
      <c r="E286">
        <v>397</v>
      </c>
    </row>
  </sheetData>
  <sortState xmlns:xlrd2="http://schemas.microsoft.com/office/spreadsheetml/2017/richdata2" ref="D3:E286">
    <sortCondition ref="D3:D286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E8EBE579ED724DA6862405C7970F81" ma:contentTypeVersion="14" ma:contentTypeDescription="Create a new document." ma:contentTypeScope="" ma:versionID="86c5e3b6225d101e522740491cefce85">
  <xsd:schema xmlns:xsd="http://www.w3.org/2001/XMLSchema" xmlns:xs="http://www.w3.org/2001/XMLSchema" xmlns:p="http://schemas.microsoft.com/office/2006/metadata/properties" xmlns:ns3="49fa8af8-517d-491f-a3d5-7cf68fb985f9" xmlns:ns4="5d848a0f-dbe6-471c-a407-bb7a402dc859" targetNamespace="http://schemas.microsoft.com/office/2006/metadata/properties" ma:root="true" ma:fieldsID="a6c024ab2e87b0647c7181ba4225cb0c" ns3:_="" ns4:_="">
    <xsd:import namespace="49fa8af8-517d-491f-a3d5-7cf68fb985f9"/>
    <xsd:import namespace="5d848a0f-dbe6-471c-a407-bb7a402dc8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a8af8-517d-491f-a3d5-7cf68fb985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48a0f-dbe6-471c-a407-bb7a402dc8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fa8af8-517d-491f-a3d5-7cf68fb985f9" xsi:nil="true"/>
  </documentManagement>
</p:properties>
</file>

<file path=customXml/itemProps1.xml><?xml version="1.0" encoding="utf-8"?>
<ds:datastoreItem xmlns:ds="http://schemas.openxmlformats.org/officeDocument/2006/customXml" ds:itemID="{CE99C8A8-65B8-4C1C-AC8C-1B7793729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fa8af8-517d-491f-a3d5-7cf68fb985f9"/>
    <ds:schemaRef ds:uri="5d848a0f-dbe6-471c-a407-bb7a402dc8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69340E-2751-479C-A826-08E03A5B21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C3A44B-2E43-454A-BBA7-EBDF5C93942F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5d848a0f-dbe6-471c-a407-bb7a402dc859"/>
    <ds:schemaRef ds:uri="http://purl.org/dc/dcmitype/"/>
    <ds:schemaRef ds:uri="49fa8af8-517d-491f-a3d5-7cf68fb985f9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for finding Unknown LiCl</vt:lpstr>
      <vt:lpstr>Graph-Literature</vt:lpstr>
      <vt:lpstr>Graph-mathematica each parts</vt:lpstr>
      <vt:lpstr>Comparision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</dc:creator>
  <cp:lastModifiedBy>Dhanush T</cp:lastModifiedBy>
  <dcterms:created xsi:type="dcterms:W3CDTF">2024-02-11T06:09:10Z</dcterms:created>
  <dcterms:modified xsi:type="dcterms:W3CDTF">2024-03-13T16:49:15Z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0x01010054E8EBE579ED724DA6862405C7970F81</vt:lpwstr>
  </property>
</Properties>
</file>