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3/CaCl2 - Done/"/>
    </mc:Choice>
  </mc:AlternateContent>
  <xr:revisionPtr revIDLastSave="6" documentId="13_ncr:1_{CAF9DD84-1903-4FAC-8C5D-21930453C377}" xr6:coauthVersionLast="47" xr6:coauthVersionMax="47" xr10:uidLastSave="{94CE7F34-F6C2-43A3-9BE1-75DC001CDE3F}"/>
  <bookViews>
    <workbookView xWindow="-110" yWindow="-110" windowWidth="19420" windowHeight="11500" tabRatio="785" firstSheet="1" activeTab="5" xr2:uid="{BAD50EE4-2460-4F4B-AA15-854EB6936CCB}"/>
  </bookViews>
  <sheets>
    <sheet name="New experimental Values" sheetId="4" r:id="rId1"/>
    <sheet name="For finding 12 unknowns" sheetId="5" r:id="rId2"/>
    <sheet name="Literature Graph" sheetId="6" r:id="rId3"/>
    <sheet name="Our work graph" sheetId="7" r:id="rId4"/>
    <sheet name="Complete our graph alone" sheetId="9" r:id="rId5"/>
    <sheet name="Comparision graph" sheetId="8" r:id="rId6"/>
  </sheets>
  <externalReferences>
    <externalReference r:id="rId7"/>
  </externalReferences>
  <definedNames>
    <definedName name="solver_adj" localSheetId="1" hidden="1">'For finding 12 unknowns'!$AH$9:$AH$20</definedName>
    <definedName name="solver_cvg" localSheetId="1" hidden="1">0.00000001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unknowns'!$AR$7</definedName>
    <definedName name="solver_pre" localSheetId="1" hidden="1">0.000001</definedName>
    <definedName name="solver_rbv" localSheetId="1" hidden="1">2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93" i="6" s="1"/>
  <c r="E22" i="6" l="1"/>
  <c r="E46" i="6"/>
  <c r="E54" i="6"/>
  <c r="E70" i="6"/>
  <c r="E78" i="6"/>
  <c r="E86" i="6"/>
  <c r="E87" i="6"/>
  <c r="E6" i="6"/>
  <c r="E30" i="6"/>
  <c r="E62" i="6"/>
  <c r="E7" i="6"/>
  <c r="E15" i="6"/>
  <c r="E23" i="6"/>
  <c r="E31" i="6"/>
  <c r="E39" i="6"/>
  <c r="E47" i="6"/>
  <c r="E55" i="6"/>
  <c r="E63" i="6"/>
  <c r="E71" i="6"/>
  <c r="E79" i="6"/>
  <c r="E8" i="6"/>
  <c r="E16" i="6"/>
  <c r="E24" i="6"/>
  <c r="E32" i="6"/>
  <c r="E40" i="6"/>
  <c r="E48" i="6"/>
  <c r="E56" i="6"/>
  <c r="E64" i="6"/>
  <c r="E72" i="6"/>
  <c r="E80" i="6"/>
  <c r="E88" i="6"/>
  <c r="E89" i="6"/>
  <c r="E17" i="6"/>
  <c r="E33" i="6"/>
  <c r="E41" i="6"/>
  <c r="E49" i="6"/>
  <c r="E57" i="6"/>
  <c r="E65" i="6"/>
  <c r="E73" i="6"/>
  <c r="E81" i="6"/>
  <c r="E10" i="6"/>
  <c r="E18" i="6"/>
  <c r="E26" i="6"/>
  <c r="E34" i="6"/>
  <c r="E42" i="6"/>
  <c r="E50" i="6"/>
  <c r="E58" i="6"/>
  <c r="E66" i="6"/>
  <c r="E74" i="6"/>
  <c r="E82" i="6"/>
  <c r="E90" i="6"/>
  <c r="E91" i="6"/>
  <c r="E14" i="6"/>
  <c r="E38" i="6"/>
  <c r="E9" i="6"/>
  <c r="E25" i="6"/>
  <c r="E11" i="6"/>
  <c r="E19" i="6"/>
  <c r="E27" i="6"/>
  <c r="E35" i="6"/>
  <c r="E43" i="6"/>
  <c r="E51" i="6"/>
  <c r="E59" i="6"/>
  <c r="E67" i="6"/>
  <c r="E75" i="6"/>
  <c r="E83" i="6"/>
  <c r="E12" i="6"/>
  <c r="E20" i="6"/>
  <c r="E28" i="6"/>
  <c r="E36" i="6"/>
  <c r="E44" i="6"/>
  <c r="E52" i="6"/>
  <c r="E60" i="6"/>
  <c r="E68" i="6"/>
  <c r="E76" i="6"/>
  <c r="E84" i="6"/>
  <c r="E92" i="6"/>
  <c r="E13" i="6"/>
  <c r="E21" i="6"/>
  <c r="E29" i="6"/>
  <c r="E37" i="6"/>
  <c r="E45" i="6"/>
  <c r="E53" i="6"/>
  <c r="E61" i="6"/>
  <c r="E69" i="6"/>
  <c r="E77" i="6"/>
  <c r="E85" i="6"/>
  <c r="AT8" i="5"/>
  <c r="AT9" i="5"/>
  <c r="AT10" i="5"/>
  <c r="AT11" i="5"/>
  <c r="AT12" i="5"/>
  <c r="AP12" i="5" s="1"/>
  <c r="AT13" i="5"/>
  <c r="AT14" i="5"/>
  <c r="AT15" i="5"/>
  <c r="AP15" i="5" s="1"/>
  <c r="AT16" i="5"/>
  <c r="AT17" i="5"/>
  <c r="AT18" i="5"/>
  <c r="AT19" i="5"/>
  <c r="AT20" i="5"/>
  <c r="AP20" i="5" s="1"/>
  <c r="AT21" i="5"/>
  <c r="AT22" i="5"/>
  <c r="AT23" i="5"/>
  <c r="AP23" i="5" s="1"/>
  <c r="AT24" i="5"/>
  <c r="AT25" i="5"/>
  <c r="AT26" i="5"/>
  <c r="AT27" i="5"/>
  <c r="AT28" i="5"/>
  <c r="AT29" i="5"/>
  <c r="AT30" i="5"/>
  <c r="AT31" i="5"/>
  <c r="AP31" i="5" s="1"/>
  <c r="AT32" i="5"/>
  <c r="AT33" i="5"/>
  <c r="AT34" i="5"/>
  <c r="AT35" i="5"/>
  <c r="AT36" i="5"/>
  <c r="AP36" i="5" s="1"/>
  <c r="AT37" i="5"/>
  <c r="AT38" i="5"/>
  <c r="AT39" i="5"/>
  <c r="AP39" i="5" s="1"/>
  <c r="AT40" i="5"/>
  <c r="AT41" i="5"/>
  <c r="AT42" i="5"/>
  <c r="AT43" i="5"/>
  <c r="AT44" i="5"/>
  <c r="AP44" i="5" s="1"/>
  <c r="AT45" i="5"/>
  <c r="AT46" i="5"/>
  <c r="AT47" i="5"/>
  <c r="AP47" i="5" s="1"/>
  <c r="AT48" i="5"/>
  <c r="AT49" i="5"/>
  <c r="AT50" i="5"/>
  <c r="AT51" i="5"/>
  <c r="AT52" i="5"/>
  <c r="AP52" i="5" s="1"/>
  <c r="AT53" i="5"/>
  <c r="AT54" i="5"/>
  <c r="AT55" i="5"/>
  <c r="AP55" i="5" s="1"/>
  <c r="AT56" i="5"/>
  <c r="AT57" i="5"/>
  <c r="AT58" i="5"/>
  <c r="AT59" i="5"/>
  <c r="AT60" i="5"/>
  <c r="AP60" i="5" s="1"/>
  <c r="AT61" i="5"/>
  <c r="AT62" i="5"/>
  <c r="AT63" i="5"/>
  <c r="AP63" i="5" s="1"/>
  <c r="AT64" i="5"/>
  <c r="AT65" i="5"/>
  <c r="AT66" i="5"/>
  <c r="AT67" i="5"/>
  <c r="AT68" i="5"/>
  <c r="AW68" i="5" s="1"/>
  <c r="AT69" i="5"/>
  <c r="AT70" i="5"/>
  <c r="AT71" i="5"/>
  <c r="AT72" i="5"/>
  <c r="AT73" i="5"/>
  <c r="AT74" i="5"/>
  <c r="AT75" i="5"/>
  <c r="AT76" i="5"/>
  <c r="AT77" i="5"/>
  <c r="AT78" i="5"/>
  <c r="AT79" i="5"/>
  <c r="AW79" i="5" s="1"/>
  <c r="AT80" i="5"/>
  <c r="AT81" i="5"/>
  <c r="AT82" i="5"/>
  <c r="AT83" i="5"/>
  <c r="AT84" i="5"/>
  <c r="AW84" i="5" s="1"/>
  <c r="AT85" i="5"/>
  <c r="AT86" i="5"/>
  <c r="AT87" i="5"/>
  <c r="AW87" i="5" s="1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W100" i="5" s="1"/>
  <c r="AT101" i="5"/>
  <c r="AT102" i="5"/>
  <c r="AT103" i="5"/>
  <c r="AW103" i="5" s="1"/>
  <c r="AT104" i="5"/>
  <c r="AT105" i="5"/>
  <c r="AT106" i="5"/>
  <c r="AT107" i="5"/>
  <c r="AT108" i="5"/>
  <c r="AW108" i="5" s="1"/>
  <c r="AT109" i="5"/>
  <c r="AT110" i="5"/>
  <c r="AT111" i="5"/>
  <c r="AT112" i="5"/>
  <c r="AT113" i="5"/>
  <c r="AT114" i="5"/>
  <c r="AT115" i="5"/>
  <c r="AT116" i="5"/>
  <c r="AT117" i="5"/>
  <c r="AT118" i="5"/>
  <c r="AT119" i="5"/>
  <c r="AW119" i="5" s="1"/>
  <c r="AT120" i="5"/>
  <c r="AT121" i="5"/>
  <c r="AT122" i="5"/>
  <c r="AT123" i="5"/>
  <c r="AT124" i="5"/>
  <c r="AW124" i="5" s="1"/>
  <c r="AT125" i="5"/>
  <c r="AT126" i="5"/>
  <c r="AT127" i="5"/>
  <c r="AW127" i="5" s="1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W140" i="5" s="1"/>
  <c r="AT141" i="5"/>
  <c r="AT142" i="5"/>
  <c r="AT143" i="5"/>
  <c r="AW143" i="5" s="1"/>
  <c r="AT144" i="5"/>
  <c r="AT145" i="5"/>
  <c r="AT146" i="5"/>
  <c r="AT147" i="5"/>
  <c r="AT148" i="5"/>
  <c r="AW148" i="5" s="1"/>
  <c r="AT149" i="5"/>
  <c r="AT150" i="5"/>
  <c r="AT151" i="5"/>
  <c r="AW151" i="5" s="1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W164" i="5" s="1"/>
  <c r="AT165" i="5"/>
  <c r="AT166" i="5"/>
  <c r="AT167" i="5"/>
  <c r="AW167" i="5" s="1"/>
  <c r="AT168" i="5"/>
  <c r="AT169" i="5"/>
  <c r="AT170" i="5"/>
  <c r="AT171" i="5"/>
  <c r="AT172" i="5"/>
  <c r="AW172" i="5" s="1"/>
  <c r="AT173" i="5"/>
  <c r="AT7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56" i="5"/>
  <c r="AW57" i="5"/>
  <c r="AW58" i="5"/>
  <c r="AW59" i="5"/>
  <c r="AW60" i="5"/>
  <c r="AW61" i="5"/>
  <c r="AW62" i="5"/>
  <c r="AW173" i="5"/>
  <c r="AP173" i="5"/>
  <c r="L173" i="5"/>
  <c r="U173" i="5" s="1"/>
  <c r="K173" i="5"/>
  <c r="R173" i="5" s="1"/>
  <c r="F173" i="5"/>
  <c r="AC173" i="5" s="1"/>
  <c r="D173" i="5"/>
  <c r="L172" i="5"/>
  <c r="M172" i="5" s="1"/>
  <c r="O172" i="5" s="1"/>
  <c r="V172" i="5" s="1"/>
  <c r="K172" i="5"/>
  <c r="R172" i="5" s="1"/>
  <c r="F172" i="5"/>
  <c r="AC172" i="5" s="1"/>
  <c r="AD172" i="5" s="1"/>
  <c r="AK172" i="5" s="1"/>
  <c r="D172" i="5"/>
  <c r="H172" i="5" s="1"/>
  <c r="AW171" i="5"/>
  <c r="AP171" i="5"/>
  <c r="L171" i="5"/>
  <c r="U171" i="5" s="1"/>
  <c r="K171" i="5"/>
  <c r="R171" i="5" s="1"/>
  <c r="F171" i="5"/>
  <c r="AC171" i="5" s="1"/>
  <c r="D171" i="5"/>
  <c r="I171" i="5" s="1"/>
  <c r="AW170" i="5"/>
  <c r="AP170" i="5"/>
  <c r="L170" i="5"/>
  <c r="U170" i="5" s="1"/>
  <c r="K170" i="5"/>
  <c r="R170" i="5" s="1"/>
  <c r="F170" i="5"/>
  <c r="AC170" i="5" s="1"/>
  <c r="Y170" i="5" s="1"/>
  <c r="Z170" i="5" s="1"/>
  <c r="D170" i="5"/>
  <c r="I170" i="5" s="1"/>
  <c r="AW169" i="5"/>
  <c r="AP169" i="5"/>
  <c r="L169" i="5"/>
  <c r="U169" i="5" s="1"/>
  <c r="K169" i="5"/>
  <c r="R169" i="5" s="1"/>
  <c r="F169" i="5"/>
  <c r="AC169" i="5" s="1"/>
  <c r="D169" i="5"/>
  <c r="H169" i="5" s="1"/>
  <c r="AW168" i="5"/>
  <c r="AP168" i="5"/>
  <c r="L168" i="5"/>
  <c r="K168" i="5"/>
  <c r="R168" i="5" s="1"/>
  <c r="F168" i="5"/>
  <c r="AC168" i="5" s="1"/>
  <c r="AD168" i="5" s="1"/>
  <c r="AK168" i="5" s="1"/>
  <c r="D168" i="5"/>
  <c r="AP167" i="5"/>
  <c r="L167" i="5"/>
  <c r="U167" i="5" s="1"/>
  <c r="K167" i="5"/>
  <c r="R167" i="5" s="1"/>
  <c r="F167" i="5"/>
  <c r="AC167" i="5" s="1"/>
  <c r="D167" i="5"/>
  <c r="AW166" i="5"/>
  <c r="AP166" i="5"/>
  <c r="L166" i="5"/>
  <c r="K166" i="5"/>
  <c r="R166" i="5" s="1"/>
  <c r="F166" i="5"/>
  <c r="AC166" i="5" s="1"/>
  <c r="AL166" i="5" s="1"/>
  <c r="D166" i="5"/>
  <c r="AW165" i="5"/>
  <c r="AP165" i="5"/>
  <c r="L165" i="5"/>
  <c r="M165" i="5" s="1"/>
  <c r="O165" i="5" s="1"/>
  <c r="K165" i="5"/>
  <c r="R165" i="5" s="1"/>
  <c r="F165" i="5"/>
  <c r="AC165" i="5" s="1"/>
  <c r="D165" i="5"/>
  <c r="I165" i="5" s="1"/>
  <c r="L164" i="5"/>
  <c r="K164" i="5"/>
  <c r="R164" i="5" s="1"/>
  <c r="F164" i="5"/>
  <c r="AC164" i="5" s="1"/>
  <c r="AD164" i="5" s="1"/>
  <c r="AK164" i="5" s="1"/>
  <c r="D164" i="5"/>
  <c r="I164" i="5" s="1"/>
  <c r="AW163" i="5"/>
  <c r="AP163" i="5"/>
  <c r="L163" i="5"/>
  <c r="U163" i="5" s="1"/>
  <c r="K163" i="5"/>
  <c r="R163" i="5" s="1"/>
  <c r="F163" i="5"/>
  <c r="AC163" i="5" s="1"/>
  <c r="D163" i="5"/>
  <c r="AW162" i="5"/>
  <c r="AP162" i="5"/>
  <c r="L162" i="5"/>
  <c r="M162" i="5" s="1"/>
  <c r="O162" i="5" s="1"/>
  <c r="K162" i="5"/>
  <c r="R162" i="5" s="1"/>
  <c r="F162" i="5"/>
  <c r="AC162" i="5" s="1"/>
  <c r="AL162" i="5" s="1"/>
  <c r="D162" i="5"/>
  <c r="H162" i="5" s="1"/>
  <c r="AW161" i="5"/>
  <c r="AP161" i="5"/>
  <c r="L161" i="5"/>
  <c r="U161" i="5" s="1"/>
  <c r="K161" i="5"/>
  <c r="R161" i="5" s="1"/>
  <c r="F161" i="5"/>
  <c r="AC161" i="5" s="1"/>
  <c r="D161" i="5"/>
  <c r="I161" i="5" s="1"/>
  <c r="AP160" i="5"/>
  <c r="L160" i="5"/>
  <c r="K160" i="5"/>
  <c r="R160" i="5" s="1"/>
  <c r="F160" i="5"/>
  <c r="AC160" i="5" s="1"/>
  <c r="AD160" i="5" s="1"/>
  <c r="AK160" i="5" s="1"/>
  <c r="D160" i="5"/>
  <c r="I160" i="5" s="1"/>
  <c r="AP159" i="5"/>
  <c r="L159" i="5"/>
  <c r="M159" i="5" s="1"/>
  <c r="O159" i="5" s="1"/>
  <c r="V159" i="5" s="1"/>
  <c r="K159" i="5"/>
  <c r="R159" i="5" s="1"/>
  <c r="F159" i="5"/>
  <c r="AC159" i="5" s="1"/>
  <c r="D159" i="5"/>
  <c r="AP158" i="5"/>
  <c r="L158" i="5"/>
  <c r="K158" i="5"/>
  <c r="R158" i="5" s="1"/>
  <c r="F158" i="5"/>
  <c r="AC158" i="5" s="1"/>
  <c r="D158" i="5"/>
  <c r="H158" i="5" s="1"/>
  <c r="AP157" i="5"/>
  <c r="L157" i="5"/>
  <c r="U157" i="5" s="1"/>
  <c r="K157" i="5"/>
  <c r="R157" i="5" s="1"/>
  <c r="F157" i="5"/>
  <c r="AC157" i="5" s="1"/>
  <c r="D157" i="5"/>
  <c r="H157" i="5" s="1"/>
  <c r="L156" i="5"/>
  <c r="U156" i="5" s="1"/>
  <c r="K156" i="5"/>
  <c r="R156" i="5" s="1"/>
  <c r="F156" i="5"/>
  <c r="AC156" i="5" s="1"/>
  <c r="D156" i="5"/>
  <c r="H156" i="5" s="1"/>
  <c r="AP155" i="5"/>
  <c r="L155" i="5"/>
  <c r="M155" i="5" s="1"/>
  <c r="O155" i="5" s="1"/>
  <c r="P155" i="5" s="1"/>
  <c r="Q155" i="5" s="1"/>
  <c r="K155" i="5"/>
  <c r="R155" i="5" s="1"/>
  <c r="F155" i="5"/>
  <c r="AC155" i="5" s="1"/>
  <c r="D155" i="5"/>
  <c r="I155" i="5" s="1"/>
  <c r="AP154" i="5"/>
  <c r="L154" i="5"/>
  <c r="M154" i="5" s="1"/>
  <c r="O154" i="5" s="1"/>
  <c r="K154" i="5"/>
  <c r="R154" i="5" s="1"/>
  <c r="F154" i="5"/>
  <c r="AC154" i="5" s="1"/>
  <c r="AD154" i="5" s="1"/>
  <c r="AK154" i="5" s="1"/>
  <c r="D154" i="5"/>
  <c r="H154" i="5" s="1"/>
  <c r="AP153" i="5"/>
  <c r="L153" i="5"/>
  <c r="K153" i="5"/>
  <c r="R153" i="5" s="1"/>
  <c r="F153" i="5"/>
  <c r="AC153" i="5" s="1"/>
  <c r="AL153" i="5" s="1"/>
  <c r="D153" i="5"/>
  <c r="I153" i="5" s="1"/>
  <c r="AW152" i="5"/>
  <c r="AP152" i="5"/>
  <c r="L152" i="5"/>
  <c r="U152" i="5" s="1"/>
  <c r="K152" i="5"/>
  <c r="R152" i="5" s="1"/>
  <c r="F152" i="5"/>
  <c r="AC152" i="5" s="1"/>
  <c r="D152" i="5"/>
  <c r="H152" i="5" s="1"/>
  <c r="AP151" i="5"/>
  <c r="L151" i="5"/>
  <c r="U151" i="5" s="1"/>
  <c r="K151" i="5"/>
  <c r="R151" i="5" s="1"/>
  <c r="F151" i="5"/>
  <c r="AC151" i="5" s="1"/>
  <c r="D151" i="5"/>
  <c r="AW150" i="5"/>
  <c r="AP150" i="5"/>
  <c r="L150" i="5"/>
  <c r="U150" i="5" s="1"/>
  <c r="K150" i="5"/>
  <c r="R150" i="5" s="1"/>
  <c r="F150" i="5"/>
  <c r="AC150" i="5" s="1"/>
  <c r="Y150" i="5" s="1"/>
  <c r="Z150" i="5" s="1"/>
  <c r="D150" i="5"/>
  <c r="H150" i="5" s="1"/>
  <c r="AW149" i="5"/>
  <c r="AP149" i="5"/>
  <c r="L149" i="5"/>
  <c r="U149" i="5" s="1"/>
  <c r="K149" i="5"/>
  <c r="R149" i="5" s="1"/>
  <c r="F149" i="5"/>
  <c r="AC149" i="5" s="1"/>
  <c r="D149" i="5"/>
  <c r="I149" i="5" s="1"/>
  <c r="L148" i="5"/>
  <c r="U148" i="5" s="1"/>
  <c r="K148" i="5"/>
  <c r="R148" i="5" s="1"/>
  <c r="F148" i="5"/>
  <c r="AC148" i="5" s="1"/>
  <c r="D148" i="5"/>
  <c r="H148" i="5" s="1"/>
  <c r="AW147" i="5"/>
  <c r="AP147" i="5"/>
  <c r="L147" i="5"/>
  <c r="M147" i="5" s="1"/>
  <c r="O147" i="5" s="1"/>
  <c r="V147" i="5" s="1"/>
  <c r="K147" i="5"/>
  <c r="R147" i="5" s="1"/>
  <c r="F147" i="5"/>
  <c r="AC147" i="5" s="1"/>
  <c r="D147" i="5"/>
  <c r="I147" i="5" s="1"/>
  <c r="AW146" i="5"/>
  <c r="AP146" i="5"/>
  <c r="L146" i="5"/>
  <c r="U146" i="5" s="1"/>
  <c r="K146" i="5"/>
  <c r="R146" i="5" s="1"/>
  <c r="F146" i="5"/>
  <c r="AC146" i="5" s="1"/>
  <c r="D146" i="5"/>
  <c r="AW145" i="5"/>
  <c r="AP145" i="5"/>
  <c r="L145" i="5"/>
  <c r="M145" i="5" s="1"/>
  <c r="O145" i="5" s="1"/>
  <c r="K145" i="5"/>
  <c r="R145" i="5" s="1"/>
  <c r="F145" i="5"/>
  <c r="AC145" i="5" s="1"/>
  <c r="Y145" i="5" s="1"/>
  <c r="Z145" i="5" s="1"/>
  <c r="D145" i="5"/>
  <c r="H145" i="5" s="1"/>
  <c r="AW144" i="5"/>
  <c r="AP144" i="5"/>
  <c r="L144" i="5"/>
  <c r="K144" i="5"/>
  <c r="R144" i="5" s="1"/>
  <c r="F144" i="5"/>
  <c r="AC144" i="5" s="1"/>
  <c r="D144" i="5"/>
  <c r="AP143" i="5"/>
  <c r="L143" i="5"/>
  <c r="K143" i="5"/>
  <c r="R143" i="5" s="1"/>
  <c r="F143" i="5"/>
  <c r="AC143" i="5" s="1"/>
  <c r="Y143" i="5" s="1"/>
  <c r="Z143" i="5" s="1"/>
  <c r="D143" i="5"/>
  <c r="AW142" i="5"/>
  <c r="AP142" i="5"/>
  <c r="L142" i="5"/>
  <c r="K142" i="5"/>
  <c r="R142" i="5" s="1"/>
  <c r="F142" i="5"/>
  <c r="AC142" i="5" s="1"/>
  <c r="AD142" i="5" s="1"/>
  <c r="AK142" i="5" s="1"/>
  <c r="D142" i="5"/>
  <c r="I142" i="5" s="1"/>
  <c r="AW141" i="5"/>
  <c r="AP141" i="5"/>
  <c r="L141" i="5"/>
  <c r="K141" i="5"/>
  <c r="R141" i="5" s="1"/>
  <c r="F141" i="5"/>
  <c r="AC141" i="5" s="1"/>
  <c r="D141" i="5"/>
  <c r="L140" i="5"/>
  <c r="U140" i="5" s="1"/>
  <c r="K140" i="5"/>
  <c r="R140" i="5" s="1"/>
  <c r="F140" i="5"/>
  <c r="AC140" i="5" s="1"/>
  <c r="D140" i="5"/>
  <c r="H140" i="5" s="1"/>
  <c r="AP139" i="5"/>
  <c r="L139" i="5"/>
  <c r="U139" i="5" s="1"/>
  <c r="K139" i="5"/>
  <c r="R139" i="5" s="1"/>
  <c r="F139" i="5"/>
  <c r="AC139" i="5" s="1"/>
  <c r="AD139" i="5" s="1"/>
  <c r="AK139" i="5" s="1"/>
  <c r="D139" i="5"/>
  <c r="H139" i="5" s="1"/>
  <c r="AP138" i="5"/>
  <c r="L138" i="5"/>
  <c r="M138" i="5" s="1"/>
  <c r="O138" i="5" s="1"/>
  <c r="V138" i="5" s="1"/>
  <c r="K138" i="5"/>
  <c r="R138" i="5" s="1"/>
  <c r="F138" i="5"/>
  <c r="AC138" i="5" s="1"/>
  <c r="D138" i="5"/>
  <c r="I138" i="5" s="1"/>
  <c r="AP137" i="5"/>
  <c r="L137" i="5"/>
  <c r="U137" i="5" s="1"/>
  <c r="K137" i="5"/>
  <c r="R137" i="5" s="1"/>
  <c r="F137" i="5"/>
  <c r="AC137" i="5" s="1"/>
  <c r="D137" i="5"/>
  <c r="I137" i="5" s="1"/>
  <c r="AP136" i="5"/>
  <c r="L136" i="5"/>
  <c r="K136" i="5"/>
  <c r="R136" i="5" s="1"/>
  <c r="F136" i="5"/>
  <c r="AC136" i="5" s="1"/>
  <c r="D136" i="5"/>
  <c r="AP135" i="5"/>
  <c r="L135" i="5"/>
  <c r="K135" i="5"/>
  <c r="R135" i="5" s="1"/>
  <c r="F135" i="5"/>
  <c r="AC135" i="5" s="1"/>
  <c r="Y135" i="5" s="1"/>
  <c r="Z135" i="5" s="1"/>
  <c r="D135" i="5"/>
  <c r="AP134" i="5"/>
  <c r="L134" i="5"/>
  <c r="U134" i="5" s="1"/>
  <c r="K134" i="5"/>
  <c r="R134" i="5" s="1"/>
  <c r="F134" i="5"/>
  <c r="AC134" i="5" s="1"/>
  <c r="AD134" i="5" s="1"/>
  <c r="AK134" i="5" s="1"/>
  <c r="D134" i="5"/>
  <c r="I134" i="5" s="1"/>
  <c r="AP133" i="5"/>
  <c r="L133" i="5"/>
  <c r="M133" i="5" s="1"/>
  <c r="O133" i="5" s="1"/>
  <c r="K133" i="5"/>
  <c r="R133" i="5" s="1"/>
  <c r="F133" i="5"/>
  <c r="AC133" i="5" s="1"/>
  <c r="D133" i="5"/>
  <c r="H133" i="5" s="1"/>
  <c r="L132" i="5"/>
  <c r="U132" i="5" s="1"/>
  <c r="K132" i="5"/>
  <c r="R132" i="5" s="1"/>
  <c r="F132" i="5"/>
  <c r="AC132" i="5" s="1"/>
  <c r="D132" i="5"/>
  <c r="I132" i="5" s="1"/>
  <c r="AW131" i="5"/>
  <c r="AP131" i="5"/>
  <c r="L131" i="5"/>
  <c r="U131" i="5" s="1"/>
  <c r="K131" i="5"/>
  <c r="R131" i="5" s="1"/>
  <c r="F131" i="5"/>
  <c r="AC131" i="5" s="1"/>
  <c r="D131" i="5"/>
  <c r="I131" i="5" s="1"/>
  <c r="AW130" i="5"/>
  <c r="AP130" i="5"/>
  <c r="L130" i="5"/>
  <c r="M130" i="5" s="1"/>
  <c r="O130" i="5" s="1"/>
  <c r="V130" i="5" s="1"/>
  <c r="K130" i="5"/>
  <c r="R130" i="5" s="1"/>
  <c r="F130" i="5"/>
  <c r="AC130" i="5" s="1"/>
  <c r="AD130" i="5" s="1"/>
  <c r="AK130" i="5" s="1"/>
  <c r="D130" i="5"/>
  <c r="H130" i="5" s="1"/>
  <c r="AW129" i="5"/>
  <c r="AP129" i="5"/>
  <c r="L129" i="5"/>
  <c r="U129" i="5" s="1"/>
  <c r="K129" i="5"/>
  <c r="R129" i="5" s="1"/>
  <c r="F129" i="5"/>
  <c r="AC129" i="5" s="1"/>
  <c r="D129" i="5"/>
  <c r="AW128" i="5"/>
  <c r="AP128" i="5"/>
  <c r="L128" i="5"/>
  <c r="K128" i="5"/>
  <c r="R128" i="5" s="1"/>
  <c r="F128" i="5"/>
  <c r="AC128" i="5" s="1"/>
  <c r="AD128" i="5" s="1"/>
  <c r="AK128" i="5" s="1"/>
  <c r="D128" i="5"/>
  <c r="H128" i="5" s="1"/>
  <c r="AP127" i="5"/>
  <c r="L127" i="5"/>
  <c r="K127" i="5"/>
  <c r="R127" i="5" s="1"/>
  <c r="F127" i="5"/>
  <c r="AC127" i="5" s="1"/>
  <c r="AD127" i="5" s="1"/>
  <c r="AK127" i="5" s="1"/>
  <c r="D127" i="5"/>
  <c r="AW126" i="5"/>
  <c r="AP126" i="5"/>
  <c r="L126" i="5"/>
  <c r="U126" i="5" s="1"/>
  <c r="K126" i="5"/>
  <c r="R126" i="5" s="1"/>
  <c r="F126" i="5"/>
  <c r="AC126" i="5" s="1"/>
  <c r="AD126" i="5" s="1"/>
  <c r="AK126" i="5" s="1"/>
  <c r="D126" i="5"/>
  <c r="I126" i="5" s="1"/>
  <c r="AW125" i="5"/>
  <c r="AP125" i="5"/>
  <c r="L125" i="5"/>
  <c r="U125" i="5" s="1"/>
  <c r="K125" i="5"/>
  <c r="R125" i="5" s="1"/>
  <c r="F125" i="5"/>
  <c r="AC125" i="5" s="1"/>
  <c r="D125" i="5"/>
  <c r="L124" i="5"/>
  <c r="K124" i="5"/>
  <c r="R124" i="5" s="1"/>
  <c r="F124" i="5"/>
  <c r="AC124" i="5" s="1"/>
  <c r="AD124" i="5" s="1"/>
  <c r="AK124" i="5" s="1"/>
  <c r="D124" i="5"/>
  <c r="I124" i="5" s="1"/>
  <c r="AW123" i="5"/>
  <c r="AP123" i="5"/>
  <c r="L123" i="5"/>
  <c r="M123" i="5" s="1"/>
  <c r="O123" i="5" s="1"/>
  <c r="K123" i="5"/>
  <c r="R123" i="5" s="1"/>
  <c r="F123" i="5"/>
  <c r="AC123" i="5" s="1"/>
  <c r="D123" i="5"/>
  <c r="AW122" i="5"/>
  <c r="AP122" i="5"/>
  <c r="L122" i="5"/>
  <c r="K122" i="5"/>
  <c r="R122" i="5" s="1"/>
  <c r="F122" i="5"/>
  <c r="AC122" i="5" s="1"/>
  <c r="AD122" i="5" s="1"/>
  <c r="AK122" i="5" s="1"/>
  <c r="D122" i="5"/>
  <c r="H122" i="5" s="1"/>
  <c r="AW121" i="5"/>
  <c r="AP121" i="5"/>
  <c r="L121" i="5"/>
  <c r="K121" i="5"/>
  <c r="R121" i="5" s="1"/>
  <c r="F121" i="5"/>
  <c r="AC121" i="5" s="1"/>
  <c r="D121" i="5"/>
  <c r="AW120" i="5"/>
  <c r="AP120" i="5"/>
  <c r="L120" i="5"/>
  <c r="K120" i="5"/>
  <c r="R120" i="5" s="1"/>
  <c r="F120" i="5"/>
  <c r="AC120" i="5" s="1"/>
  <c r="D120" i="5"/>
  <c r="I120" i="5" s="1"/>
  <c r="AP119" i="5"/>
  <c r="L119" i="5"/>
  <c r="U119" i="5" s="1"/>
  <c r="K119" i="5"/>
  <c r="R119" i="5" s="1"/>
  <c r="F119" i="5"/>
  <c r="AC119" i="5" s="1"/>
  <c r="D119" i="5"/>
  <c r="I119" i="5" s="1"/>
  <c r="AW118" i="5"/>
  <c r="AP118" i="5"/>
  <c r="L118" i="5"/>
  <c r="M118" i="5" s="1"/>
  <c r="O118" i="5" s="1"/>
  <c r="K118" i="5"/>
  <c r="R118" i="5" s="1"/>
  <c r="F118" i="5"/>
  <c r="AC118" i="5" s="1"/>
  <c r="Y118" i="5" s="1"/>
  <c r="Z118" i="5" s="1"/>
  <c r="D118" i="5"/>
  <c r="H118" i="5" s="1"/>
  <c r="AP117" i="5"/>
  <c r="L117" i="5"/>
  <c r="U117" i="5" s="1"/>
  <c r="K117" i="5"/>
  <c r="R117" i="5" s="1"/>
  <c r="F117" i="5"/>
  <c r="AC117" i="5" s="1"/>
  <c r="D117" i="5"/>
  <c r="H117" i="5" s="1"/>
  <c r="L116" i="5"/>
  <c r="K116" i="5"/>
  <c r="R116" i="5" s="1"/>
  <c r="F116" i="5"/>
  <c r="AC116" i="5" s="1"/>
  <c r="D116" i="5"/>
  <c r="H116" i="5" s="1"/>
  <c r="AP115" i="5"/>
  <c r="L115" i="5"/>
  <c r="U115" i="5" s="1"/>
  <c r="K115" i="5"/>
  <c r="R115" i="5" s="1"/>
  <c r="F115" i="5"/>
  <c r="AC115" i="5" s="1"/>
  <c r="D115" i="5"/>
  <c r="AP114" i="5"/>
  <c r="L114" i="5"/>
  <c r="K114" i="5"/>
  <c r="R114" i="5" s="1"/>
  <c r="F114" i="5"/>
  <c r="AC114" i="5" s="1"/>
  <c r="AL114" i="5" s="1"/>
  <c r="D114" i="5"/>
  <c r="H114" i="5" s="1"/>
  <c r="AP113" i="5"/>
  <c r="L113" i="5"/>
  <c r="M113" i="5" s="1"/>
  <c r="O113" i="5" s="1"/>
  <c r="K113" i="5"/>
  <c r="R113" i="5" s="1"/>
  <c r="F113" i="5"/>
  <c r="AC113" i="5" s="1"/>
  <c r="Y113" i="5" s="1"/>
  <c r="Z113" i="5" s="1"/>
  <c r="D113" i="5"/>
  <c r="I113" i="5" s="1"/>
  <c r="AP112" i="5"/>
  <c r="L112" i="5"/>
  <c r="U112" i="5" s="1"/>
  <c r="K112" i="5"/>
  <c r="R112" i="5" s="1"/>
  <c r="F112" i="5"/>
  <c r="AC112" i="5" s="1"/>
  <c r="AD112" i="5" s="1"/>
  <c r="AK112" i="5" s="1"/>
  <c r="D112" i="5"/>
  <c r="H112" i="5" s="1"/>
  <c r="AP111" i="5"/>
  <c r="L111" i="5"/>
  <c r="K111" i="5"/>
  <c r="R111" i="5" s="1"/>
  <c r="F111" i="5"/>
  <c r="AC111" i="5" s="1"/>
  <c r="D111" i="5"/>
  <c r="AW110" i="5"/>
  <c r="AP110" i="5"/>
  <c r="L110" i="5"/>
  <c r="M110" i="5" s="1"/>
  <c r="O110" i="5" s="1"/>
  <c r="V110" i="5" s="1"/>
  <c r="K110" i="5"/>
  <c r="R110" i="5" s="1"/>
  <c r="F110" i="5"/>
  <c r="AC110" i="5" s="1"/>
  <c r="AL110" i="5" s="1"/>
  <c r="D110" i="5"/>
  <c r="AW109" i="5"/>
  <c r="AP109" i="5"/>
  <c r="L109" i="5"/>
  <c r="K109" i="5"/>
  <c r="R109" i="5" s="1"/>
  <c r="F109" i="5"/>
  <c r="AC109" i="5" s="1"/>
  <c r="Y109" i="5" s="1"/>
  <c r="Z109" i="5" s="1"/>
  <c r="D109" i="5"/>
  <c r="I109" i="5" s="1"/>
  <c r="L108" i="5"/>
  <c r="U108" i="5" s="1"/>
  <c r="K108" i="5"/>
  <c r="R108" i="5" s="1"/>
  <c r="F108" i="5"/>
  <c r="AC108" i="5" s="1"/>
  <c r="D108" i="5"/>
  <c r="AW107" i="5"/>
  <c r="AP107" i="5"/>
  <c r="L107" i="5"/>
  <c r="M107" i="5" s="1"/>
  <c r="O107" i="5" s="1"/>
  <c r="K107" i="5"/>
  <c r="R107" i="5" s="1"/>
  <c r="F107" i="5"/>
  <c r="AC107" i="5" s="1"/>
  <c r="D107" i="5"/>
  <c r="AW106" i="5"/>
  <c r="AP106" i="5"/>
  <c r="L106" i="5"/>
  <c r="U106" i="5" s="1"/>
  <c r="K106" i="5"/>
  <c r="R106" i="5" s="1"/>
  <c r="F106" i="5"/>
  <c r="AC106" i="5" s="1"/>
  <c r="AL106" i="5" s="1"/>
  <c r="D106" i="5"/>
  <c r="H106" i="5" s="1"/>
  <c r="AW105" i="5"/>
  <c r="AP105" i="5"/>
  <c r="L105" i="5"/>
  <c r="M105" i="5" s="1"/>
  <c r="O105" i="5" s="1"/>
  <c r="K105" i="5"/>
  <c r="R105" i="5" s="1"/>
  <c r="F105" i="5"/>
  <c r="AC105" i="5" s="1"/>
  <c r="D105" i="5"/>
  <c r="AW104" i="5"/>
  <c r="AP104" i="5"/>
  <c r="L104" i="5"/>
  <c r="U104" i="5" s="1"/>
  <c r="K104" i="5"/>
  <c r="R104" i="5" s="1"/>
  <c r="F104" i="5"/>
  <c r="AC104" i="5" s="1"/>
  <c r="Y104" i="5" s="1"/>
  <c r="Z104" i="5" s="1"/>
  <c r="D104" i="5"/>
  <c r="AP103" i="5"/>
  <c r="L103" i="5"/>
  <c r="K103" i="5"/>
  <c r="R103" i="5" s="1"/>
  <c r="F103" i="5"/>
  <c r="AC103" i="5" s="1"/>
  <c r="D103" i="5"/>
  <c r="I103" i="5" s="1"/>
  <c r="AW102" i="5"/>
  <c r="AP102" i="5"/>
  <c r="L102" i="5"/>
  <c r="M102" i="5" s="1"/>
  <c r="O102" i="5" s="1"/>
  <c r="K102" i="5"/>
  <c r="R102" i="5" s="1"/>
  <c r="F102" i="5"/>
  <c r="AC102" i="5" s="1"/>
  <c r="D102" i="5"/>
  <c r="I102" i="5" s="1"/>
  <c r="AW101" i="5"/>
  <c r="AP101" i="5"/>
  <c r="L101" i="5"/>
  <c r="M101" i="5" s="1"/>
  <c r="O101" i="5" s="1"/>
  <c r="K101" i="5"/>
  <c r="R101" i="5" s="1"/>
  <c r="F101" i="5"/>
  <c r="AC101" i="5" s="1"/>
  <c r="AD101" i="5" s="1"/>
  <c r="AK101" i="5" s="1"/>
  <c r="D101" i="5"/>
  <c r="L100" i="5"/>
  <c r="U100" i="5" s="1"/>
  <c r="K100" i="5"/>
  <c r="R100" i="5" s="1"/>
  <c r="F100" i="5"/>
  <c r="AC100" i="5" s="1"/>
  <c r="Y100" i="5" s="1"/>
  <c r="Z100" i="5" s="1"/>
  <c r="D100" i="5"/>
  <c r="I100" i="5" s="1"/>
  <c r="AW99" i="5"/>
  <c r="AP99" i="5"/>
  <c r="L99" i="5"/>
  <c r="U99" i="5" s="1"/>
  <c r="K99" i="5"/>
  <c r="R99" i="5" s="1"/>
  <c r="F99" i="5"/>
  <c r="AC99" i="5" s="1"/>
  <c r="AD99" i="5" s="1"/>
  <c r="AK99" i="5" s="1"/>
  <c r="D99" i="5"/>
  <c r="I99" i="5" s="1"/>
  <c r="AW98" i="5"/>
  <c r="AP98" i="5"/>
  <c r="L98" i="5"/>
  <c r="K98" i="5"/>
  <c r="R98" i="5" s="1"/>
  <c r="F98" i="5"/>
  <c r="AC98" i="5" s="1"/>
  <c r="D98" i="5"/>
  <c r="I98" i="5" s="1"/>
  <c r="AP97" i="5"/>
  <c r="L97" i="5"/>
  <c r="M97" i="5" s="1"/>
  <c r="O97" i="5" s="1"/>
  <c r="K97" i="5"/>
  <c r="R97" i="5" s="1"/>
  <c r="F97" i="5"/>
  <c r="AC97" i="5" s="1"/>
  <c r="AL97" i="5" s="1"/>
  <c r="D97" i="5"/>
  <c r="H97" i="5" s="1"/>
  <c r="AP96" i="5"/>
  <c r="L96" i="5"/>
  <c r="U96" i="5" s="1"/>
  <c r="K96" i="5"/>
  <c r="R96" i="5" s="1"/>
  <c r="F96" i="5"/>
  <c r="AC96" i="5" s="1"/>
  <c r="AL96" i="5" s="1"/>
  <c r="D96" i="5"/>
  <c r="I96" i="5" s="1"/>
  <c r="AP95" i="5"/>
  <c r="L95" i="5"/>
  <c r="U95" i="5" s="1"/>
  <c r="K95" i="5"/>
  <c r="R95" i="5" s="1"/>
  <c r="F95" i="5"/>
  <c r="AC95" i="5" s="1"/>
  <c r="D95" i="5"/>
  <c r="AP94" i="5"/>
  <c r="L94" i="5"/>
  <c r="U94" i="5" s="1"/>
  <c r="K94" i="5"/>
  <c r="R94" i="5" s="1"/>
  <c r="F94" i="5"/>
  <c r="AC94" i="5" s="1"/>
  <c r="D94" i="5"/>
  <c r="I94" i="5" s="1"/>
  <c r="AP93" i="5"/>
  <c r="L93" i="5"/>
  <c r="K93" i="5"/>
  <c r="R93" i="5" s="1"/>
  <c r="F93" i="5"/>
  <c r="AC93" i="5" s="1"/>
  <c r="AD93" i="5" s="1"/>
  <c r="AK93" i="5" s="1"/>
  <c r="D93" i="5"/>
  <c r="L92" i="5"/>
  <c r="U92" i="5" s="1"/>
  <c r="K92" i="5"/>
  <c r="R92" i="5" s="1"/>
  <c r="F92" i="5"/>
  <c r="AC92" i="5" s="1"/>
  <c r="Y92" i="5" s="1"/>
  <c r="Z92" i="5" s="1"/>
  <c r="D92" i="5"/>
  <c r="AP91" i="5"/>
  <c r="L91" i="5"/>
  <c r="U91" i="5" s="1"/>
  <c r="K91" i="5"/>
  <c r="R91" i="5" s="1"/>
  <c r="F91" i="5"/>
  <c r="AC91" i="5" s="1"/>
  <c r="D91" i="5"/>
  <c r="H91" i="5" s="1"/>
  <c r="AP90" i="5"/>
  <c r="L90" i="5"/>
  <c r="M90" i="5" s="1"/>
  <c r="O90" i="5" s="1"/>
  <c r="K90" i="5"/>
  <c r="R90" i="5" s="1"/>
  <c r="F90" i="5"/>
  <c r="AC90" i="5" s="1"/>
  <c r="D90" i="5"/>
  <c r="I90" i="5" s="1"/>
  <c r="AW89" i="5"/>
  <c r="AP89" i="5"/>
  <c r="L89" i="5"/>
  <c r="M89" i="5" s="1"/>
  <c r="O89" i="5" s="1"/>
  <c r="K89" i="5"/>
  <c r="R89" i="5" s="1"/>
  <c r="F89" i="5"/>
  <c r="AC89" i="5" s="1"/>
  <c r="AL89" i="5" s="1"/>
  <c r="D89" i="5"/>
  <c r="H89" i="5" s="1"/>
  <c r="AW88" i="5"/>
  <c r="AP88" i="5"/>
  <c r="L88" i="5"/>
  <c r="M88" i="5" s="1"/>
  <c r="O88" i="5" s="1"/>
  <c r="V88" i="5" s="1"/>
  <c r="K88" i="5"/>
  <c r="R88" i="5" s="1"/>
  <c r="F88" i="5"/>
  <c r="AC88" i="5" s="1"/>
  <c r="AD88" i="5" s="1"/>
  <c r="AK88" i="5" s="1"/>
  <c r="D88" i="5"/>
  <c r="AP87" i="5"/>
  <c r="L87" i="5"/>
  <c r="K87" i="5"/>
  <c r="R87" i="5" s="1"/>
  <c r="F87" i="5"/>
  <c r="AC87" i="5" s="1"/>
  <c r="D87" i="5"/>
  <c r="I87" i="5" s="1"/>
  <c r="AW86" i="5"/>
  <c r="AP86" i="5"/>
  <c r="L86" i="5"/>
  <c r="U86" i="5" s="1"/>
  <c r="K86" i="5"/>
  <c r="R86" i="5" s="1"/>
  <c r="F86" i="5"/>
  <c r="AC86" i="5" s="1"/>
  <c r="D86" i="5"/>
  <c r="I86" i="5" s="1"/>
  <c r="AW85" i="5"/>
  <c r="AP85" i="5"/>
  <c r="L85" i="5"/>
  <c r="M85" i="5" s="1"/>
  <c r="O85" i="5" s="1"/>
  <c r="V85" i="5" s="1"/>
  <c r="K85" i="5"/>
  <c r="R85" i="5" s="1"/>
  <c r="F85" i="5"/>
  <c r="AC85" i="5" s="1"/>
  <c r="Y85" i="5" s="1"/>
  <c r="Z85" i="5" s="1"/>
  <c r="D85" i="5"/>
  <c r="H85" i="5" s="1"/>
  <c r="L84" i="5"/>
  <c r="M84" i="5" s="1"/>
  <c r="O84" i="5" s="1"/>
  <c r="K84" i="5"/>
  <c r="R84" i="5" s="1"/>
  <c r="F84" i="5"/>
  <c r="AC84" i="5" s="1"/>
  <c r="D84" i="5"/>
  <c r="I84" i="5" s="1"/>
  <c r="AW83" i="5"/>
  <c r="AP83" i="5"/>
  <c r="L83" i="5"/>
  <c r="U83" i="5" s="1"/>
  <c r="K83" i="5"/>
  <c r="R83" i="5" s="1"/>
  <c r="F83" i="5"/>
  <c r="AC83" i="5" s="1"/>
  <c r="D83" i="5"/>
  <c r="I83" i="5" s="1"/>
  <c r="AW82" i="5"/>
  <c r="AP82" i="5"/>
  <c r="L82" i="5"/>
  <c r="M82" i="5" s="1"/>
  <c r="O82" i="5" s="1"/>
  <c r="K82" i="5"/>
  <c r="R82" i="5" s="1"/>
  <c r="F82" i="5"/>
  <c r="AC82" i="5" s="1"/>
  <c r="D82" i="5"/>
  <c r="I82" i="5" s="1"/>
  <c r="AW81" i="5"/>
  <c r="AP81" i="5"/>
  <c r="L81" i="5"/>
  <c r="K81" i="5"/>
  <c r="R81" i="5" s="1"/>
  <c r="F81" i="5"/>
  <c r="AC81" i="5" s="1"/>
  <c r="D81" i="5"/>
  <c r="I81" i="5" s="1"/>
  <c r="AW80" i="5"/>
  <c r="AP80" i="5"/>
  <c r="L80" i="5"/>
  <c r="U80" i="5" s="1"/>
  <c r="K80" i="5"/>
  <c r="R80" i="5" s="1"/>
  <c r="F80" i="5"/>
  <c r="AC80" i="5" s="1"/>
  <c r="D80" i="5"/>
  <c r="AP79" i="5"/>
  <c r="L79" i="5"/>
  <c r="K79" i="5"/>
  <c r="R79" i="5" s="1"/>
  <c r="F79" i="5"/>
  <c r="AC79" i="5" s="1"/>
  <c r="D79" i="5"/>
  <c r="AW78" i="5"/>
  <c r="AP78" i="5"/>
  <c r="L78" i="5"/>
  <c r="U78" i="5" s="1"/>
  <c r="K78" i="5"/>
  <c r="R78" i="5" s="1"/>
  <c r="F78" i="5"/>
  <c r="AC78" i="5" s="1"/>
  <c r="AD78" i="5" s="1"/>
  <c r="AK78" i="5" s="1"/>
  <c r="D78" i="5"/>
  <c r="I78" i="5" s="1"/>
  <c r="AW77" i="5"/>
  <c r="AP77" i="5"/>
  <c r="L77" i="5"/>
  <c r="M77" i="5" s="1"/>
  <c r="O77" i="5" s="1"/>
  <c r="P77" i="5" s="1"/>
  <c r="K77" i="5"/>
  <c r="R77" i="5" s="1"/>
  <c r="F77" i="5"/>
  <c r="AC77" i="5" s="1"/>
  <c r="D77" i="5"/>
  <c r="H77" i="5" s="1"/>
  <c r="L76" i="5"/>
  <c r="K76" i="5"/>
  <c r="R76" i="5" s="1"/>
  <c r="F76" i="5"/>
  <c r="AC76" i="5" s="1"/>
  <c r="D76" i="5"/>
  <c r="I76" i="5" s="1"/>
  <c r="AP75" i="5"/>
  <c r="L75" i="5"/>
  <c r="U75" i="5" s="1"/>
  <c r="K75" i="5"/>
  <c r="R75" i="5" s="1"/>
  <c r="F75" i="5"/>
  <c r="AC75" i="5" s="1"/>
  <c r="D75" i="5"/>
  <c r="H75" i="5" s="1"/>
  <c r="AP74" i="5"/>
  <c r="L74" i="5"/>
  <c r="M74" i="5" s="1"/>
  <c r="O74" i="5" s="1"/>
  <c r="V74" i="5" s="1"/>
  <c r="K74" i="5"/>
  <c r="R74" i="5" s="1"/>
  <c r="F74" i="5"/>
  <c r="AC74" i="5" s="1"/>
  <c r="AD74" i="5" s="1"/>
  <c r="AK74" i="5" s="1"/>
  <c r="D74" i="5"/>
  <c r="I74" i="5" s="1"/>
  <c r="AP73" i="5"/>
  <c r="L73" i="5"/>
  <c r="M73" i="5" s="1"/>
  <c r="O73" i="5" s="1"/>
  <c r="K73" i="5"/>
  <c r="R73" i="5" s="1"/>
  <c r="F73" i="5"/>
  <c r="AC73" i="5" s="1"/>
  <c r="D73" i="5"/>
  <c r="I73" i="5" s="1"/>
  <c r="AP72" i="5"/>
  <c r="L72" i="5"/>
  <c r="U72" i="5" s="1"/>
  <c r="K72" i="5"/>
  <c r="R72" i="5" s="1"/>
  <c r="F72" i="5"/>
  <c r="AC72" i="5" s="1"/>
  <c r="D72" i="5"/>
  <c r="AP71" i="5"/>
  <c r="L71" i="5"/>
  <c r="K71" i="5"/>
  <c r="R71" i="5" s="1"/>
  <c r="F71" i="5"/>
  <c r="AC71" i="5" s="1"/>
  <c r="D71" i="5"/>
  <c r="AP70" i="5"/>
  <c r="L70" i="5"/>
  <c r="U70" i="5" s="1"/>
  <c r="K70" i="5"/>
  <c r="R70" i="5" s="1"/>
  <c r="F70" i="5"/>
  <c r="AC70" i="5" s="1"/>
  <c r="AD70" i="5" s="1"/>
  <c r="AK70" i="5" s="1"/>
  <c r="D70" i="5"/>
  <c r="I70" i="5" s="1"/>
  <c r="AP69" i="5"/>
  <c r="L69" i="5"/>
  <c r="K69" i="5"/>
  <c r="R69" i="5" s="1"/>
  <c r="F69" i="5"/>
  <c r="AC69" i="5" s="1"/>
  <c r="AD69" i="5" s="1"/>
  <c r="AK69" i="5" s="1"/>
  <c r="D69" i="5"/>
  <c r="L68" i="5"/>
  <c r="K68" i="5"/>
  <c r="R68" i="5" s="1"/>
  <c r="F68" i="5"/>
  <c r="AC68" i="5" s="1"/>
  <c r="D68" i="5"/>
  <c r="AW67" i="5"/>
  <c r="AP67" i="5"/>
  <c r="L67" i="5"/>
  <c r="M67" i="5" s="1"/>
  <c r="O67" i="5" s="1"/>
  <c r="K67" i="5"/>
  <c r="R67" i="5" s="1"/>
  <c r="F67" i="5"/>
  <c r="AC67" i="5" s="1"/>
  <c r="D67" i="5"/>
  <c r="H67" i="5" s="1"/>
  <c r="AW66" i="5"/>
  <c r="AP66" i="5"/>
  <c r="L66" i="5"/>
  <c r="K66" i="5"/>
  <c r="R66" i="5" s="1"/>
  <c r="F66" i="5"/>
  <c r="AC66" i="5" s="1"/>
  <c r="AD66" i="5" s="1"/>
  <c r="AK66" i="5" s="1"/>
  <c r="D66" i="5"/>
  <c r="I66" i="5" s="1"/>
  <c r="AW65" i="5"/>
  <c r="AP65" i="5"/>
  <c r="L65" i="5"/>
  <c r="K65" i="5"/>
  <c r="R65" i="5" s="1"/>
  <c r="F65" i="5"/>
  <c r="AC65" i="5" s="1"/>
  <c r="AD65" i="5" s="1"/>
  <c r="AK65" i="5" s="1"/>
  <c r="D65" i="5"/>
  <c r="I65" i="5" s="1"/>
  <c r="AW64" i="5"/>
  <c r="AP64" i="5"/>
  <c r="L64" i="5"/>
  <c r="U64" i="5" s="1"/>
  <c r="K64" i="5"/>
  <c r="R64" i="5" s="1"/>
  <c r="F64" i="5"/>
  <c r="AC64" i="5" s="1"/>
  <c r="D64" i="5"/>
  <c r="H64" i="5" s="1"/>
  <c r="L63" i="5"/>
  <c r="K63" i="5"/>
  <c r="R63" i="5" s="1"/>
  <c r="F63" i="5"/>
  <c r="AC63" i="5" s="1"/>
  <c r="D63" i="5"/>
  <c r="I63" i="5" s="1"/>
  <c r="AP62" i="5"/>
  <c r="L62" i="5"/>
  <c r="M62" i="5" s="1"/>
  <c r="O62" i="5" s="1"/>
  <c r="K62" i="5"/>
  <c r="R62" i="5" s="1"/>
  <c r="F62" i="5"/>
  <c r="AC62" i="5" s="1"/>
  <c r="D62" i="5"/>
  <c r="I62" i="5" s="1"/>
  <c r="AP61" i="5"/>
  <c r="L61" i="5"/>
  <c r="M61" i="5" s="1"/>
  <c r="O61" i="5" s="1"/>
  <c r="K61" i="5"/>
  <c r="R61" i="5" s="1"/>
  <c r="F61" i="5"/>
  <c r="AC61" i="5" s="1"/>
  <c r="D61" i="5"/>
  <c r="I61" i="5" s="1"/>
  <c r="L60" i="5"/>
  <c r="K60" i="5"/>
  <c r="R60" i="5" s="1"/>
  <c r="F60" i="5"/>
  <c r="AC60" i="5" s="1"/>
  <c r="D60" i="5"/>
  <c r="AP59" i="5"/>
  <c r="L59" i="5"/>
  <c r="U59" i="5" s="1"/>
  <c r="K59" i="5"/>
  <c r="R59" i="5" s="1"/>
  <c r="F59" i="5"/>
  <c r="AC59" i="5" s="1"/>
  <c r="D59" i="5"/>
  <c r="I59" i="5" s="1"/>
  <c r="AP58" i="5"/>
  <c r="L58" i="5"/>
  <c r="K58" i="5"/>
  <c r="R58" i="5" s="1"/>
  <c r="F58" i="5"/>
  <c r="AC58" i="5" s="1"/>
  <c r="D58" i="5"/>
  <c r="I58" i="5" s="1"/>
  <c r="AP57" i="5"/>
  <c r="L57" i="5"/>
  <c r="K57" i="5"/>
  <c r="R57" i="5" s="1"/>
  <c r="F57" i="5"/>
  <c r="AC57" i="5" s="1"/>
  <c r="D57" i="5"/>
  <c r="H57" i="5" s="1"/>
  <c r="AP56" i="5"/>
  <c r="L56" i="5"/>
  <c r="U56" i="5" s="1"/>
  <c r="K56" i="5"/>
  <c r="R56" i="5" s="1"/>
  <c r="F56" i="5"/>
  <c r="AC56" i="5" s="1"/>
  <c r="D56" i="5"/>
  <c r="L55" i="5"/>
  <c r="K55" i="5"/>
  <c r="R55" i="5" s="1"/>
  <c r="F55" i="5"/>
  <c r="AC55" i="5" s="1"/>
  <c r="D55" i="5"/>
  <c r="H55" i="5" s="1"/>
  <c r="AP54" i="5"/>
  <c r="L54" i="5"/>
  <c r="M54" i="5" s="1"/>
  <c r="O54" i="5" s="1"/>
  <c r="K54" i="5"/>
  <c r="R54" i="5" s="1"/>
  <c r="F54" i="5"/>
  <c r="AC54" i="5" s="1"/>
  <c r="D54" i="5"/>
  <c r="I54" i="5" s="1"/>
  <c r="AP53" i="5"/>
  <c r="L53" i="5"/>
  <c r="M53" i="5" s="1"/>
  <c r="O53" i="5" s="1"/>
  <c r="K53" i="5"/>
  <c r="R53" i="5" s="1"/>
  <c r="F53" i="5"/>
  <c r="AC53" i="5" s="1"/>
  <c r="D53" i="5"/>
  <c r="I53" i="5" s="1"/>
  <c r="L52" i="5"/>
  <c r="K52" i="5"/>
  <c r="R52" i="5" s="1"/>
  <c r="F52" i="5"/>
  <c r="AC52" i="5" s="1"/>
  <c r="Y52" i="5" s="1"/>
  <c r="Z52" i="5" s="1"/>
  <c r="D52" i="5"/>
  <c r="AP51" i="5"/>
  <c r="L51" i="5"/>
  <c r="U51" i="5" s="1"/>
  <c r="K51" i="5"/>
  <c r="R51" i="5" s="1"/>
  <c r="F51" i="5"/>
  <c r="AC51" i="5" s="1"/>
  <c r="D51" i="5"/>
  <c r="I51" i="5" s="1"/>
  <c r="AP50" i="5"/>
  <c r="L50" i="5"/>
  <c r="K50" i="5"/>
  <c r="R50" i="5" s="1"/>
  <c r="F50" i="5"/>
  <c r="AC50" i="5" s="1"/>
  <c r="D50" i="5"/>
  <c r="I50" i="5" s="1"/>
  <c r="AP49" i="5"/>
  <c r="L49" i="5"/>
  <c r="K49" i="5"/>
  <c r="R49" i="5" s="1"/>
  <c r="F49" i="5"/>
  <c r="AC49" i="5" s="1"/>
  <c r="D49" i="5"/>
  <c r="H49" i="5" s="1"/>
  <c r="AP48" i="5"/>
  <c r="L48" i="5"/>
  <c r="U48" i="5" s="1"/>
  <c r="K48" i="5"/>
  <c r="R48" i="5" s="1"/>
  <c r="F48" i="5"/>
  <c r="AC48" i="5" s="1"/>
  <c r="D48" i="5"/>
  <c r="L47" i="5"/>
  <c r="K47" i="5"/>
  <c r="R47" i="5" s="1"/>
  <c r="F47" i="5"/>
  <c r="AC47" i="5" s="1"/>
  <c r="D47" i="5"/>
  <c r="I47" i="5" s="1"/>
  <c r="AP46" i="5"/>
  <c r="L46" i="5"/>
  <c r="M46" i="5" s="1"/>
  <c r="O46" i="5" s="1"/>
  <c r="K46" i="5"/>
  <c r="R46" i="5" s="1"/>
  <c r="F46" i="5"/>
  <c r="AC46" i="5" s="1"/>
  <c r="D46" i="5"/>
  <c r="I46" i="5" s="1"/>
  <c r="AP45" i="5"/>
  <c r="L45" i="5"/>
  <c r="M45" i="5" s="1"/>
  <c r="O45" i="5" s="1"/>
  <c r="K45" i="5"/>
  <c r="R45" i="5" s="1"/>
  <c r="F45" i="5"/>
  <c r="AC45" i="5" s="1"/>
  <c r="D45" i="5"/>
  <c r="I45" i="5" s="1"/>
  <c r="L44" i="5"/>
  <c r="K44" i="5"/>
  <c r="R44" i="5" s="1"/>
  <c r="F44" i="5"/>
  <c r="AC44" i="5" s="1"/>
  <c r="D44" i="5"/>
  <c r="AP43" i="5"/>
  <c r="L43" i="5"/>
  <c r="K43" i="5"/>
  <c r="R43" i="5" s="1"/>
  <c r="F43" i="5"/>
  <c r="AC43" i="5" s="1"/>
  <c r="AL43" i="5" s="1"/>
  <c r="D43" i="5"/>
  <c r="I43" i="5" s="1"/>
  <c r="AP42" i="5"/>
  <c r="L42" i="5"/>
  <c r="U42" i="5" s="1"/>
  <c r="K42" i="5"/>
  <c r="R42" i="5" s="1"/>
  <c r="F42" i="5"/>
  <c r="AC42" i="5" s="1"/>
  <c r="D42" i="5"/>
  <c r="I42" i="5" s="1"/>
  <c r="AP41" i="5"/>
  <c r="L41" i="5"/>
  <c r="K41" i="5"/>
  <c r="R41" i="5" s="1"/>
  <c r="F41" i="5"/>
  <c r="AC41" i="5" s="1"/>
  <c r="D41" i="5"/>
  <c r="H41" i="5" s="1"/>
  <c r="AP40" i="5"/>
  <c r="L40" i="5"/>
  <c r="K40" i="5"/>
  <c r="R40" i="5" s="1"/>
  <c r="F40" i="5"/>
  <c r="AC40" i="5" s="1"/>
  <c r="D40" i="5"/>
  <c r="I40" i="5" s="1"/>
  <c r="L39" i="5"/>
  <c r="K39" i="5"/>
  <c r="R39" i="5" s="1"/>
  <c r="F39" i="5"/>
  <c r="AC39" i="5" s="1"/>
  <c r="D39" i="5"/>
  <c r="I39" i="5" s="1"/>
  <c r="AP38" i="5"/>
  <c r="L38" i="5"/>
  <c r="M38" i="5" s="1"/>
  <c r="O38" i="5" s="1"/>
  <c r="K38" i="5"/>
  <c r="R38" i="5" s="1"/>
  <c r="F38" i="5"/>
  <c r="AC38" i="5" s="1"/>
  <c r="D38" i="5"/>
  <c r="I38" i="5" s="1"/>
  <c r="AP37" i="5"/>
  <c r="L37" i="5"/>
  <c r="M37" i="5" s="1"/>
  <c r="O37" i="5" s="1"/>
  <c r="K37" i="5"/>
  <c r="R37" i="5" s="1"/>
  <c r="F37" i="5"/>
  <c r="AC37" i="5" s="1"/>
  <c r="D37" i="5"/>
  <c r="I37" i="5" s="1"/>
  <c r="L36" i="5"/>
  <c r="U36" i="5" s="1"/>
  <c r="K36" i="5"/>
  <c r="R36" i="5" s="1"/>
  <c r="F36" i="5"/>
  <c r="AC36" i="5" s="1"/>
  <c r="D36" i="5"/>
  <c r="AP35" i="5"/>
  <c r="L35" i="5"/>
  <c r="U35" i="5" s="1"/>
  <c r="K35" i="5"/>
  <c r="R35" i="5" s="1"/>
  <c r="F35" i="5"/>
  <c r="AC35" i="5" s="1"/>
  <c r="AL35" i="5" s="1"/>
  <c r="D35" i="5"/>
  <c r="I35" i="5" s="1"/>
  <c r="AP34" i="5"/>
  <c r="L34" i="5"/>
  <c r="K34" i="5"/>
  <c r="R34" i="5" s="1"/>
  <c r="F34" i="5"/>
  <c r="AC34" i="5" s="1"/>
  <c r="D34" i="5"/>
  <c r="I34" i="5" s="1"/>
  <c r="AP33" i="5"/>
  <c r="L33" i="5"/>
  <c r="K33" i="5"/>
  <c r="R33" i="5" s="1"/>
  <c r="F33" i="5"/>
  <c r="AC33" i="5" s="1"/>
  <c r="D33" i="5"/>
  <c r="H33" i="5" s="1"/>
  <c r="AP32" i="5"/>
  <c r="L32" i="5"/>
  <c r="M32" i="5" s="1"/>
  <c r="O32" i="5" s="1"/>
  <c r="K32" i="5"/>
  <c r="R32" i="5" s="1"/>
  <c r="F32" i="5"/>
  <c r="AC32" i="5" s="1"/>
  <c r="AL32" i="5" s="1"/>
  <c r="D32" i="5"/>
  <c r="I32" i="5" s="1"/>
  <c r="L31" i="5"/>
  <c r="K31" i="5"/>
  <c r="R31" i="5" s="1"/>
  <c r="F31" i="5"/>
  <c r="AC31" i="5" s="1"/>
  <c r="D31" i="5"/>
  <c r="H31" i="5" s="1"/>
  <c r="AP30" i="5"/>
  <c r="L30" i="5"/>
  <c r="M30" i="5" s="1"/>
  <c r="O30" i="5" s="1"/>
  <c r="K30" i="5"/>
  <c r="R30" i="5" s="1"/>
  <c r="F30" i="5"/>
  <c r="AC30" i="5" s="1"/>
  <c r="D30" i="5"/>
  <c r="I30" i="5" s="1"/>
  <c r="AP29" i="5"/>
  <c r="L29" i="5"/>
  <c r="K29" i="5"/>
  <c r="R29" i="5" s="1"/>
  <c r="F29" i="5"/>
  <c r="AC29" i="5" s="1"/>
  <c r="D29" i="5"/>
  <c r="I29" i="5" s="1"/>
  <c r="L28" i="5"/>
  <c r="U28" i="5" s="1"/>
  <c r="K28" i="5"/>
  <c r="R28" i="5" s="1"/>
  <c r="F28" i="5"/>
  <c r="AC28" i="5" s="1"/>
  <c r="AD28" i="5" s="1"/>
  <c r="AK28" i="5" s="1"/>
  <c r="D28" i="5"/>
  <c r="AP27" i="5"/>
  <c r="L27" i="5"/>
  <c r="U27" i="5" s="1"/>
  <c r="K27" i="5"/>
  <c r="R27" i="5" s="1"/>
  <c r="F27" i="5"/>
  <c r="AC27" i="5" s="1"/>
  <c r="D27" i="5"/>
  <c r="I27" i="5" s="1"/>
  <c r="AP26" i="5"/>
  <c r="L26" i="5"/>
  <c r="K26" i="5"/>
  <c r="R26" i="5" s="1"/>
  <c r="F26" i="5"/>
  <c r="AC26" i="5" s="1"/>
  <c r="D26" i="5"/>
  <c r="H26" i="5" s="1"/>
  <c r="AP25" i="5"/>
  <c r="L25" i="5"/>
  <c r="M25" i="5" s="1"/>
  <c r="O25" i="5" s="1"/>
  <c r="K25" i="5"/>
  <c r="R25" i="5" s="1"/>
  <c r="F25" i="5"/>
  <c r="AC25" i="5" s="1"/>
  <c r="AL25" i="5" s="1"/>
  <c r="D25" i="5"/>
  <c r="I25" i="5" s="1"/>
  <c r="AP24" i="5"/>
  <c r="L24" i="5"/>
  <c r="K24" i="5"/>
  <c r="R24" i="5" s="1"/>
  <c r="F24" i="5"/>
  <c r="AC24" i="5" s="1"/>
  <c r="AD24" i="5" s="1"/>
  <c r="AK24" i="5" s="1"/>
  <c r="D24" i="5"/>
  <c r="I24" i="5" s="1"/>
  <c r="L23" i="5"/>
  <c r="M23" i="5" s="1"/>
  <c r="O23" i="5" s="1"/>
  <c r="K23" i="5"/>
  <c r="R23" i="5" s="1"/>
  <c r="F23" i="5"/>
  <c r="AC23" i="5" s="1"/>
  <c r="D23" i="5"/>
  <c r="I23" i="5" s="1"/>
  <c r="AP22" i="5"/>
  <c r="L22" i="5"/>
  <c r="M22" i="5" s="1"/>
  <c r="O22" i="5" s="1"/>
  <c r="V22" i="5" s="1"/>
  <c r="K22" i="5"/>
  <c r="R22" i="5" s="1"/>
  <c r="F22" i="5"/>
  <c r="AC22" i="5" s="1"/>
  <c r="D22" i="5"/>
  <c r="AP21" i="5"/>
  <c r="L21" i="5"/>
  <c r="U21" i="5" s="1"/>
  <c r="K21" i="5"/>
  <c r="R21" i="5" s="1"/>
  <c r="F21" i="5"/>
  <c r="AC21" i="5" s="1"/>
  <c r="D21" i="5"/>
  <c r="L20" i="5"/>
  <c r="U20" i="5" s="1"/>
  <c r="K20" i="5"/>
  <c r="R20" i="5" s="1"/>
  <c r="F20" i="5"/>
  <c r="AC20" i="5" s="1"/>
  <c r="Y20" i="5" s="1"/>
  <c r="Z20" i="5" s="1"/>
  <c r="D20" i="5"/>
  <c r="H20" i="5" s="1"/>
  <c r="AP19" i="5"/>
  <c r="L19" i="5"/>
  <c r="K19" i="5"/>
  <c r="R19" i="5" s="1"/>
  <c r="F19" i="5"/>
  <c r="AC19" i="5" s="1"/>
  <c r="D19" i="5"/>
  <c r="I19" i="5" s="1"/>
  <c r="AP18" i="5"/>
  <c r="L18" i="5"/>
  <c r="U18" i="5" s="1"/>
  <c r="K18" i="5"/>
  <c r="R18" i="5" s="1"/>
  <c r="F18" i="5"/>
  <c r="AC18" i="5" s="1"/>
  <c r="D18" i="5"/>
  <c r="I18" i="5" s="1"/>
  <c r="AP17" i="5"/>
  <c r="L17" i="5"/>
  <c r="U17" i="5" s="1"/>
  <c r="K17" i="5"/>
  <c r="R17" i="5" s="1"/>
  <c r="F17" i="5"/>
  <c r="AC17" i="5" s="1"/>
  <c r="D17" i="5"/>
  <c r="I17" i="5" s="1"/>
  <c r="AP16" i="5"/>
  <c r="L16" i="5"/>
  <c r="K16" i="5"/>
  <c r="R16" i="5" s="1"/>
  <c r="F16" i="5"/>
  <c r="AC16" i="5" s="1"/>
  <c r="AD16" i="5" s="1"/>
  <c r="AK16" i="5" s="1"/>
  <c r="D16" i="5"/>
  <c r="I16" i="5" s="1"/>
  <c r="L15" i="5"/>
  <c r="M15" i="5" s="1"/>
  <c r="O15" i="5" s="1"/>
  <c r="K15" i="5"/>
  <c r="R15" i="5" s="1"/>
  <c r="F15" i="5"/>
  <c r="AC15" i="5" s="1"/>
  <c r="D15" i="5"/>
  <c r="I15" i="5" s="1"/>
  <c r="AP14" i="5"/>
  <c r="L14" i="5"/>
  <c r="M14" i="5" s="1"/>
  <c r="O14" i="5" s="1"/>
  <c r="V14" i="5" s="1"/>
  <c r="K14" i="5"/>
  <c r="R14" i="5" s="1"/>
  <c r="F14" i="5"/>
  <c r="AC14" i="5" s="1"/>
  <c r="D14" i="5"/>
  <c r="AP13" i="5"/>
  <c r="L13" i="5"/>
  <c r="M13" i="5" s="1"/>
  <c r="O13" i="5" s="1"/>
  <c r="V13" i="5" s="1"/>
  <c r="K13" i="5"/>
  <c r="R13" i="5" s="1"/>
  <c r="F13" i="5"/>
  <c r="AC13" i="5" s="1"/>
  <c r="D13" i="5"/>
  <c r="L12" i="5"/>
  <c r="U12" i="5" s="1"/>
  <c r="K12" i="5"/>
  <c r="R12" i="5" s="1"/>
  <c r="F12" i="5"/>
  <c r="AC12" i="5" s="1"/>
  <c r="AD12" i="5" s="1"/>
  <c r="AK12" i="5" s="1"/>
  <c r="D12" i="5"/>
  <c r="H12" i="5" s="1"/>
  <c r="AP11" i="5"/>
  <c r="L11" i="5"/>
  <c r="K11" i="5"/>
  <c r="R11" i="5" s="1"/>
  <c r="F11" i="5"/>
  <c r="AC11" i="5" s="1"/>
  <c r="D11" i="5"/>
  <c r="I11" i="5" s="1"/>
  <c r="AP10" i="5"/>
  <c r="L10" i="5"/>
  <c r="U10" i="5" s="1"/>
  <c r="K10" i="5"/>
  <c r="R10" i="5" s="1"/>
  <c r="F10" i="5"/>
  <c r="AC10" i="5" s="1"/>
  <c r="D10" i="5"/>
  <c r="I10" i="5" s="1"/>
  <c r="AP9" i="5"/>
  <c r="L9" i="5"/>
  <c r="M9" i="5" s="1"/>
  <c r="O9" i="5" s="1"/>
  <c r="P9" i="5" s="1"/>
  <c r="K9" i="5"/>
  <c r="R9" i="5" s="1"/>
  <c r="F9" i="5"/>
  <c r="AC9" i="5" s="1"/>
  <c r="D9" i="5"/>
  <c r="I9" i="5" s="1"/>
  <c r="AP8" i="5"/>
  <c r="L8" i="5"/>
  <c r="M8" i="5" s="1"/>
  <c r="O8" i="5" s="1"/>
  <c r="K8" i="5"/>
  <c r="R8" i="5" s="1"/>
  <c r="F8" i="5"/>
  <c r="AC8" i="5" s="1"/>
  <c r="AD8" i="5" s="1"/>
  <c r="AK8" i="5" s="1"/>
  <c r="D8" i="5"/>
  <c r="I8" i="5" s="1"/>
  <c r="AP7" i="5"/>
  <c r="L7" i="5"/>
  <c r="M7" i="5" s="1"/>
  <c r="O7" i="5" s="1"/>
  <c r="K7" i="5"/>
  <c r="R7" i="5" s="1"/>
  <c r="F7" i="5"/>
  <c r="AC7" i="5" s="1"/>
  <c r="AD7" i="5" s="1"/>
  <c r="AK7" i="5" s="1"/>
  <c r="D7" i="5"/>
  <c r="I7" i="5" s="1"/>
  <c r="AP68" i="5" l="1"/>
  <c r="AP76" i="5"/>
  <c r="AP84" i="5"/>
  <c r="AP92" i="5"/>
  <c r="AP100" i="5"/>
  <c r="AP108" i="5"/>
  <c r="AP116" i="5"/>
  <c r="AP124" i="5"/>
  <c r="AP132" i="5"/>
  <c r="AP140" i="5"/>
  <c r="AP148" i="5"/>
  <c r="AP156" i="5"/>
  <c r="AP164" i="5"/>
  <c r="AP172" i="5"/>
  <c r="AP28" i="5"/>
  <c r="M157" i="5"/>
  <c r="O157" i="5" s="1"/>
  <c r="M70" i="5"/>
  <c r="O70" i="5" s="1"/>
  <c r="P70" i="5" s="1"/>
  <c r="Q70" i="5" s="1"/>
  <c r="S70" i="5" s="1"/>
  <c r="U162" i="5"/>
  <c r="M169" i="5"/>
  <c r="O169" i="5" s="1"/>
  <c r="V169" i="5" s="1"/>
  <c r="I145" i="5"/>
  <c r="I139" i="5"/>
  <c r="AB139" i="5" s="1"/>
  <c r="AE139" i="5" s="1"/>
  <c r="U53" i="5"/>
  <c r="I67" i="5"/>
  <c r="H83" i="5"/>
  <c r="I91" i="5"/>
  <c r="Y97" i="5"/>
  <c r="Z97" i="5" s="1"/>
  <c r="AL122" i="5"/>
  <c r="M148" i="5"/>
  <c r="O148" i="5" s="1"/>
  <c r="V148" i="5" s="1"/>
  <c r="W148" i="5" s="1"/>
  <c r="M59" i="5"/>
  <c r="O59" i="5" s="1"/>
  <c r="V59" i="5" s="1"/>
  <c r="W59" i="5" s="1"/>
  <c r="AD85" i="5"/>
  <c r="AK85" i="5" s="1"/>
  <c r="H90" i="5"/>
  <c r="M134" i="5"/>
  <c r="O134" i="5" s="1"/>
  <c r="P134" i="5" s="1"/>
  <c r="Q134" i="5" s="1"/>
  <c r="S134" i="5" s="1"/>
  <c r="U107" i="5"/>
  <c r="M139" i="5"/>
  <c r="O139" i="5" s="1"/>
  <c r="P139" i="5" s="1"/>
  <c r="Q139" i="5" s="1"/>
  <c r="S139" i="5" s="1"/>
  <c r="H160" i="5"/>
  <c r="AB160" i="5" s="1"/>
  <c r="AE160" i="5" s="1"/>
  <c r="AD162" i="5"/>
  <c r="AK162" i="5" s="1"/>
  <c r="U67" i="5"/>
  <c r="M83" i="5"/>
  <c r="O83" i="5" s="1"/>
  <c r="P83" i="5" s="1"/>
  <c r="Q83" i="5" s="1"/>
  <c r="S83" i="5" s="1"/>
  <c r="M125" i="5"/>
  <c r="O125" i="5" s="1"/>
  <c r="V125" i="5" s="1"/>
  <c r="W125" i="5" s="1"/>
  <c r="H171" i="5"/>
  <c r="I55" i="5"/>
  <c r="H87" i="5"/>
  <c r="I118" i="5"/>
  <c r="M137" i="5"/>
  <c r="O137" i="5" s="1"/>
  <c r="V137" i="5" s="1"/>
  <c r="W137" i="5" s="1"/>
  <c r="U155" i="5"/>
  <c r="I49" i="5"/>
  <c r="M56" i="5"/>
  <c r="O56" i="5" s="1"/>
  <c r="V56" i="5" s="1"/>
  <c r="W56" i="5" s="1"/>
  <c r="M72" i="5"/>
  <c r="O72" i="5" s="1"/>
  <c r="V72" i="5" s="1"/>
  <c r="W72" i="5" s="1"/>
  <c r="H153" i="5"/>
  <c r="U172" i="5"/>
  <c r="W172" i="5" s="1"/>
  <c r="U9" i="5"/>
  <c r="AL170" i="5"/>
  <c r="M171" i="5"/>
  <c r="O171" i="5" s="1"/>
  <c r="AD71" i="5"/>
  <c r="AK71" i="5" s="1"/>
  <c r="Y71" i="5"/>
  <c r="Z71" i="5" s="1"/>
  <c r="AL141" i="5"/>
  <c r="AD141" i="5"/>
  <c r="AK141" i="5" s="1"/>
  <c r="Y141" i="5"/>
  <c r="Z141" i="5" s="1"/>
  <c r="M17" i="5"/>
  <c r="O17" i="5" s="1"/>
  <c r="P17" i="5" s="1"/>
  <c r="Q17" i="5" s="1"/>
  <c r="S17" i="5" s="1"/>
  <c r="M35" i="5"/>
  <c r="O35" i="5" s="1"/>
  <c r="V35" i="5" s="1"/>
  <c r="W35" i="5" s="1"/>
  <c r="M48" i="5"/>
  <c r="O48" i="5" s="1"/>
  <c r="V48" i="5" s="1"/>
  <c r="W48" i="5" s="1"/>
  <c r="U61" i="5"/>
  <c r="U73" i="5"/>
  <c r="M75" i="5"/>
  <c r="O75" i="5" s="1"/>
  <c r="P75" i="5" s="1"/>
  <c r="Q75" i="5" s="1"/>
  <c r="S75" i="5" s="1"/>
  <c r="M78" i="5"/>
  <c r="O78" i="5" s="1"/>
  <c r="P78" i="5" s="1"/>
  <c r="Q78" i="5" s="1"/>
  <c r="S78" i="5" s="1"/>
  <c r="M80" i="5"/>
  <c r="O80" i="5" s="1"/>
  <c r="V80" i="5" s="1"/>
  <c r="W80" i="5" s="1"/>
  <c r="U84" i="5"/>
  <c r="U105" i="5"/>
  <c r="M126" i="5"/>
  <c r="O126" i="5" s="1"/>
  <c r="V126" i="5" s="1"/>
  <c r="W126" i="5" s="1"/>
  <c r="AL142" i="5"/>
  <c r="U154" i="5"/>
  <c r="H24" i="5"/>
  <c r="AB24" i="5" s="1"/>
  <c r="AE24" i="5" s="1"/>
  <c r="I33" i="5"/>
  <c r="H43" i="5"/>
  <c r="U45" i="5"/>
  <c r="H100" i="5"/>
  <c r="H102" i="5"/>
  <c r="H103" i="5"/>
  <c r="M117" i="5"/>
  <c r="O117" i="5" s="1"/>
  <c r="V117" i="5" s="1"/>
  <c r="W117" i="5" s="1"/>
  <c r="H124" i="5"/>
  <c r="AB124" i="5" s="1"/>
  <c r="AE124" i="5" s="1"/>
  <c r="H132" i="5"/>
  <c r="H161" i="5"/>
  <c r="I162" i="5"/>
  <c r="H164" i="5"/>
  <c r="AJ164" i="5" s="1"/>
  <c r="Y166" i="5"/>
  <c r="Z166" i="5" s="1"/>
  <c r="H70" i="5"/>
  <c r="AJ70" i="5" s="1"/>
  <c r="I122" i="5"/>
  <c r="AB122" i="5" s="1"/>
  <c r="AE122" i="5" s="1"/>
  <c r="I130" i="5"/>
  <c r="I148" i="5"/>
  <c r="I157" i="5"/>
  <c r="U159" i="5"/>
  <c r="W159" i="5" s="1"/>
  <c r="AL150" i="5"/>
  <c r="Y160" i="5"/>
  <c r="Z160" i="5" s="1"/>
  <c r="I31" i="5"/>
  <c r="M42" i="5"/>
  <c r="O42" i="5" s="1"/>
  <c r="V42" i="5" s="1"/>
  <c r="W42" i="5" s="1"/>
  <c r="I57" i="5"/>
  <c r="H73" i="5"/>
  <c r="Y101" i="5"/>
  <c r="Z101" i="5" s="1"/>
  <c r="U102" i="5"/>
  <c r="M104" i="5"/>
  <c r="O104" i="5" s="1"/>
  <c r="V104" i="5" s="1"/>
  <c r="W104" i="5" s="1"/>
  <c r="U123" i="5"/>
  <c r="AL124" i="5"/>
  <c r="M129" i="5"/>
  <c r="O129" i="5" s="1"/>
  <c r="V129" i="5" s="1"/>
  <c r="W129" i="5" s="1"/>
  <c r="M131" i="5"/>
  <c r="O131" i="5" s="1"/>
  <c r="P131" i="5" s="1"/>
  <c r="Q131" i="5" s="1"/>
  <c r="S131" i="5" s="1"/>
  <c r="H137" i="5"/>
  <c r="I140" i="5"/>
  <c r="M149" i="5"/>
  <c r="O149" i="5" s="1"/>
  <c r="V149" i="5" s="1"/>
  <c r="W149" i="5" s="1"/>
  <c r="AL160" i="5"/>
  <c r="M161" i="5"/>
  <c r="O161" i="5" s="1"/>
  <c r="V161" i="5" s="1"/>
  <c r="W161" i="5" s="1"/>
  <c r="H170" i="5"/>
  <c r="AD110" i="5"/>
  <c r="AK110" i="5" s="1"/>
  <c r="AL134" i="5"/>
  <c r="H47" i="5"/>
  <c r="H76" i="5"/>
  <c r="I77" i="5"/>
  <c r="H78" i="5"/>
  <c r="AJ78" i="5" s="1"/>
  <c r="H138" i="5"/>
  <c r="M51" i="5"/>
  <c r="O51" i="5" s="1"/>
  <c r="P51" i="5" s="1"/>
  <c r="Q51" i="5" s="1"/>
  <c r="S51" i="5" s="1"/>
  <c r="U88" i="5"/>
  <c r="W88" i="5" s="1"/>
  <c r="U89" i="5"/>
  <c r="I152" i="5"/>
  <c r="S155" i="5"/>
  <c r="M173" i="5"/>
  <c r="O173" i="5" s="1"/>
  <c r="P173" i="5" s="1"/>
  <c r="Q173" i="5" s="1"/>
  <c r="S173" i="5" s="1"/>
  <c r="AD60" i="5"/>
  <c r="AK60" i="5" s="1"/>
  <c r="AL60" i="5"/>
  <c r="Y60" i="5"/>
  <c r="Z60" i="5" s="1"/>
  <c r="AD44" i="5"/>
  <c r="AK44" i="5" s="1"/>
  <c r="AL44" i="5"/>
  <c r="Y44" i="5"/>
  <c r="Z44" i="5" s="1"/>
  <c r="AD52" i="5"/>
  <c r="AK52" i="5" s="1"/>
  <c r="AL52" i="5"/>
  <c r="Y87" i="5"/>
  <c r="Z87" i="5" s="1"/>
  <c r="AL87" i="5"/>
  <c r="AD87" i="5"/>
  <c r="AK87" i="5" s="1"/>
  <c r="H88" i="5"/>
  <c r="I88" i="5"/>
  <c r="U32" i="5"/>
  <c r="U44" i="5"/>
  <c r="M44" i="5"/>
  <c r="O44" i="5" s="1"/>
  <c r="U50" i="5"/>
  <c r="M50" i="5"/>
  <c r="O50" i="5" s="1"/>
  <c r="P50" i="5" s="1"/>
  <c r="Q50" i="5" s="1"/>
  <c r="S50" i="5" s="1"/>
  <c r="AL56" i="5"/>
  <c r="AD56" i="5"/>
  <c r="AK56" i="5" s="1"/>
  <c r="I121" i="5"/>
  <c r="H121" i="5"/>
  <c r="AL149" i="5"/>
  <c r="AD149" i="5"/>
  <c r="AK149" i="5" s="1"/>
  <c r="Y149" i="5"/>
  <c r="Z149" i="5" s="1"/>
  <c r="AL55" i="5"/>
  <c r="AD55" i="5"/>
  <c r="AK55" i="5" s="1"/>
  <c r="I56" i="5"/>
  <c r="H56" i="5"/>
  <c r="U60" i="5"/>
  <c r="M60" i="5"/>
  <c r="O60" i="5" s="1"/>
  <c r="H69" i="5"/>
  <c r="I69" i="5"/>
  <c r="P90" i="5"/>
  <c r="Q90" i="5" s="1"/>
  <c r="S90" i="5" s="1"/>
  <c r="V90" i="5"/>
  <c r="U103" i="5"/>
  <c r="M103" i="5"/>
  <c r="O103" i="5" s="1"/>
  <c r="P103" i="5" s="1"/>
  <c r="Q103" i="5" s="1"/>
  <c r="S103" i="5" s="1"/>
  <c r="I105" i="5"/>
  <c r="H105" i="5"/>
  <c r="H92" i="5"/>
  <c r="I92" i="5"/>
  <c r="M65" i="5"/>
  <c r="O65" i="5" s="1"/>
  <c r="P65" i="5" s="1"/>
  <c r="Q65" i="5" s="1"/>
  <c r="S65" i="5" s="1"/>
  <c r="U65" i="5"/>
  <c r="M81" i="5"/>
  <c r="O81" i="5" s="1"/>
  <c r="V81" i="5" s="1"/>
  <c r="U81" i="5"/>
  <c r="U109" i="5"/>
  <c r="M109" i="5"/>
  <c r="O109" i="5" s="1"/>
  <c r="V109" i="5" s="1"/>
  <c r="M29" i="5"/>
  <c r="O29" i="5" s="1"/>
  <c r="P29" i="5" s="1"/>
  <c r="Q29" i="5" s="1"/>
  <c r="S29" i="5" s="1"/>
  <c r="U29" i="5"/>
  <c r="AL48" i="5"/>
  <c r="AD48" i="5"/>
  <c r="AK48" i="5" s="1"/>
  <c r="AD63" i="5"/>
  <c r="AK63" i="5" s="1"/>
  <c r="AL63" i="5"/>
  <c r="Y63" i="5"/>
  <c r="Z63" i="5" s="1"/>
  <c r="AD79" i="5"/>
  <c r="AK79" i="5" s="1"/>
  <c r="AL79" i="5"/>
  <c r="Y79" i="5"/>
  <c r="Z79" i="5" s="1"/>
  <c r="I95" i="5"/>
  <c r="H95" i="5"/>
  <c r="H101" i="5"/>
  <c r="I101" i="5"/>
  <c r="U43" i="5"/>
  <c r="M43" i="5"/>
  <c r="O43" i="5" s="1"/>
  <c r="P43" i="5" s="1"/>
  <c r="Q43" i="5" s="1"/>
  <c r="S43" i="5" s="1"/>
  <c r="M93" i="5"/>
  <c r="O93" i="5" s="1"/>
  <c r="U93" i="5"/>
  <c r="P101" i="5"/>
  <c r="V101" i="5"/>
  <c r="H39" i="5"/>
  <c r="M40" i="5"/>
  <c r="O40" i="5" s="1"/>
  <c r="V40" i="5" s="1"/>
  <c r="U40" i="5"/>
  <c r="I68" i="5"/>
  <c r="H68" i="5"/>
  <c r="U34" i="5"/>
  <c r="M34" i="5"/>
  <c r="O34" i="5" s="1"/>
  <c r="P34" i="5" s="1"/>
  <c r="Q34" i="5" s="1"/>
  <c r="S34" i="5" s="1"/>
  <c r="AL47" i="5"/>
  <c r="AD47" i="5"/>
  <c r="AK47" i="5" s="1"/>
  <c r="I48" i="5"/>
  <c r="H48" i="5"/>
  <c r="U52" i="5"/>
  <c r="M52" i="5"/>
  <c r="O52" i="5" s="1"/>
  <c r="U58" i="5"/>
  <c r="M58" i="5"/>
  <c r="O58" i="5" s="1"/>
  <c r="P58" i="5" s="1"/>
  <c r="Q58" i="5" s="1"/>
  <c r="S58" i="5" s="1"/>
  <c r="AL100" i="5"/>
  <c r="AD100" i="5"/>
  <c r="AK100" i="5" s="1"/>
  <c r="AD133" i="5"/>
  <c r="AK133" i="5" s="1"/>
  <c r="AL133" i="5"/>
  <c r="U144" i="5"/>
  <c r="M144" i="5"/>
  <c r="O144" i="5" s="1"/>
  <c r="V144" i="5" s="1"/>
  <c r="H8" i="5"/>
  <c r="AB8" i="5" s="1"/>
  <c r="AE8" i="5" s="1"/>
  <c r="U46" i="5"/>
  <c r="U54" i="5"/>
  <c r="U62" i="5"/>
  <c r="Y89" i="5"/>
  <c r="Z89" i="5" s="1"/>
  <c r="M94" i="5"/>
  <c r="O94" i="5" s="1"/>
  <c r="V94" i="5" s="1"/>
  <c r="W94" i="5" s="1"/>
  <c r="Y99" i="5"/>
  <c r="Z99" i="5" s="1"/>
  <c r="AL113" i="5"/>
  <c r="AD113" i="5"/>
  <c r="AK113" i="5" s="1"/>
  <c r="U121" i="5"/>
  <c r="M121" i="5"/>
  <c r="O121" i="5" s="1"/>
  <c r="P121" i="5" s="1"/>
  <c r="Q121" i="5" s="1"/>
  <c r="S121" i="5" s="1"/>
  <c r="U136" i="5"/>
  <c r="M136" i="5"/>
  <c r="O136" i="5" s="1"/>
  <c r="U142" i="5"/>
  <c r="M142" i="5"/>
  <c r="O142" i="5" s="1"/>
  <c r="P142" i="5" s="1"/>
  <c r="Q142" i="5" s="1"/>
  <c r="S142" i="5" s="1"/>
  <c r="V145" i="5"/>
  <c r="P145" i="5"/>
  <c r="Q145" i="5" s="1"/>
  <c r="S145" i="5" s="1"/>
  <c r="AD153" i="5"/>
  <c r="AK153" i="5" s="1"/>
  <c r="Y153" i="5"/>
  <c r="Z153" i="5" s="1"/>
  <c r="I64" i="5"/>
  <c r="H74" i="5"/>
  <c r="AJ74" i="5" s="1"/>
  <c r="Y106" i="5"/>
  <c r="Z106" i="5" s="1"/>
  <c r="H110" i="5"/>
  <c r="I110" i="5"/>
  <c r="I111" i="5"/>
  <c r="H111" i="5"/>
  <c r="P133" i="5"/>
  <c r="Q133" i="5" s="1"/>
  <c r="S133" i="5" s="1"/>
  <c r="V133" i="5"/>
  <c r="AL71" i="5"/>
  <c r="M100" i="5"/>
  <c r="O100" i="5" s="1"/>
  <c r="V100" i="5" s="1"/>
  <c r="W100" i="5" s="1"/>
  <c r="U128" i="5"/>
  <c r="M128" i="5"/>
  <c r="O128" i="5" s="1"/>
  <c r="Y133" i="5"/>
  <c r="Z133" i="5" s="1"/>
  <c r="H166" i="5"/>
  <c r="I166" i="5"/>
  <c r="I12" i="5"/>
  <c r="AJ12" i="5" s="1"/>
  <c r="H35" i="5"/>
  <c r="H51" i="5"/>
  <c r="H59" i="5"/>
  <c r="H63" i="5"/>
  <c r="H65" i="5"/>
  <c r="AJ65" i="5" s="1"/>
  <c r="H81" i="5"/>
  <c r="M92" i="5"/>
  <c r="O92" i="5" s="1"/>
  <c r="V92" i="5" s="1"/>
  <c r="W92" i="5" s="1"/>
  <c r="M96" i="5"/>
  <c r="O96" i="5" s="1"/>
  <c r="V96" i="5" s="1"/>
  <c r="W96" i="5" s="1"/>
  <c r="H98" i="5"/>
  <c r="H99" i="5"/>
  <c r="AB99" i="5" s="1"/>
  <c r="AE99" i="5" s="1"/>
  <c r="U101" i="5"/>
  <c r="AD104" i="5"/>
  <c r="AK104" i="5" s="1"/>
  <c r="I108" i="5"/>
  <c r="H108" i="5"/>
  <c r="I125" i="5"/>
  <c r="H125" i="5"/>
  <c r="M153" i="5"/>
  <c r="O153" i="5" s="1"/>
  <c r="V153" i="5" s="1"/>
  <c r="U153" i="5"/>
  <c r="AD129" i="5"/>
  <c r="AK129" i="5" s="1"/>
  <c r="Y129" i="5"/>
  <c r="Z129" i="5" s="1"/>
  <c r="AD135" i="5"/>
  <c r="AK135" i="5" s="1"/>
  <c r="AL135" i="5"/>
  <c r="U13" i="5"/>
  <c r="W13" i="5" s="1"/>
  <c r="H46" i="5"/>
  <c r="H54" i="5"/>
  <c r="H62" i="5"/>
  <c r="M64" i="5"/>
  <c r="O64" i="5" s="1"/>
  <c r="H66" i="5"/>
  <c r="AB66" i="5" s="1"/>
  <c r="AE66" i="5" s="1"/>
  <c r="I75" i="5"/>
  <c r="H82" i="5"/>
  <c r="M86" i="5"/>
  <c r="O86" i="5" s="1"/>
  <c r="V86" i="5" s="1"/>
  <c r="W86" i="5" s="1"/>
  <c r="I89" i="5"/>
  <c r="AL104" i="5"/>
  <c r="H141" i="5"/>
  <c r="I141" i="5"/>
  <c r="I163" i="5"/>
  <c r="H163" i="5"/>
  <c r="AD143" i="5"/>
  <c r="AK143" i="5" s="1"/>
  <c r="AL143" i="5"/>
  <c r="AL157" i="5"/>
  <c r="Y157" i="5"/>
  <c r="Z157" i="5" s="1"/>
  <c r="AD158" i="5"/>
  <c r="AK158" i="5" s="1"/>
  <c r="AL158" i="5"/>
  <c r="I168" i="5"/>
  <c r="H168" i="5"/>
  <c r="Y172" i="5"/>
  <c r="Z172" i="5" s="1"/>
  <c r="AL172" i="5"/>
  <c r="Y88" i="5"/>
  <c r="Z88" i="5" s="1"/>
  <c r="AD97" i="5"/>
  <c r="AK97" i="5" s="1"/>
  <c r="Y105" i="5"/>
  <c r="Z105" i="5" s="1"/>
  <c r="AD105" i="5"/>
  <c r="AK105" i="5" s="1"/>
  <c r="AL105" i="5"/>
  <c r="I129" i="5"/>
  <c r="H129" i="5"/>
  <c r="Y110" i="5"/>
  <c r="Z110" i="5" s="1"/>
  <c r="I112" i="5"/>
  <c r="AJ112" i="5" s="1"/>
  <c r="U113" i="5"/>
  <c r="I116" i="5"/>
  <c r="I117" i="5"/>
  <c r="AD145" i="5"/>
  <c r="AK145" i="5" s="1"/>
  <c r="M146" i="5"/>
  <c r="O146" i="5" s="1"/>
  <c r="V146" i="5" s="1"/>
  <c r="W146" i="5" s="1"/>
  <c r="AD150" i="5"/>
  <c r="AK150" i="5" s="1"/>
  <c r="M151" i="5"/>
  <c r="O151" i="5" s="1"/>
  <c r="AL154" i="5"/>
  <c r="I156" i="5"/>
  <c r="U165" i="5"/>
  <c r="M167" i="5"/>
  <c r="O167" i="5" s="1"/>
  <c r="H113" i="5"/>
  <c r="I114" i="5"/>
  <c r="H131" i="5"/>
  <c r="V155" i="5"/>
  <c r="H165" i="5"/>
  <c r="AD170" i="5"/>
  <c r="AK170" i="5" s="1"/>
  <c r="I106" i="5"/>
  <c r="H120" i="5"/>
  <c r="H149" i="5"/>
  <c r="Y154" i="5"/>
  <c r="Z154" i="5" s="1"/>
  <c r="W169" i="5"/>
  <c r="Y124" i="5"/>
  <c r="Z124" i="5" s="1"/>
  <c r="U145" i="5"/>
  <c r="H109" i="5"/>
  <c r="U110" i="5"/>
  <c r="W110" i="5" s="1"/>
  <c r="U118" i="5"/>
  <c r="I133" i="5"/>
  <c r="Y142" i="5"/>
  <c r="Z142" i="5" s="1"/>
  <c r="M170" i="5"/>
  <c r="O170" i="5" s="1"/>
  <c r="P172" i="5"/>
  <c r="Q172" i="5" s="1"/>
  <c r="S172" i="5" s="1"/>
  <c r="AL9" i="5"/>
  <c r="AD9" i="5"/>
  <c r="AK9" i="5" s="1"/>
  <c r="Y9" i="5"/>
  <c r="Z9" i="5" s="1"/>
  <c r="AL39" i="5"/>
  <c r="AD39" i="5"/>
  <c r="AK39" i="5" s="1"/>
  <c r="AL40" i="5"/>
  <c r="AD40" i="5"/>
  <c r="AK40" i="5" s="1"/>
  <c r="AD13" i="5"/>
  <c r="AK13" i="5" s="1"/>
  <c r="AL13" i="5"/>
  <c r="Y13" i="5"/>
  <c r="Z13" i="5" s="1"/>
  <c r="AL17" i="5"/>
  <c r="AD17" i="5"/>
  <c r="AK17" i="5" s="1"/>
  <c r="Y17" i="5"/>
  <c r="Z17" i="5" s="1"/>
  <c r="AD21" i="5"/>
  <c r="AK21" i="5" s="1"/>
  <c r="AL21" i="5"/>
  <c r="Y21" i="5"/>
  <c r="Z21" i="5" s="1"/>
  <c r="AL31" i="5"/>
  <c r="AD31" i="5"/>
  <c r="AK31" i="5" s="1"/>
  <c r="AD36" i="5"/>
  <c r="AK36" i="5" s="1"/>
  <c r="AL36" i="5"/>
  <c r="Y36" i="5"/>
  <c r="Z36" i="5" s="1"/>
  <c r="I20" i="5"/>
  <c r="H23" i="5"/>
  <c r="U25" i="5"/>
  <c r="M27" i="5"/>
  <c r="O27" i="5" s="1"/>
  <c r="P27" i="5" s="1"/>
  <c r="Q27" i="5" s="1"/>
  <c r="S27" i="5" s="1"/>
  <c r="I41" i="5"/>
  <c r="H15" i="5"/>
  <c r="P22" i="5"/>
  <c r="Q22" i="5" s="1"/>
  <c r="S22" i="5" s="1"/>
  <c r="AD25" i="5"/>
  <c r="AK25" i="5" s="1"/>
  <c r="M28" i="5"/>
  <c r="O28" i="5" s="1"/>
  <c r="AL28" i="5"/>
  <c r="U30" i="5"/>
  <c r="AD32" i="5"/>
  <c r="AK32" i="5" s="1"/>
  <c r="U37" i="5"/>
  <c r="H16" i="5"/>
  <c r="AB16" i="5" s="1"/>
  <c r="AE16" i="5" s="1"/>
  <c r="M20" i="5"/>
  <c r="O20" i="5" s="1"/>
  <c r="V20" i="5" s="1"/>
  <c r="W20" i="5" s="1"/>
  <c r="U22" i="5"/>
  <c r="W22" i="5" s="1"/>
  <c r="H25" i="5"/>
  <c r="H32" i="5"/>
  <c r="M36" i="5"/>
  <c r="O36" i="5" s="1"/>
  <c r="U38" i="5"/>
  <c r="M12" i="5"/>
  <c r="O12" i="5" s="1"/>
  <c r="V12" i="5" s="1"/>
  <c r="W12" i="5" s="1"/>
  <c r="P14" i="5"/>
  <c r="Q14" i="5" s="1"/>
  <c r="S14" i="5" s="1"/>
  <c r="M21" i="5"/>
  <c r="O21" i="5" s="1"/>
  <c r="V21" i="5" s="1"/>
  <c r="W21" i="5" s="1"/>
  <c r="U23" i="5"/>
  <c r="H40" i="5"/>
  <c r="H7" i="5"/>
  <c r="AB7" i="5" s="1"/>
  <c r="AE7" i="5" s="1"/>
  <c r="H9" i="5"/>
  <c r="U14" i="5"/>
  <c r="W14" i="5" s="1"/>
  <c r="H17" i="5"/>
  <c r="AL20" i="5"/>
  <c r="U15" i="5"/>
  <c r="H30" i="5"/>
  <c r="AL12" i="5"/>
  <c r="I26" i="5"/>
  <c r="Y28" i="5"/>
  <c r="Z28" i="5" s="1"/>
  <c r="H38" i="5"/>
  <c r="AL15" i="5"/>
  <c r="Y15" i="5"/>
  <c r="Z15" i="5" s="1"/>
  <c r="AD15" i="5"/>
  <c r="AK15" i="5" s="1"/>
  <c r="AL23" i="5"/>
  <c r="Y23" i="5"/>
  <c r="Z23" i="5" s="1"/>
  <c r="AD23" i="5"/>
  <c r="AK23" i="5" s="1"/>
  <c r="AL7" i="5"/>
  <c r="Y7" i="5"/>
  <c r="Z7" i="5" s="1"/>
  <c r="Q9" i="5"/>
  <c r="S9" i="5" s="1"/>
  <c r="Y12" i="5"/>
  <c r="Z12" i="5" s="1"/>
  <c r="P38" i="5"/>
  <c r="Q38" i="5" s="1"/>
  <c r="S38" i="5" s="1"/>
  <c r="V38" i="5"/>
  <c r="P46" i="5"/>
  <c r="Q46" i="5" s="1"/>
  <c r="S46" i="5" s="1"/>
  <c r="V46" i="5"/>
  <c r="I60" i="5"/>
  <c r="H60" i="5"/>
  <c r="AD73" i="5"/>
  <c r="AK73" i="5" s="1"/>
  <c r="Y73" i="5"/>
  <c r="Z73" i="5" s="1"/>
  <c r="AL73" i="5"/>
  <c r="V78" i="5"/>
  <c r="W78" i="5" s="1"/>
  <c r="U79" i="5"/>
  <c r="M79" i="5"/>
  <c r="O79" i="5" s="1"/>
  <c r="P25" i="5"/>
  <c r="Q25" i="5" s="1"/>
  <c r="S25" i="5" s="1"/>
  <c r="V25" i="5"/>
  <c r="P32" i="5"/>
  <c r="Q32" i="5" s="1"/>
  <c r="S32" i="5" s="1"/>
  <c r="V32" i="5"/>
  <c r="I36" i="5"/>
  <c r="H36" i="5"/>
  <c r="AD41" i="5"/>
  <c r="AK41" i="5" s="1"/>
  <c r="AL41" i="5"/>
  <c r="Y41" i="5"/>
  <c r="Z41" i="5" s="1"/>
  <c r="I44" i="5"/>
  <c r="H44" i="5"/>
  <c r="AD49" i="5"/>
  <c r="AK49" i="5" s="1"/>
  <c r="AL49" i="5"/>
  <c r="Y49" i="5"/>
  <c r="Z49" i="5" s="1"/>
  <c r="AL53" i="5"/>
  <c r="Y53" i="5"/>
  <c r="Z53" i="5" s="1"/>
  <c r="AD53" i="5"/>
  <c r="AK53" i="5" s="1"/>
  <c r="AL54" i="5"/>
  <c r="Y54" i="5"/>
  <c r="Z54" i="5" s="1"/>
  <c r="AD54" i="5"/>
  <c r="AK54" i="5" s="1"/>
  <c r="AL61" i="5"/>
  <c r="Y61" i="5"/>
  <c r="Z61" i="5" s="1"/>
  <c r="AD61" i="5"/>
  <c r="AK61" i="5" s="1"/>
  <c r="AL62" i="5"/>
  <c r="Y62" i="5"/>
  <c r="Z62" i="5" s="1"/>
  <c r="AD62" i="5"/>
  <c r="AK62" i="5" s="1"/>
  <c r="P8" i="5"/>
  <c r="Q8" i="5" s="1"/>
  <c r="S8" i="5" s="1"/>
  <c r="V8" i="5"/>
  <c r="AD11" i="5"/>
  <c r="AK11" i="5" s="1"/>
  <c r="AL11" i="5"/>
  <c r="Y11" i="5"/>
  <c r="Z11" i="5" s="1"/>
  <c r="P13" i="5"/>
  <c r="Q13" i="5" s="1"/>
  <c r="S13" i="5" s="1"/>
  <c r="AD19" i="5"/>
  <c r="AK19" i="5" s="1"/>
  <c r="AL19" i="5"/>
  <c r="Y19" i="5"/>
  <c r="Z19" i="5" s="1"/>
  <c r="I28" i="5"/>
  <c r="H28" i="5"/>
  <c r="AD33" i="5"/>
  <c r="AK33" i="5" s="1"/>
  <c r="AL33" i="5"/>
  <c r="Y33" i="5"/>
  <c r="Z33" i="5" s="1"/>
  <c r="AL37" i="5"/>
  <c r="Y37" i="5"/>
  <c r="Z37" i="5" s="1"/>
  <c r="AD37" i="5"/>
  <c r="AK37" i="5" s="1"/>
  <c r="AL38" i="5"/>
  <c r="Y38" i="5"/>
  <c r="Z38" i="5" s="1"/>
  <c r="AD38" i="5"/>
  <c r="AK38" i="5" s="1"/>
  <c r="AL45" i="5"/>
  <c r="Y45" i="5"/>
  <c r="Z45" i="5" s="1"/>
  <c r="AD45" i="5"/>
  <c r="AK45" i="5" s="1"/>
  <c r="AL46" i="5"/>
  <c r="Y46" i="5"/>
  <c r="Z46" i="5" s="1"/>
  <c r="AD46" i="5"/>
  <c r="AK46" i="5" s="1"/>
  <c r="AD58" i="5"/>
  <c r="AK58" i="5" s="1"/>
  <c r="AL58" i="5"/>
  <c r="Y58" i="5"/>
  <c r="Z58" i="5" s="1"/>
  <c r="P61" i="5"/>
  <c r="Q61" i="5" s="1"/>
  <c r="S61" i="5" s="1"/>
  <c r="V61" i="5"/>
  <c r="M68" i="5"/>
  <c r="O68" i="5" s="1"/>
  <c r="U68" i="5"/>
  <c r="U69" i="5"/>
  <c r="M69" i="5"/>
  <c r="O69" i="5" s="1"/>
  <c r="AL81" i="5"/>
  <c r="Y81" i="5"/>
  <c r="Z81" i="5" s="1"/>
  <c r="AD81" i="5"/>
  <c r="AK81" i="5" s="1"/>
  <c r="AD26" i="5"/>
  <c r="AL26" i="5"/>
  <c r="Y26" i="5"/>
  <c r="Z26" i="5" s="1"/>
  <c r="AL29" i="5"/>
  <c r="Y29" i="5"/>
  <c r="Z29" i="5" s="1"/>
  <c r="AD29" i="5"/>
  <c r="AK29" i="5" s="1"/>
  <c r="AL30" i="5"/>
  <c r="Y30" i="5"/>
  <c r="Z30" i="5" s="1"/>
  <c r="AD30" i="5"/>
  <c r="AK30" i="5" s="1"/>
  <c r="AD50" i="5"/>
  <c r="AK50" i="5" s="1"/>
  <c r="AL50" i="5"/>
  <c r="Y50" i="5"/>
  <c r="Z50" i="5" s="1"/>
  <c r="P53" i="5"/>
  <c r="Q53" i="5" s="1"/>
  <c r="S53" i="5" s="1"/>
  <c r="V53" i="5"/>
  <c r="U57" i="5"/>
  <c r="M57" i="5"/>
  <c r="O57" i="5" s="1"/>
  <c r="AD59" i="5"/>
  <c r="AK59" i="5" s="1"/>
  <c r="Y59" i="5"/>
  <c r="Z59" i="5" s="1"/>
  <c r="M10" i="5"/>
  <c r="O10" i="5" s="1"/>
  <c r="I52" i="5"/>
  <c r="H52" i="5"/>
  <c r="AD57" i="5"/>
  <c r="AK57" i="5" s="1"/>
  <c r="AL57" i="5"/>
  <c r="Y57" i="5"/>
  <c r="Z57" i="5" s="1"/>
  <c r="P7" i="5"/>
  <c r="Q7" i="5" s="1"/>
  <c r="S7" i="5" s="1"/>
  <c r="V7" i="5"/>
  <c r="U11" i="5"/>
  <c r="I13" i="5"/>
  <c r="H13" i="5"/>
  <c r="I14" i="5"/>
  <c r="H14" i="5"/>
  <c r="U19" i="5"/>
  <c r="I21" i="5"/>
  <c r="H21" i="5"/>
  <c r="I22" i="5"/>
  <c r="H22" i="5"/>
  <c r="AD34" i="5"/>
  <c r="AK34" i="5" s="1"/>
  <c r="AL34" i="5"/>
  <c r="Y34" i="5"/>
  <c r="Z34" i="5" s="1"/>
  <c r="P37" i="5"/>
  <c r="Q37" i="5" s="1"/>
  <c r="S37" i="5" s="1"/>
  <c r="V37" i="5"/>
  <c r="U41" i="5"/>
  <c r="M41" i="5"/>
  <c r="O41" i="5" s="1"/>
  <c r="AD42" i="5"/>
  <c r="AK42" i="5" s="1"/>
  <c r="AL42" i="5"/>
  <c r="Y42" i="5"/>
  <c r="Z42" i="5" s="1"/>
  <c r="P45" i="5"/>
  <c r="Q45" i="5" s="1"/>
  <c r="S45" i="5" s="1"/>
  <c r="V45" i="5"/>
  <c r="U49" i="5"/>
  <c r="M49" i="5"/>
  <c r="O49" i="5" s="1"/>
  <c r="AD51" i="5"/>
  <c r="AK51" i="5" s="1"/>
  <c r="Y51" i="5"/>
  <c r="Z51" i="5" s="1"/>
  <c r="AL59" i="5"/>
  <c r="I104" i="5"/>
  <c r="H104" i="5"/>
  <c r="M18" i="5"/>
  <c r="O18" i="5" s="1"/>
  <c r="P30" i="5"/>
  <c r="Q30" i="5" s="1"/>
  <c r="S30" i="5" s="1"/>
  <c r="V30" i="5"/>
  <c r="AL8" i="5"/>
  <c r="Y8" i="5"/>
  <c r="Z8" i="5" s="1"/>
  <c r="M11" i="5"/>
  <c r="O11" i="5" s="1"/>
  <c r="AL14" i="5"/>
  <c r="Y14" i="5"/>
  <c r="Z14" i="5" s="1"/>
  <c r="AD14" i="5"/>
  <c r="AK14" i="5" s="1"/>
  <c r="P15" i="5"/>
  <c r="Q15" i="5" s="1"/>
  <c r="S15" i="5" s="1"/>
  <c r="V15" i="5"/>
  <c r="M19" i="5"/>
  <c r="O19" i="5" s="1"/>
  <c r="AL22" i="5"/>
  <c r="Y22" i="5"/>
  <c r="Z22" i="5" s="1"/>
  <c r="AD22" i="5"/>
  <c r="AK22" i="5" s="1"/>
  <c r="P23" i="5"/>
  <c r="Q23" i="5" s="1"/>
  <c r="S23" i="5" s="1"/>
  <c r="V23" i="5"/>
  <c r="AD27" i="5"/>
  <c r="AK27" i="5" s="1"/>
  <c r="AL27" i="5"/>
  <c r="Y27" i="5"/>
  <c r="Z27" i="5" s="1"/>
  <c r="U33" i="5"/>
  <c r="M33" i="5"/>
  <c r="O33" i="5" s="1"/>
  <c r="AD35" i="5"/>
  <c r="AK35" i="5" s="1"/>
  <c r="Y35" i="5"/>
  <c r="Z35" i="5" s="1"/>
  <c r="AD43" i="5"/>
  <c r="AK43" i="5" s="1"/>
  <c r="Y43" i="5"/>
  <c r="Z43" i="5" s="1"/>
  <c r="AL51" i="5"/>
  <c r="P62" i="5"/>
  <c r="Q62" i="5" s="1"/>
  <c r="S62" i="5" s="1"/>
  <c r="V62" i="5"/>
  <c r="AD10" i="5"/>
  <c r="AK10" i="5" s="1"/>
  <c r="AL10" i="5"/>
  <c r="Y10" i="5"/>
  <c r="Z10" i="5" s="1"/>
  <c r="AL16" i="5"/>
  <c r="Y16" i="5"/>
  <c r="Z16" i="5" s="1"/>
  <c r="AD18" i="5"/>
  <c r="AK18" i="5" s="1"/>
  <c r="AL18" i="5"/>
  <c r="Y18" i="5"/>
  <c r="Z18" i="5" s="1"/>
  <c r="AD20" i="5"/>
  <c r="AK20" i="5" s="1"/>
  <c r="AL24" i="5"/>
  <c r="Y24" i="5"/>
  <c r="Z24" i="5" s="1"/>
  <c r="U26" i="5"/>
  <c r="M26" i="5"/>
  <c r="O26" i="5" s="1"/>
  <c r="P54" i="5"/>
  <c r="Q54" i="5" s="1"/>
  <c r="S54" i="5" s="1"/>
  <c r="V54" i="5"/>
  <c r="V70" i="5"/>
  <c r="W70" i="5" s="1"/>
  <c r="U71" i="5"/>
  <c r="M71" i="5"/>
  <c r="O71" i="5" s="1"/>
  <c r="M124" i="5"/>
  <c r="O124" i="5" s="1"/>
  <c r="U124" i="5"/>
  <c r="U7" i="5"/>
  <c r="U8" i="5"/>
  <c r="V9" i="5"/>
  <c r="U16" i="5"/>
  <c r="U24" i="5"/>
  <c r="H29" i="5"/>
  <c r="U31" i="5"/>
  <c r="H37" i="5"/>
  <c r="U39" i="5"/>
  <c r="H45" i="5"/>
  <c r="U47" i="5"/>
  <c r="H53" i="5"/>
  <c r="U55" i="5"/>
  <c r="H61" i="5"/>
  <c r="AL65" i="5"/>
  <c r="AL66" i="5"/>
  <c r="Y66" i="5"/>
  <c r="Z66" i="5" s="1"/>
  <c r="AL70" i="5"/>
  <c r="Q77" i="5"/>
  <c r="S77" i="5" s="1"/>
  <c r="U77" i="5"/>
  <c r="AL78" i="5"/>
  <c r="AL82" i="5"/>
  <c r="Y82" i="5"/>
  <c r="Z82" i="5" s="1"/>
  <c r="AD82" i="5"/>
  <c r="AK82" i="5" s="1"/>
  <c r="V97" i="5"/>
  <c r="P97" i="5"/>
  <c r="Q97" i="5" s="1"/>
  <c r="S97" i="5" s="1"/>
  <c r="AL64" i="5"/>
  <c r="Y64" i="5"/>
  <c r="Z64" i="5" s="1"/>
  <c r="AL67" i="5"/>
  <c r="Y67" i="5"/>
  <c r="Z67" i="5" s="1"/>
  <c r="V73" i="5"/>
  <c r="P73" i="5"/>
  <c r="Q73" i="5" s="1"/>
  <c r="S73" i="5" s="1"/>
  <c r="M76" i="5"/>
  <c r="O76" i="5" s="1"/>
  <c r="M111" i="5"/>
  <c r="O111" i="5" s="1"/>
  <c r="U111" i="5"/>
  <c r="AL125" i="5"/>
  <c r="Y125" i="5"/>
  <c r="Z125" i="5" s="1"/>
  <c r="AD125" i="5"/>
  <c r="AK125" i="5" s="1"/>
  <c r="M16" i="5"/>
  <c r="O16" i="5" s="1"/>
  <c r="M24" i="5"/>
  <c r="O24" i="5" s="1"/>
  <c r="Y25" i="5"/>
  <c r="Z25" i="5" s="1"/>
  <c r="M31" i="5"/>
  <c r="O31" i="5" s="1"/>
  <c r="Y32" i="5"/>
  <c r="Z32" i="5" s="1"/>
  <c r="M39" i="5"/>
  <c r="O39" i="5" s="1"/>
  <c r="Y40" i="5"/>
  <c r="Z40" i="5" s="1"/>
  <c r="M47" i="5"/>
  <c r="O47" i="5" s="1"/>
  <c r="Y48" i="5"/>
  <c r="Z48" i="5" s="1"/>
  <c r="M55" i="5"/>
  <c r="O55" i="5" s="1"/>
  <c r="Y56" i="5"/>
  <c r="Z56" i="5" s="1"/>
  <c r="M66" i="5"/>
  <c r="O66" i="5" s="1"/>
  <c r="U66" i="5"/>
  <c r="P74" i="5"/>
  <c r="Q74" i="5" s="1"/>
  <c r="S74" i="5" s="1"/>
  <c r="U87" i="5"/>
  <c r="M87" i="5"/>
  <c r="O87" i="5" s="1"/>
  <c r="AJ99" i="5"/>
  <c r="AL118" i="5"/>
  <c r="AD118" i="5"/>
  <c r="AK118" i="5" s="1"/>
  <c r="H11" i="5"/>
  <c r="H19" i="5"/>
  <c r="H27" i="5"/>
  <c r="Y31" i="5"/>
  <c r="Z31" i="5" s="1"/>
  <c r="H34" i="5"/>
  <c r="Y39" i="5"/>
  <c r="Z39" i="5" s="1"/>
  <c r="H42" i="5"/>
  <c r="Y47" i="5"/>
  <c r="Z47" i="5" s="1"/>
  <c r="H50" i="5"/>
  <c r="Y55" i="5"/>
  <c r="Z55" i="5" s="1"/>
  <c r="H58" i="5"/>
  <c r="AD67" i="5"/>
  <c r="AK67" i="5" s="1"/>
  <c r="U76" i="5"/>
  <c r="V77" i="5"/>
  <c r="V84" i="5"/>
  <c r="P84" i="5"/>
  <c r="Q84" i="5" s="1"/>
  <c r="S84" i="5" s="1"/>
  <c r="AD94" i="5"/>
  <c r="AK94" i="5" s="1"/>
  <c r="AL94" i="5"/>
  <c r="Y94" i="5"/>
  <c r="Z94" i="5" s="1"/>
  <c r="U98" i="5"/>
  <c r="M98" i="5"/>
  <c r="O98" i="5" s="1"/>
  <c r="AD102" i="5"/>
  <c r="AK102" i="5" s="1"/>
  <c r="AL102" i="5"/>
  <c r="Y102" i="5"/>
  <c r="Z102" i="5" s="1"/>
  <c r="AD108" i="5"/>
  <c r="Y108" i="5"/>
  <c r="Z108" i="5" s="1"/>
  <c r="AL108" i="5"/>
  <c r="AL111" i="5"/>
  <c r="Y111" i="5"/>
  <c r="Z111" i="5" s="1"/>
  <c r="AD111" i="5"/>
  <c r="AK111" i="5" s="1"/>
  <c r="AL138" i="5"/>
  <c r="Y138" i="5"/>
  <c r="Z138" i="5" s="1"/>
  <c r="AD138" i="5"/>
  <c r="AK138" i="5" s="1"/>
  <c r="H10" i="5"/>
  <c r="H18" i="5"/>
  <c r="U63" i="5"/>
  <c r="M63" i="5"/>
  <c r="O63" i="5" s="1"/>
  <c r="AD64" i="5"/>
  <c r="AK64" i="5" s="1"/>
  <c r="Y65" i="5"/>
  <c r="Z65" i="5" s="1"/>
  <c r="AL68" i="5"/>
  <c r="Y68" i="5"/>
  <c r="Z68" i="5" s="1"/>
  <c r="AD68" i="5"/>
  <c r="AL69" i="5"/>
  <c r="Y69" i="5"/>
  <c r="Z69" i="5" s="1"/>
  <c r="AB70" i="5"/>
  <c r="AE70" i="5" s="1"/>
  <c r="I71" i="5"/>
  <c r="H71" i="5"/>
  <c r="I79" i="5"/>
  <c r="H79" i="5"/>
  <c r="AL83" i="5"/>
  <c r="Y83" i="5"/>
  <c r="Z83" i="5" s="1"/>
  <c r="AD83" i="5"/>
  <c r="AK83" i="5" s="1"/>
  <c r="AL90" i="5"/>
  <c r="Y90" i="5"/>
  <c r="Z90" i="5" s="1"/>
  <c r="AD90" i="5"/>
  <c r="AK90" i="5" s="1"/>
  <c r="Y103" i="5"/>
  <c r="Z103" i="5" s="1"/>
  <c r="AL103" i="5"/>
  <c r="AD103" i="5"/>
  <c r="AK103" i="5" s="1"/>
  <c r="P67" i="5"/>
  <c r="Q67" i="5" s="1"/>
  <c r="S67" i="5" s="1"/>
  <c r="V67" i="5"/>
  <c r="Y70" i="5"/>
  <c r="Z70" i="5" s="1"/>
  <c r="I72" i="5"/>
  <c r="H72" i="5"/>
  <c r="AL75" i="5"/>
  <c r="Y75" i="5"/>
  <c r="Z75" i="5" s="1"/>
  <c r="AL76" i="5"/>
  <c r="Y76" i="5"/>
  <c r="Z76" i="5" s="1"/>
  <c r="AD76" i="5"/>
  <c r="AK76" i="5" s="1"/>
  <c r="AL77" i="5"/>
  <c r="Y77" i="5"/>
  <c r="Z77" i="5" s="1"/>
  <c r="AD77" i="5"/>
  <c r="AK77" i="5" s="1"/>
  <c r="Y78" i="5"/>
  <c r="Z78" i="5" s="1"/>
  <c r="I80" i="5"/>
  <c r="H80" i="5"/>
  <c r="P89" i="5"/>
  <c r="Q89" i="5" s="1"/>
  <c r="S89" i="5" s="1"/>
  <c r="V89" i="5"/>
  <c r="Y95" i="5"/>
  <c r="Z95" i="5" s="1"/>
  <c r="AL95" i="5"/>
  <c r="AD95" i="5"/>
  <c r="AK95" i="5" s="1"/>
  <c r="V107" i="5"/>
  <c r="P107" i="5"/>
  <c r="Q107" i="5" s="1"/>
  <c r="S107" i="5" s="1"/>
  <c r="AD116" i="5"/>
  <c r="AK116" i="5" s="1"/>
  <c r="AL116" i="5"/>
  <c r="Y116" i="5"/>
  <c r="Z116" i="5" s="1"/>
  <c r="P118" i="5"/>
  <c r="Q118" i="5" s="1"/>
  <c r="S118" i="5" s="1"/>
  <c r="V118" i="5"/>
  <c r="AD72" i="5"/>
  <c r="AK72" i="5" s="1"/>
  <c r="AL72" i="5"/>
  <c r="Y72" i="5"/>
  <c r="Z72" i="5" s="1"/>
  <c r="AL74" i="5"/>
  <c r="Y74" i="5"/>
  <c r="Z74" i="5" s="1"/>
  <c r="AD75" i="5"/>
  <c r="AK75" i="5" s="1"/>
  <c r="AD80" i="5"/>
  <c r="AK80" i="5" s="1"/>
  <c r="AL80" i="5"/>
  <c r="Y80" i="5"/>
  <c r="Z80" i="5" s="1"/>
  <c r="P82" i="5"/>
  <c r="Q82" i="5" s="1"/>
  <c r="S82" i="5" s="1"/>
  <c r="V82" i="5"/>
  <c r="Y84" i="5"/>
  <c r="Z84" i="5" s="1"/>
  <c r="AL84" i="5"/>
  <c r="AD84" i="5"/>
  <c r="AK84" i="5" s="1"/>
  <c r="P85" i="5"/>
  <c r="Q85" i="5" s="1"/>
  <c r="S85" i="5" s="1"/>
  <c r="AD91" i="5"/>
  <c r="AK91" i="5" s="1"/>
  <c r="Y91" i="5"/>
  <c r="Z91" i="5" s="1"/>
  <c r="AL91" i="5"/>
  <c r="H93" i="5"/>
  <c r="I93" i="5"/>
  <c r="P102" i="5"/>
  <c r="Q102" i="5" s="1"/>
  <c r="S102" i="5" s="1"/>
  <c r="V102" i="5"/>
  <c r="P105" i="5"/>
  <c r="Q105" i="5" s="1"/>
  <c r="S105" i="5" s="1"/>
  <c r="V105" i="5"/>
  <c r="AL117" i="5"/>
  <c r="Y117" i="5"/>
  <c r="Z117" i="5" s="1"/>
  <c r="AD117" i="5"/>
  <c r="AK117" i="5" s="1"/>
  <c r="U122" i="5"/>
  <c r="M122" i="5"/>
  <c r="O122" i="5" s="1"/>
  <c r="V123" i="5"/>
  <c r="P123" i="5"/>
  <c r="Q123" i="5" s="1"/>
  <c r="S123" i="5" s="1"/>
  <c r="AL88" i="5"/>
  <c r="U90" i="5"/>
  <c r="AD92" i="5"/>
  <c r="AK92" i="5" s="1"/>
  <c r="M95" i="5"/>
  <c r="O95" i="5" s="1"/>
  <c r="Y96" i="5"/>
  <c r="Z96" i="5" s="1"/>
  <c r="AL99" i="5"/>
  <c r="AL101" i="5"/>
  <c r="M108" i="5"/>
  <c r="O108" i="5" s="1"/>
  <c r="AD109" i="5"/>
  <c r="AK109" i="5" s="1"/>
  <c r="M112" i="5"/>
  <c r="O112" i="5" s="1"/>
  <c r="Y114" i="5"/>
  <c r="Z114" i="5" s="1"/>
  <c r="M115" i="5"/>
  <c r="O115" i="5" s="1"/>
  <c r="M120" i="5"/>
  <c r="O120" i="5" s="1"/>
  <c r="U120" i="5"/>
  <c r="P126" i="5"/>
  <c r="Q126" i="5" s="1"/>
  <c r="S126" i="5" s="1"/>
  <c r="AJ130" i="5"/>
  <c r="AB130" i="5"/>
  <c r="AE130" i="5" s="1"/>
  <c r="AD137" i="5"/>
  <c r="AK137" i="5" s="1"/>
  <c r="Y137" i="5"/>
  <c r="Z137" i="5" s="1"/>
  <c r="AL137" i="5"/>
  <c r="AD86" i="5"/>
  <c r="AK86" i="5" s="1"/>
  <c r="AL86" i="5"/>
  <c r="Y86" i="5"/>
  <c r="Z86" i="5" s="1"/>
  <c r="AL93" i="5"/>
  <c r="AL109" i="5"/>
  <c r="M114" i="5"/>
  <c r="O114" i="5" s="1"/>
  <c r="AD114" i="5"/>
  <c r="AK114" i="5" s="1"/>
  <c r="U74" i="5"/>
  <c r="W74" i="5" s="1"/>
  <c r="U82" i="5"/>
  <c r="AL92" i="5"/>
  <c r="AD96" i="5"/>
  <c r="AK96" i="5" s="1"/>
  <c r="AL98" i="5"/>
  <c r="Y98" i="5"/>
  <c r="Z98" i="5" s="1"/>
  <c r="AD98" i="5"/>
  <c r="AK98" i="5" s="1"/>
  <c r="M99" i="5"/>
  <c r="O99" i="5" s="1"/>
  <c r="M106" i="5"/>
  <c r="O106" i="5" s="1"/>
  <c r="AD106" i="5"/>
  <c r="AK106" i="5" s="1"/>
  <c r="H84" i="5"/>
  <c r="U85" i="5"/>
  <c r="W85" i="5" s="1"/>
  <c r="AL85" i="5"/>
  <c r="AD89" i="5"/>
  <c r="AK89" i="5" s="1"/>
  <c r="Y93" i="5"/>
  <c r="Z93" i="5" s="1"/>
  <c r="H94" i="5"/>
  <c r="I115" i="5"/>
  <c r="H115" i="5"/>
  <c r="AL120" i="5"/>
  <c r="Y120" i="5"/>
  <c r="Z120" i="5" s="1"/>
  <c r="AL131" i="5"/>
  <c r="Y131" i="5"/>
  <c r="Z131" i="5" s="1"/>
  <c r="AD131" i="5"/>
  <c r="AK131" i="5" s="1"/>
  <c r="I85" i="5"/>
  <c r="P88" i="5"/>
  <c r="Q88" i="5" s="1"/>
  <c r="S88" i="5" s="1"/>
  <c r="M91" i="5"/>
  <c r="O91" i="5" s="1"/>
  <c r="H96" i="5"/>
  <c r="U97" i="5"/>
  <c r="I107" i="5"/>
  <c r="H107" i="5"/>
  <c r="P110" i="5"/>
  <c r="Q110" i="5" s="1"/>
  <c r="S110" i="5" s="1"/>
  <c r="AD115" i="5"/>
  <c r="AK115" i="5" s="1"/>
  <c r="AL115" i="5"/>
  <c r="Y115" i="5"/>
  <c r="Z115" i="5" s="1"/>
  <c r="H119" i="5"/>
  <c r="AL119" i="5"/>
  <c r="Y119" i="5"/>
  <c r="Z119" i="5" s="1"/>
  <c r="AD119" i="5"/>
  <c r="AK119" i="5" s="1"/>
  <c r="Y122" i="5"/>
  <c r="Z122" i="5" s="1"/>
  <c r="I123" i="5"/>
  <c r="H123" i="5"/>
  <c r="H86" i="5"/>
  <c r="I97" i="5"/>
  <c r="Q101" i="5"/>
  <c r="S101" i="5" s="1"/>
  <c r="AD107" i="5"/>
  <c r="AK107" i="5" s="1"/>
  <c r="AL107" i="5"/>
  <c r="Y107" i="5"/>
  <c r="Z107" i="5" s="1"/>
  <c r="U114" i="5"/>
  <c r="M116" i="5"/>
  <c r="O116" i="5" s="1"/>
  <c r="U116" i="5"/>
  <c r="AD120" i="5"/>
  <c r="AD123" i="5"/>
  <c r="AK123" i="5" s="1"/>
  <c r="AL123" i="5"/>
  <c r="Y123" i="5"/>
  <c r="Z123" i="5" s="1"/>
  <c r="I127" i="5"/>
  <c r="H127" i="5"/>
  <c r="AL112" i="5"/>
  <c r="Y112" i="5"/>
  <c r="Z112" i="5" s="1"/>
  <c r="P113" i="5"/>
  <c r="Q113" i="5" s="1"/>
  <c r="S113" i="5" s="1"/>
  <c r="V113" i="5"/>
  <c r="M119" i="5"/>
  <c r="O119" i="5" s="1"/>
  <c r="AD121" i="5"/>
  <c r="AK121" i="5" s="1"/>
  <c r="AL121" i="5"/>
  <c r="Y121" i="5"/>
  <c r="Z121" i="5" s="1"/>
  <c r="Y127" i="5"/>
  <c r="Z127" i="5" s="1"/>
  <c r="AL130" i="5"/>
  <c r="Y130" i="5"/>
  <c r="Z130" i="5" s="1"/>
  <c r="AL140" i="5"/>
  <c r="Y140" i="5"/>
  <c r="Z140" i="5" s="1"/>
  <c r="AD140" i="5"/>
  <c r="AK140" i="5" s="1"/>
  <c r="AL145" i="5"/>
  <c r="AL163" i="5"/>
  <c r="Y163" i="5"/>
  <c r="Z163" i="5" s="1"/>
  <c r="AD163" i="5"/>
  <c r="AK163" i="5" s="1"/>
  <c r="AL132" i="5"/>
  <c r="Y132" i="5"/>
  <c r="Z132" i="5" s="1"/>
  <c r="AD132" i="5"/>
  <c r="AK132" i="5" s="1"/>
  <c r="V154" i="5"/>
  <c r="P154" i="5"/>
  <c r="Q154" i="5" s="1"/>
  <c r="S154" i="5" s="1"/>
  <c r="AL126" i="5"/>
  <c r="AL128" i="5"/>
  <c r="Y128" i="5"/>
  <c r="Z128" i="5" s="1"/>
  <c r="AL129" i="5"/>
  <c r="I143" i="5"/>
  <c r="H143" i="5"/>
  <c r="AL155" i="5"/>
  <c r="Y155" i="5"/>
  <c r="Z155" i="5" s="1"/>
  <c r="AD155" i="5"/>
  <c r="AK155" i="5" s="1"/>
  <c r="I167" i="5"/>
  <c r="H167" i="5"/>
  <c r="U127" i="5"/>
  <c r="M127" i="5"/>
  <c r="O127" i="5" s="1"/>
  <c r="I128" i="5"/>
  <c r="AB128" i="5" s="1"/>
  <c r="AE128" i="5" s="1"/>
  <c r="I135" i="5"/>
  <c r="H135" i="5"/>
  <c r="P138" i="5"/>
  <c r="Q138" i="5" s="1"/>
  <c r="S138" i="5" s="1"/>
  <c r="U141" i="5"/>
  <c r="I144" i="5"/>
  <c r="H144" i="5"/>
  <c r="AD152" i="5"/>
  <c r="AK152" i="5" s="1"/>
  <c r="Y152" i="5"/>
  <c r="Z152" i="5" s="1"/>
  <c r="AL152" i="5"/>
  <c r="AL169" i="5"/>
  <c r="Y169" i="5"/>
  <c r="Z169" i="5" s="1"/>
  <c r="AD169" i="5"/>
  <c r="AK169" i="5" s="1"/>
  <c r="AL127" i="5"/>
  <c r="P130" i="5"/>
  <c r="Q130" i="5" s="1"/>
  <c r="S130" i="5" s="1"/>
  <c r="U133" i="5"/>
  <c r="Y134" i="5"/>
  <c r="Z134" i="5" s="1"/>
  <c r="I136" i="5"/>
  <c r="H136" i="5"/>
  <c r="M140" i="5"/>
  <c r="O140" i="5" s="1"/>
  <c r="M141" i="5"/>
  <c r="O141" i="5" s="1"/>
  <c r="AD144" i="5"/>
  <c r="AK144" i="5" s="1"/>
  <c r="AL144" i="5"/>
  <c r="Y144" i="5"/>
  <c r="Z144" i="5" s="1"/>
  <c r="I146" i="5"/>
  <c r="H146" i="5"/>
  <c r="M132" i="5"/>
  <c r="O132" i="5" s="1"/>
  <c r="AD136" i="5"/>
  <c r="AK136" i="5" s="1"/>
  <c r="AL136" i="5"/>
  <c r="Y136" i="5"/>
  <c r="Z136" i="5" s="1"/>
  <c r="U143" i="5"/>
  <c r="M143" i="5"/>
  <c r="O143" i="5" s="1"/>
  <c r="AD146" i="5"/>
  <c r="AK146" i="5" s="1"/>
  <c r="AL146" i="5"/>
  <c r="Y146" i="5"/>
  <c r="Z146" i="5" s="1"/>
  <c r="AL148" i="5"/>
  <c r="Y148" i="5"/>
  <c r="Z148" i="5" s="1"/>
  <c r="AD148" i="5"/>
  <c r="AK148" i="5" s="1"/>
  <c r="AL156" i="5"/>
  <c r="Y156" i="5"/>
  <c r="Z156" i="5" s="1"/>
  <c r="AD156" i="5"/>
  <c r="AK156" i="5" s="1"/>
  <c r="Y126" i="5"/>
  <c r="Z126" i="5" s="1"/>
  <c r="U135" i="5"/>
  <c r="M135" i="5"/>
  <c r="O135" i="5" s="1"/>
  <c r="AL139" i="5"/>
  <c r="Y139" i="5"/>
  <c r="Z139" i="5" s="1"/>
  <c r="P147" i="5"/>
  <c r="Q147" i="5" s="1"/>
  <c r="S147" i="5" s="1"/>
  <c r="M150" i="5"/>
  <c r="O150" i="5" s="1"/>
  <c r="Y162" i="5"/>
  <c r="Z162" i="5" s="1"/>
  <c r="AL164" i="5"/>
  <c r="Y164" i="5"/>
  <c r="Z164" i="5" s="1"/>
  <c r="V171" i="5"/>
  <c r="W171" i="5" s="1"/>
  <c r="P171" i="5"/>
  <c r="Q171" i="5" s="1"/>
  <c r="S171" i="5" s="1"/>
  <c r="I151" i="5"/>
  <c r="H151" i="5"/>
  <c r="M160" i="5"/>
  <c r="O160" i="5" s="1"/>
  <c r="U160" i="5"/>
  <c r="AL161" i="5"/>
  <c r="Y161" i="5"/>
  <c r="Z161" i="5" s="1"/>
  <c r="AD161" i="5"/>
  <c r="AK161" i="5" s="1"/>
  <c r="AD166" i="5"/>
  <c r="AK166" i="5" s="1"/>
  <c r="AL167" i="5"/>
  <c r="Y167" i="5"/>
  <c r="Z167" i="5" s="1"/>
  <c r="AD167" i="5"/>
  <c r="AK167" i="5" s="1"/>
  <c r="U130" i="5"/>
  <c r="W130" i="5" s="1"/>
  <c r="U138" i="5"/>
  <c r="W138" i="5" s="1"/>
  <c r="U147" i="5"/>
  <c r="W147" i="5" s="1"/>
  <c r="AD151" i="5"/>
  <c r="AK151" i="5" s="1"/>
  <c r="AL151" i="5"/>
  <c r="Y151" i="5"/>
  <c r="Z151" i="5" s="1"/>
  <c r="AD157" i="5"/>
  <c r="AK157" i="5" s="1"/>
  <c r="P159" i="5"/>
  <c r="Q159" i="5" s="1"/>
  <c r="S159" i="5" s="1"/>
  <c r="AD165" i="5"/>
  <c r="AK165" i="5" s="1"/>
  <c r="AL165" i="5"/>
  <c r="Y165" i="5"/>
  <c r="Z165" i="5" s="1"/>
  <c r="Y168" i="5"/>
  <c r="Z168" i="5" s="1"/>
  <c r="AL171" i="5"/>
  <c r="Y171" i="5"/>
  <c r="Z171" i="5" s="1"/>
  <c r="AD171" i="5"/>
  <c r="AK171" i="5" s="1"/>
  <c r="H155" i="5"/>
  <c r="P157" i="5"/>
  <c r="Q157" i="5" s="1"/>
  <c r="S157" i="5" s="1"/>
  <c r="V157" i="5"/>
  <c r="W157" i="5" s="1"/>
  <c r="Y158" i="5"/>
  <c r="Z158" i="5" s="1"/>
  <c r="P162" i="5"/>
  <c r="Q162" i="5" s="1"/>
  <c r="S162" i="5" s="1"/>
  <c r="V162" i="5"/>
  <c r="W162" i="5" s="1"/>
  <c r="M164" i="5"/>
  <c r="O164" i="5" s="1"/>
  <c r="U164" i="5"/>
  <c r="H126" i="5"/>
  <c r="H134" i="5"/>
  <c r="H142" i="5"/>
  <c r="H147" i="5"/>
  <c r="M152" i="5"/>
  <c r="O152" i="5" s="1"/>
  <c r="M156" i="5"/>
  <c r="O156" i="5" s="1"/>
  <c r="I158" i="5"/>
  <c r="U166" i="5"/>
  <c r="M166" i="5"/>
  <c r="O166" i="5" s="1"/>
  <c r="AL168" i="5"/>
  <c r="I150" i="5"/>
  <c r="I154" i="5"/>
  <c r="AB154" i="5" s="1"/>
  <c r="AE154" i="5" s="1"/>
  <c r="I159" i="5"/>
  <c r="H159" i="5"/>
  <c r="AL147" i="5"/>
  <c r="Y147" i="5"/>
  <c r="Z147" i="5" s="1"/>
  <c r="AD147" i="5"/>
  <c r="AK147" i="5" s="1"/>
  <c r="U158" i="5"/>
  <c r="M158" i="5"/>
  <c r="O158" i="5" s="1"/>
  <c r="AD159" i="5"/>
  <c r="AK159" i="5" s="1"/>
  <c r="AL159" i="5"/>
  <c r="Y159" i="5"/>
  <c r="Z159" i="5" s="1"/>
  <c r="P165" i="5"/>
  <c r="Q165" i="5" s="1"/>
  <c r="S165" i="5" s="1"/>
  <c r="V165" i="5"/>
  <c r="W165" i="5" s="1"/>
  <c r="U168" i="5"/>
  <c r="M168" i="5"/>
  <c r="O168" i="5" s="1"/>
  <c r="I169" i="5"/>
  <c r="M163" i="5"/>
  <c r="O163" i="5" s="1"/>
  <c r="P169" i="5"/>
  <c r="Q169" i="5" s="1"/>
  <c r="S169" i="5" s="1"/>
  <c r="I173" i="5"/>
  <c r="H173" i="5"/>
  <c r="AD173" i="5"/>
  <c r="AK173" i="5" s="1"/>
  <c r="AL173" i="5"/>
  <c r="Y173" i="5"/>
  <c r="Z173" i="5" s="1"/>
  <c r="I172" i="5"/>
  <c r="AJ172" i="5" s="1"/>
  <c r="W155" i="5" l="1"/>
  <c r="W73" i="5"/>
  <c r="W133" i="5"/>
  <c r="V58" i="5"/>
  <c r="P129" i="5"/>
  <c r="Q129" i="5" s="1"/>
  <c r="S129" i="5" s="1"/>
  <c r="W154" i="5"/>
  <c r="W105" i="5"/>
  <c r="AJ122" i="5"/>
  <c r="AM122" i="5" s="1"/>
  <c r="P148" i="5"/>
  <c r="Q148" i="5" s="1"/>
  <c r="S148" i="5" s="1"/>
  <c r="P125" i="5"/>
  <c r="Q125" i="5" s="1"/>
  <c r="S125" i="5" s="1"/>
  <c r="V34" i="5"/>
  <c r="W34" i="5" s="1"/>
  <c r="W53" i="5"/>
  <c r="P100" i="5"/>
  <c r="Q100" i="5" s="1"/>
  <c r="S100" i="5" s="1"/>
  <c r="P146" i="5"/>
  <c r="Q146" i="5" s="1"/>
  <c r="S146" i="5" s="1"/>
  <c r="V142" i="5"/>
  <c r="W142" i="5" s="1"/>
  <c r="AJ85" i="5"/>
  <c r="AM85" i="5" s="1"/>
  <c r="V131" i="5"/>
  <c r="W131" i="5" s="1"/>
  <c r="AB40" i="5"/>
  <c r="AE40" i="5" s="1"/>
  <c r="AB69" i="5"/>
  <c r="AE69" i="5" s="1"/>
  <c r="AB12" i="5"/>
  <c r="AE12" i="5" s="1"/>
  <c r="V29" i="5"/>
  <c r="W29" i="5" s="1"/>
  <c r="W67" i="5"/>
  <c r="AB31" i="5"/>
  <c r="AE31" i="5" s="1"/>
  <c r="AJ8" i="5"/>
  <c r="AM8" i="5" s="1"/>
  <c r="AJ66" i="5"/>
  <c r="AM66" i="5" s="1"/>
  <c r="V51" i="5"/>
  <c r="W51" i="5" s="1"/>
  <c r="W107" i="5"/>
  <c r="AJ139" i="5"/>
  <c r="AM139" i="5" s="1"/>
  <c r="P72" i="5"/>
  <c r="Q72" i="5" s="1"/>
  <c r="S72" i="5" s="1"/>
  <c r="AJ88" i="5"/>
  <c r="AM88" i="5" s="1"/>
  <c r="W123" i="5"/>
  <c r="P161" i="5"/>
  <c r="Q161" i="5" s="1"/>
  <c r="S161" i="5" s="1"/>
  <c r="V83" i="5"/>
  <c r="W83" i="5" s="1"/>
  <c r="AJ110" i="5"/>
  <c r="AM110" i="5" s="1"/>
  <c r="P48" i="5"/>
  <c r="Q48" i="5" s="1"/>
  <c r="S48" i="5" s="1"/>
  <c r="AJ24" i="5"/>
  <c r="AM24" i="5" s="1"/>
  <c r="W102" i="5"/>
  <c r="AJ100" i="5"/>
  <c r="AM100" i="5" s="1"/>
  <c r="V43" i="5"/>
  <c r="W43" i="5" s="1"/>
  <c r="AB138" i="5"/>
  <c r="AE138" i="5" s="1"/>
  <c r="AJ162" i="5"/>
  <c r="AM162" i="5" s="1"/>
  <c r="W61" i="5"/>
  <c r="V103" i="5"/>
  <c r="W103" i="5" s="1"/>
  <c r="W32" i="5"/>
  <c r="P40" i="5"/>
  <c r="Q40" i="5" s="1"/>
  <c r="S40" i="5" s="1"/>
  <c r="P137" i="5"/>
  <c r="Q137" i="5" s="1"/>
  <c r="S137" i="5" s="1"/>
  <c r="W62" i="5"/>
  <c r="AJ41" i="5"/>
  <c r="AM41" i="5" s="1"/>
  <c r="AJ133" i="5"/>
  <c r="AM133" i="5" s="1"/>
  <c r="AB164" i="5"/>
  <c r="AE164" i="5" s="1"/>
  <c r="V50" i="5"/>
  <c r="W50" i="5" s="1"/>
  <c r="V65" i="5"/>
  <c r="W65" i="5" s="1"/>
  <c r="P56" i="5"/>
  <c r="Q56" i="5" s="1"/>
  <c r="S56" i="5" s="1"/>
  <c r="W84" i="5"/>
  <c r="P144" i="5"/>
  <c r="Q144" i="5" s="1"/>
  <c r="S144" i="5" s="1"/>
  <c r="P12" i="5"/>
  <c r="Q12" i="5" s="1"/>
  <c r="S12" i="5" s="1"/>
  <c r="P153" i="5"/>
  <c r="Q153" i="5" s="1"/>
  <c r="S153" i="5" s="1"/>
  <c r="W23" i="5"/>
  <c r="W101" i="5"/>
  <c r="AB62" i="5"/>
  <c r="AE62" i="5" s="1"/>
  <c r="P149" i="5"/>
  <c r="Q149" i="5" s="1"/>
  <c r="S149" i="5" s="1"/>
  <c r="P42" i="5"/>
  <c r="Q42" i="5" s="1"/>
  <c r="S42" i="5" s="1"/>
  <c r="AJ163" i="5"/>
  <c r="AM163" i="5" s="1"/>
  <c r="AB78" i="5"/>
  <c r="AE78" i="5" s="1"/>
  <c r="W58" i="5"/>
  <c r="AB161" i="5"/>
  <c r="AE161" i="5" s="1"/>
  <c r="AB108" i="5"/>
  <c r="AE108" i="5" s="1"/>
  <c r="W37" i="5"/>
  <c r="AB59" i="5"/>
  <c r="AE59" i="5" s="1"/>
  <c r="AJ156" i="5"/>
  <c r="AM156" i="5" s="1"/>
  <c r="AB35" i="5"/>
  <c r="AE35" i="5" s="1"/>
  <c r="AJ87" i="5"/>
  <c r="AM87" i="5" s="1"/>
  <c r="AM164" i="5"/>
  <c r="AB65" i="5"/>
  <c r="AE65" i="5" s="1"/>
  <c r="W45" i="5"/>
  <c r="V173" i="5"/>
  <c r="W173" i="5" s="1"/>
  <c r="AB162" i="5"/>
  <c r="AE162" i="5" s="1"/>
  <c r="V139" i="5"/>
  <c r="W139" i="5" s="1"/>
  <c r="W118" i="5"/>
  <c r="P35" i="5"/>
  <c r="Q35" i="5" s="1"/>
  <c r="S35" i="5" s="1"/>
  <c r="AB87" i="5"/>
  <c r="AE87" i="5" s="1"/>
  <c r="W144" i="5"/>
  <c r="P92" i="5"/>
  <c r="Q92" i="5" s="1"/>
  <c r="S92" i="5" s="1"/>
  <c r="W15" i="5"/>
  <c r="AJ25" i="5"/>
  <c r="AM25" i="5" s="1"/>
  <c r="AJ23" i="5"/>
  <c r="AM23" i="5" s="1"/>
  <c r="AJ169" i="5"/>
  <c r="AM169" i="5" s="1"/>
  <c r="AB100" i="5"/>
  <c r="AE100" i="5" s="1"/>
  <c r="AB103" i="5"/>
  <c r="AE103" i="5" s="1"/>
  <c r="AB112" i="5"/>
  <c r="AE112" i="5" s="1"/>
  <c r="AB9" i="5"/>
  <c r="AE9" i="5" s="1"/>
  <c r="AJ101" i="5"/>
  <c r="AM101" i="5" s="1"/>
  <c r="AJ132" i="5"/>
  <c r="AM132" i="5" s="1"/>
  <c r="AB102" i="5"/>
  <c r="AE102" i="5" s="1"/>
  <c r="AB30" i="5"/>
  <c r="AE30" i="5" s="1"/>
  <c r="AJ124" i="5"/>
  <c r="AM124" i="5" s="1"/>
  <c r="V134" i="5"/>
  <c r="W134" i="5" s="1"/>
  <c r="AB95" i="5"/>
  <c r="AE95" i="5" s="1"/>
  <c r="AJ168" i="5"/>
  <c r="AM168" i="5" s="1"/>
  <c r="AB141" i="5"/>
  <c r="AE141" i="5" s="1"/>
  <c r="AJ160" i="5"/>
  <c r="AM160" i="5" s="1"/>
  <c r="AB125" i="5"/>
  <c r="AE125" i="5" s="1"/>
  <c r="AJ116" i="5"/>
  <c r="AM116" i="5" s="1"/>
  <c r="W89" i="5"/>
  <c r="V75" i="5"/>
  <c r="W75" i="5" s="1"/>
  <c r="AJ31" i="5"/>
  <c r="AM31" i="5" s="1"/>
  <c r="AJ49" i="5"/>
  <c r="AM49" i="5" s="1"/>
  <c r="AB46" i="5"/>
  <c r="AE46" i="5" s="1"/>
  <c r="AJ141" i="5"/>
  <c r="AM141" i="5" s="1"/>
  <c r="AB121" i="5"/>
  <c r="AE121" i="5" s="1"/>
  <c r="AB153" i="5"/>
  <c r="AE153" i="5" s="1"/>
  <c r="AB156" i="5"/>
  <c r="AE156" i="5" s="1"/>
  <c r="W40" i="5"/>
  <c r="AB101" i="5"/>
  <c r="AE101" i="5" s="1"/>
  <c r="AJ140" i="5"/>
  <c r="AM140" i="5" s="1"/>
  <c r="AJ40" i="5"/>
  <c r="AM40" i="5" s="1"/>
  <c r="W9" i="5"/>
  <c r="AJ30" i="5"/>
  <c r="AM30" i="5" s="1"/>
  <c r="AB25" i="5"/>
  <c r="AE25" i="5" s="1"/>
  <c r="P59" i="5"/>
  <c r="Q59" i="5" s="1"/>
  <c r="S59" i="5" s="1"/>
  <c r="P86" i="5"/>
  <c r="Q86" i="5" s="1"/>
  <c r="S86" i="5" s="1"/>
  <c r="AB169" i="5"/>
  <c r="AE169" i="5" s="1"/>
  <c r="AB152" i="5"/>
  <c r="AE152" i="5" s="1"/>
  <c r="AJ102" i="5"/>
  <c r="AM102" i="5" s="1"/>
  <c r="AB74" i="5"/>
  <c r="AE74" i="5" s="1"/>
  <c r="AB15" i="5"/>
  <c r="AE15" i="5" s="1"/>
  <c r="AJ15" i="5"/>
  <c r="AM15" i="5" s="1"/>
  <c r="AB55" i="5"/>
  <c r="AE55" i="5" s="1"/>
  <c r="W46" i="5"/>
  <c r="AB118" i="5"/>
  <c r="AE118" i="5" s="1"/>
  <c r="AJ55" i="5"/>
  <c r="AM55" i="5" s="1"/>
  <c r="W7" i="5"/>
  <c r="AB111" i="5"/>
  <c r="AE111" i="5" s="1"/>
  <c r="AB170" i="5"/>
  <c r="AE170" i="5" s="1"/>
  <c r="AJ148" i="5"/>
  <c r="AM148" i="5" s="1"/>
  <c r="AM70" i="5"/>
  <c r="AO70" i="5" s="1"/>
  <c r="AB132" i="5"/>
  <c r="AE132" i="5" s="1"/>
  <c r="AB109" i="5"/>
  <c r="AE109" i="5" s="1"/>
  <c r="AJ170" i="5"/>
  <c r="AM170" i="5" s="1"/>
  <c r="AB63" i="5"/>
  <c r="AE63" i="5" s="1"/>
  <c r="AB88" i="5"/>
  <c r="AE88" i="5" s="1"/>
  <c r="AJ47" i="5"/>
  <c r="AM47" i="5" s="1"/>
  <c r="W90" i="5"/>
  <c r="AB106" i="5"/>
  <c r="AE106" i="5" s="1"/>
  <c r="AJ152" i="5"/>
  <c r="AM152" i="5" s="1"/>
  <c r="AB92" i="5"/>
  <c r="AE92" i="5" s="1"/>
  <c r="AB110" i="5"/>
  <c r="AE110" i="5" s="1"/>
  <c r="AJ171" i="5"/>
  <c r="AM171" i="5" s="1"/>
  <c r="AJ121" i="5"/>
  <c r="AM121" i="5" s="1"/>
  <c r="AJ109" i="5"/>
  <c r="AM109" i="5" s="1"/>
  <c r="P109" i="5"/>
  <c r="Q109" i="5" s="1"/>
  <c r="S109" i="5" s="1"/>
  <c r="AB145" i="5"/>
  <c r="AE145" i="5" s="1"/>
  <c r="AB48" i="5"/>
  <c r="AE48" i="5" s="1"/>
  <c r="AJ69" i="5"/>
  <c r="AM69" i="5" s="1"/>
  <c r="AJ153" i="5"/>
  <c r="AM153" i="5" s="1"/>
  <c r="V17" i="5"/>
  <c r="W17" i="5" s="1"/>
  <c r="AB105" i="5"/>
  <c r="AE105" i="5" s="1"/>
  <c r="AB171" i="5"/>
  <c r="AE171" i="5" s="1"/>
  <c r="AJ161" i="5"/>
  <c r="AM161" i="5" s="1"/>
  <c r="AB47" i="5"/>
  <c r="AE47" i="5" s="1"/>
  <c r="AJ82" i="5"/>
  <c r="AM82" i="5" s="1"/>
  <c r="AJ158" i="5"/>
  <c r="AM158" i="5" s="1"/>
  <c r="V121" i="5"/>
  <c r="W121" i="5" s="1"/>
  <c r="P94" i="5"/>
  <c r="Q94" i="5" s="1"/>
  <c r="S94" i="5" s="1"/>
  <c r="P80" i="5"/>
  <c r="Q80" i="5" s="1"/>
  <c r="S80" i="5" s="1"/>
  <c r="AB38" i="5"/>
  <c r="AE38" i="5" s="1"/>
  <c r="AJ33" i="5"/>
  <c r="AM33" i="5" s="1"/>
  <c r="W38" i="5"/>
  <c r="AB116" i="5"/>
  <c r="AE116" i="5" s="1"/>
  <c r="AB129" i="5"/>
  <c r="AE129" i="5" s="1"/>
  <c r="AB166" i="5"/>
  <c r="AE166" i="5" s="1"/>
  <c r="W81" i="5"/>
  <c r="AB90" i="5"/>
  <c r="AE90" i="5" s="1"/>
  <c r="P104" i="5"/>
  <c r="Q104" i="5" s="1"/>
  <c r="S104" i="5" s="1"/>
  <c r="W54" i="5"/>
  <c r="AM172" i="5"/>
  <c r="AJ150" i="5"/>
  <c r="AM150" i="5" s="1"/>
  <c r="AB148" i="5"/>
  <c r="AE148" i="5" s="1"/>
  <c r="P117" i="5"/>
  <c r="Q117" i="5" s="1"/>
  <c r="S117" i="5" s="1"/>
  <c r="AJ56" i="5"/>
  <c r="AM56" i="5" s="1"/>
  <c r="AM112" i="5"/>
  <c r="AB98" i="5"/>
  <c r="AE98" i="5" s="1"/>
  <c r="AJ137" i="5"/>
  <c r="AM137" i="5" s="1"/>
  <c r="P21" i="5"/>
  <c r="Q21" i="5" s="1"/>
  <c r="S21" i="5" s="1"/>
  <c r="AB149" i="5"/>
  <c r="AE149" i="5" s="1"/>
  <c r="AJ129" i="5"/>
  <c r="AM129" i="5" s="1"/>
  <c r="AB137" i="5"/>
  <c r="AE137" i="5" s="1"/>
  <c r="AJ63" i="5"/>
  <c r="AM63" i="5" s="1"/>
  <c r="AJ46" i="5"/>
  <c r="AM46" i="5" s="1"/>
  <c r="AJ35" i="5"/>
  <c r="AM35" i="5" s="1"/>
  <c r="AJ59" i="5"/>
  <c r="AM59" i="5" s="1"/>
  <c r="V60" i="5"/>
  <c r="W60" i="5" s="1"/>
  <c r="P60" i="5"/>
  <c r="Q60" i="5" s="1"/>
  <c r="S60" i="5" s="1"/>
  <c r="AJ149" i="5"/>
  <c r="AM149" i="5" s="1"/>
  <c r="AB133" i="5"/>
  <c r="AE133" i="5" s="1"/>
  <c r="P96" i="5"/>
  <c r="Q96" i="5" s="1"/>
  <c r="S96" i="5" s="1"/>
  <c r="AB82" i="5"/>
  <c r="AE82" i="5" s="1"/>
  <c r="P81" i="5"/>
  <c r="Q81" i="5" s="1"/>
  <c r="S81" i="5" s="1"/>
  <c r="AJ39" i="5"/>
  <c r="AM39" i="5" s="1"/>
  <c r="AB67" i="5"/>
  <c r="AE67" i="5" s="1"/>
  <c r="AB39" i="5"/>
  <c r="AE39" i="5" s="1"/>
  <c r="W153" i="5"/>
  <c r="AB56" i="5"/>
  <c r="AE56" i="5" s="1"/>
  <c r="V44" i="5"/>
  <c r="W44" i="5" s="1"/>
  <c r="P44" i="5"/>
  <c r="Q44" i="5" s="1"/>
  <c r="S44" i="5" s="1"/>
  <c r="AB168" i="5"/>
  <c r="AE168" i="5" s="1"/>
  <c r="AB97" i="5"/>
  <c r="AE97" i="5" s="1"/>
  <c r="AB73" i="5"/>
  <c r="AE73" i="5" s="1"/>
  <c r="AJ48" i="5"/>
  <c r="AM48" i="5" s="1"/>
  <c r="P20" i="5"/>
  <c r="Q20" i="5" s="1"/>
  <c r="S20" i="5" s="1"/>
  <c r="W145" i="5"/>
  <c r="V64" i="5"/>
  <c r="W64" i="5" s="1"/>
  <c r="P64" i="5"/>
  <c r="Q64" i="5" s="1"/>
  <c r="S64" i="5" s="1"/>
  <c r="V136" i="5"/>
  <c r="W136" i="5" s="1"/>
  <c r="P136" i="5"/>
  <c r="Q136" i="5" s="1"/>
  <c r="S136" i="5" s="1"/>
  <c r="AJ90" i="5"/>
  <c r="AM90" i="5" s="1"/>
  <c r="AJ154" i="5"/>
  <c r="AM154" i="5" s="1"/>
  <c r="AO154" i="5" s="1"/>
  <c r="AJ166" i="5"/>
  <c r="AM166" i="5" s="1"/>
  <c r="AJ128" i="5"/>
  <c r="AM128" i="5" s="1"/>
  <c r="AJ105" i="5"/>
  <c r="AM105" i="5" s="1"/>
  <c r="AJ73" i="5"/>
  <c r="AM73" i="5" s="1"/>
  <c r="AB41" i="5"/>
  <c r="AE41" i="5" s="1"/>
  <c r="V27" i="5"/>
  <c r="W27" i="5" s="1"/>
  <c r="AB32" i="5"/>
  <c r="AE32" i="5" s="1"/>
  <c r="W25" i="5"/>
  <c r="P170" i="5"/>
  <c r="Q170" i="5" s="1"/>
  <c r="S170" i="5" s="1"/>
  <c r="V170" i="5"/>
  <c r="W170" i="5" s="1"/>
  <c r="V151" i="5"/>
  <c r="W151" i="5" s="1"/>
  <c r="P151" i="5"/>
  <c r="Q151" i="5" s="1"/>
  <c r="S151" i="5" s="1"/>
  <c r="W113" i="5"/>
  <c r="AJ113" i="5"/>
  <c r="AM113" i="5" s="1"/>
  <c r="AJ17" i="5"/>
  <c r="AM17" i="5" s="1"/>
  <c r="AJ76" i="5"/>
  <c r="AM76" i="5" s="1"/>
  <c r="AB49" i="5"/>
  <c r="AE49" i="5" s="1"/>
  <c r="V128" i="5"/>
  <c r="W128" i="5" s="1"/>
  <c r="P128" i="5"/>
  <c r="Q128" i="5" s="1"/>
  <c r="S128" i="5" s="1"/>
  <c r="W109" i="5"/>
  <c r="AJ145" i="5"/>
  <c r="AM145" i="5" s="1"/>
  <c r="V167" i="5"/>
  <c r="W167" i="5" s="1"/>
  <c r="P167" i="5"/>
  <c r="Q167" i="5" s="1"/>
  <c r="S167" i="5" s="1"/>
  <c r="P93" i="5"/>
  <c r="Q93" i="5" s="1"/>
  <c r="S93" i="5" s="1"/>
  <c r="V93" i="5"/>
  <c r="W93" i="5" s="1"/>
  <c r="AB120" i="5"/>
  <c r="AE120" i="5" s="1"/>
  <c r="AB113" i="5"/>
  <c r="AE113" i="5" s="1"/>
  <c r="AB85" i="5"/>
  <c r="AE85" i="5" s="1"/>
  <c r="AJ57" i="5"/>
  <c r="AM57" i="5" s="1"/>
  <c r="V52" i="5"/>
  <c r="W52" i="5" s="1"/>
  <c r="P52" i="5"/>
  <c r="Q52" i="5" s="1"/>
  <c r="S52" i="5" s="1"/>
  <c r="AJ20" i="5"/>
  <c r="AM20" i="5" s="1"/>
  <c r="AJ9" i="5"/>
  <c r="AM9" i="5" s="1"/>
  <c r="V28" i="5"/>
  <c r="W28" i="5" s="1"/>
  <c r="P28" i="5"/>
  <c r="Q28" i="5" s="1"/>
  <c r="S28" i="5" s="1"/>
  <c r="AJ32" i="5"/>
  <c r="AM32" i="5" s="1"/>
  <c r="AJ16" i="5"/>
  <c r="AM16" i="5" s="1"/>
  <c r="AM12" i="5"/>
  <c r="AB23" i="5"/>
  <c r="AE23" i="5" s="1"/>
  <c r="AJ7" i="5"/>
  <c r="AM7" i="5" s="1"/>
  <c r="W30" i="5"/>
  <c r="AB26" i="5"/>
  <c r="AE26" i="5" s="1"/>
  <c r="AB20" i="5"/>
  <c r="AE20" i="5" s="1"/>
  <c r="AB17" i="5"/>
  <c r="AE17" i="5" s="1"/>
  <c r="V36" i="5"/>
  <c r="W36" i="5" s="1"/>
  <c r="P36" i="5"/>
  <c r="Q36" i="5" s="1"/>
  <c r="S36" i="5" s="1"/>
  <c r="AJ126" i="5"/>
  <c r="AM126" i="5" s="1"/>
  <c r="AB126" i="5"/>
  <c r="AE126" i="5" s="1"/>
  <c r="P11" i="5"/>
  <c r="Q11" i="5" s="1"/>
  <c r="S11" i="5" s="1"/>
  <c r="V11" i="5"/>
  <c r="W11" i="5" s="1"/>
  <c r="AJ104" i="5"/>
  <c r="AM104" i="5" s="1"/>
  <c r="AB104" i="5"/>
  <c r="AE104" i="5" s="1"/>
  <c r="AJ22" i="5"/>
  <c r="AM22" i="5" s="1"/>
  <c r="AB22" i="5"/>
  <c r="AE22" i="5" s="1"/>
  <c r="AJ36" i="5"/>
  <c r="AM36" i="5" s="1"/>
  <c r="AB36" i="5"/>
  <c r="AE36" i="5" s="1"/>
  <c r="V163" i="5"/>
  <c r="W163" i="5" s="1"/>
  <c r="P163" i="5"/>
  <c r="Q163" i="5" s="1"/>
  <c r="S163" i="5" s="1"/>
  <c r="V119" i="5"/>
  <c r="W119" i="5" s="1"/>
  <c r="P119" i="5"/>
  <c r="Q119" i="5" s="1"/>
  <c r="S119" i="5" s="1"/>
  <c r="P106" i="5"/>
  <c r="Q106" i="5" s="1"/>
  <c r="S106" i="5" s="1"/>
  <c r="V106" i="5"/>
  <c r="W106" i="5" s="1"/>
  <c r="V115" i="5"/>
  <c r="W115" i="5" s="1"/>
  <c r="P115" i="5"/>
  <c r="Q115" i="5" s="1"/>
  <c r="S115" i="5" s="1"/>
  <c r="AJ50" i="5"/>
  <c r="AM50" i="5" s="1"/>
  <c r="AB50" i="5"/>
  <c r="AE50" i="5" s="1"/>
  <c r="AJ27" i="5"/>
  <c r="AM27" i="5" s="1"/>
  <c r="AB27" i="5"/>
  <c r="AE27" i="5" s="1"/>
  <c r="P156" i="5"/>
  <c r="Q156" i="5" s="1"/>
  <c r="S156" i="5" s="1"/>
  <c r="V156" i="5"/>
  <c r="W156" i="5" s="1"/>
  <c r="AB163" i="5"/>
  <c r="AE163" i="5" s="1"/>
  <c r="AJ167" i="5"/>
  <c r="AM167" i="5" s="1"/>
  <c r="AB167" i="5"/>
  <c r="AE167" i="5" s="1"/>
  <c r="P116" i="5"/>
  <c r="Q116" i="5" s="1"/>
  <c r="S116" i="5" s="1"/>
  <c r="V116" i="5"/>
  <c r="W116" i="5" s="1"/>
  <c r="AJ138" i="5"/>
  <c r="AM138" i="5" s="1"/>
  <c r="AB119" i="5"/>
  <c r="AE119" i="5" s="1"/>
  <c r="AJ119" i="5"/>
  <c r="AM119" i="5" s="1"/>
  <c r="W97" i="5"/>
  <c r="AB115" i="5"/>
  <c r="AE115" i="5" s="1"/>
  <c r="AJ115" i="5"/>
  <c r="AM115" i="5" s="1"/>
  <c r="P99" i="5"/>
  <c r="Q99" i="5" s="1"/>
  <c r="S99" i="5" s="1"/>
  <c r="V99" i="5"/>
  <c r="W99" i="5" s="1"/>
  <c r="AB89" i="5"/>
  <c r="AE89" i="5" s="1"/>
  <c r="W82" i="5"/>
  <c r="AM130" i="5"/>
  <c r="AO130" i="5" s="1"/>
  <c r="AJ125" i="5"/>
  <c r="AM125" i="5" s="1"/>
  <c r="AM65" i="5"/>
  <c r="AJ103" i="5"/>
  <c r="AM103" i="5" s="1"/>
  <c r="AB77" i="5"/>
  <c r="AE77" i="5" s="1"/>
  <c r="AB18" i="5"/>
  <c r="AE18" i="5" s="1"/>
  <c r="AJ18" i="5"/>
  <c r="AM18" i="5" s="1"/>
  <c r="V98" i="5"/>
  <c r="W98" i="5" s="1"/>
  <c r="P98" i="5"/>
  <c r="Q98" i="5" s="1"/>
  <c r="S98" i="5" s="1"/>
  <c r="AB19" i="5"/>
  <c r="AE19" i="5" s="1"/>
  <c r="AJ19" i="5"/>
  <c r="AM19" i="5" s="1"/>
  <c r="AM99" i="5"/>
  <c r="P24" i="5"/>
  <c r="Q24" i="5" s="1"/>
  <c r="S24" i="5" s="1"/>
  <c r="V24" i="5"/>
  <c r="W24" i="5" s="1"/>
  <c r="W77" i="5"/>
  <c r="AJ64" i="5"/>
  <c r="AM64" i="5" s="1"/>
  <c r="AJ45" i="5"/>
  <c r="AM45" i="5" s="1"/>
  <c r="AB45" i="5"/>
  <c r="AE45" i="5" s="1"/>
  <c r="W8" i="5"/>
  <c r="AB64" i="5"/>
  <c r="AE64" i="5" s="1"/>
  <c r="P19" i="5"/>
  <c r="Q19" i="5" s="1"/>
  <c r="S19" i="5" s="1"/>
  <c r="V19" i="5"/>
  <c r="W19" i="5" s="1"/>
  <c r="AJ51" i="5"/>
  <c r="AM51" i="5" s="1"/>
  <c r="AJ13" i="5"/>
  <c r="AM13" i="5" s="1"/>
  <c r="AB13" i="5"/>
  <c r="AE13" i="5" s="1"/>
  <c r="P164" i="5"/>
  <c r="Q164" i="5" s="1"/>
  <c r="S164" i="5" s="1"/>
  <c r="V164" i="5"/>
  <c r="W164" i="5" s="1"/>
  <c r="V158" i="5"/>
  <c r="W158" i="5" s="1"/>
  <c r="P158" i="5"/>
  <c r="Q158" i="5" s="1"/>
  <c r="S158" i="5" s="1"/>
  <c r="P166" i="5"/>
  <c r="Q166" i="5" s="1"/>
  <c r="S166" i="5" s="1"/>
  <c r="V166" i="5"/>
  <c r="W166" i="5" s="1"/>
  <c r="AB155" i="5"/>
  <c r="AE155" i="5" s="1"/>
  <c r="AJ155" i="5"/>
  <c r="AM155" i="5" s="1"/>
  <c r="P127" i="5"/>
  <c r="Q127" i="5" s="1"/>
  <c r="S127" i="5" s="1"/>
  <c r="V127" i="5"/>
  <c r="W127" i="5" s="1"/>
  <c r="AJ123" i="5"/>
  <c r="AM123" i="5" s="1"/>
  <c r="AB123" i="5"/>
  <c r="AE123" i="5" s="1"/>
  <c r="AJ107" i="5"/>
  <c r="AM107" i="5" s="1"/>
  <c r="AB107" i="5"/>
  <c r="AE107" i="5" s="1"/>
  <c r="AJ96" i="5"/>
  <c r="AM96" i="5" s="1"/>
  <c r="AB96" i="5"/>
  <c r="AE96" i="5" s="1"/>
  <c r="AJ92" i="5"/>
  <c r="AM92" i="5" s="1"/>
  <c r="P112" i="5"/>
  <c r="Q112" i="5" s="1"/>
  <c r="S112" i="5" s="1"/>
  <c r="V112" i="5"/>
  <c r="W112" i="5" s="1"/>
  <c r="AM74" i="5"/>
  <c r="AJ72" i="5"/>
  <c r="AM72" i="5" s="1"/>
  <c r="AB72" i="5"/>
  <c r="AE72" i="5" s="1"/>
  <c r="AK68" i="5"/>
  <c r="AJ68" i="5"/>
  <c r="AB10" i="5"/>
  <c r="AE10" i="5" s="1"/>
  <c r="AJ10" i="5"/>
  <c r="AM10" i="5" s="1"/>
  <c r="AK108" i="5"/>
  <c r="AJ108" i="5"/>
  <c r="AJ42" i="5"/>
  <c r="AM42" i="5" s="1"/>
  <c r="AB42" i="5"/>
  <c r="AE42" i="5" s="1"/>
  <c r="AB11" i="5"/>
  <c r="AE11" i="5" s="1"/>
  <c r="AJ11" i="5"/>
  <c r="AM11" i="5" s="1"/>
  <c r="P55" i="5"/>
  <c r="Q55" i="5" s="1"/>
  <c r="S55" i="5" s="1"/>
  <c r="V55" i="5"/>
  <c r="W55" i="5" s="1"/>
  <c r="P16" i="5"/>
  <c r="Q16" i="5" s="1"/>
  <c r="S16" i="5" s="1"/>
  <c r="V16" i="5"/>
  <c r="W16" i="5" s="1"/>
  <c r="V111" i="5"/>
  <c r="W111" i="5" s="1"/>
  <c r="P111" i="5"/>
  <c r="Q111" i="5" s="1"/>
  <c r="S111" i="5" s="1"/>
  <c r="AJ29" i="5"/>
  <c r="AM29" i="5" s="1"/>
  <c r="AB29" i="5"/>
  <c r="AE29" i="5" s="1"/>
  <c r="AJ95" i="5"/>
  <c r="AM95" i="5" s="1"/>
  <c r="P49" i="5"/>
  <c r="Q49" i="5" s="1"/>
  <c r="S49" i="5" s="1"/>
  <c r="V49" i="5"/>
  <c r="W49" i="5" s="1"/>
  <c r="AJ21" i="5"/>
  <c r="AM21" i="5" s="1"/>
  <c r="AB21" i="5"/>
  <c r="AE21" i="5" s="1"/>
  <c r="AB76" i="5"/>
  <c r="AE76" i="5" s="1"/>
  <c r="AJ60" i="5"/>
  <c r="AM60" i="5" s="1"/>
  <c r="AB60" i="5"/>
  <c r="AE60" i="5" s="1"/>
  <c r="AJ151" i="5"/>
  <c r="AM151" i="5" s="1"/>
  <c r="AB151" i="5"/>
  <c r="AE151" i="5" s="1"/>
  <c r="AJ144" i="5"/>
  <c r="AM144" i="5" s="1"/>
  <c r="AB144" i="5"/>
  <c r="AE144" i="5" s="1"/>
  <c r="AB114" i="5"/>
  <c r="AE114" i="5" s="1"/>
  <c r="AJ114" i="5"/>
  <c r="AM114" i="5" s="1"/>
  <c r="AB84" i="5"/>
  <c r="AE84" i="5" s="1"/>
  <c r="AJ84" i="5"/>
  <c r="AM84" i="5" s="1"/>
  <c r="P122" i="5"/>
  <c r="Q122" i="5" s="1"/>
  <c r="S122" i="5" s="1"/>
  <c r="V122" i="5"/>
  <c r="W122" i="5" s="1"/>
  <c r="AJ75" i="5"/>
  <c r="AM75" i="5" s="1"/>
  <c r="P39" i="5"/>
  <c r="Q39" i="5" s="1"/>
  <c r="S39" i="5" s="1"/>
  <c r="V39" i="5"/>
  <c r="W39" i="5" s="1"/>
  <c r="AJ61" i="5"/>
  <c r="AM61" i="5" s="1"/>
  <c r="AB61" i="5"/>
  <c r="AE61" i="5" s="1"/>
  <c r="V71" i="5"/>
  <c r="W71" i="5" s="1"/>
  <c r="P71" i="5"/>
  <c r="Q71" i="5" s="1"/>
  <c r="S71" i="5" s="1"/>
  <c r="P26" i="5"/>
  <c r="Q26" i="5" s="1"/>
  <c r="S26" i="5" s="1"/>
  <c r="V26" i="5"/>
  <c r="W26" i="5" s="1"/>
  <c r="P33" i="5"/>
  <c r="Q33" i="5" s="1"/>
  <c r="S33" i="5" s="1"/>
  <c r="V33" i="5"/>
  <c r="W33" i="5" s="1"/>
  <c r="P57" i="5"/>
  <c r="Q57" i="5" s="1"/>
  <c r="S57" i="5" s="1"/>
  <c r="V57" i="5"/>
  <c r="W57" i="5" s="1"/>
  <c r="P69" i="5"/>
  <c r="Q69" i="5" s="1"/>
  <c r="S69" i="5" s="1"/>
  <c r="V69" i="5"/>
  <c r="W69" i="5" s="1"/>
  <c r="AJ106" i="5"/>
  <c r="AM106" i="5" s="1"/>
  <c r="AB33" i="5"/>
  <c r="AE33" i="5" s="1"/>
  <c r="AB75" i="5"/>
  <c r="AE75" i="5" s="1"/>
  <c r="AB135" i="5"/>
  <c r="AE135" i="5" s="1"/>
  <c r="AJ135" i="5"/>
  <c r="AM135" i="5" s="1"/>
  <c r="P91" i="5"/>
  <c r="Q91" i="5" s="1"/>
  <c r="S91" i="5" s="1"/>
  <c r="V91" i="5"/>
  <c r="W91" i="5" s="1"/>
  <c r="P120" i="5"/>
  <c r="Q120" i="5" s="1"/>
  <c r="S120" i="5" s="1"/>
  <c r="V120" i="5"/>
  <c r="W120" i="5" s="1"/>
  <c r="P87" i="5"/>
  <c r="Q87" i="5" s="1"/>
  <c r="S87" i="5" s="1"/>
  <c r="V87" i="5"/>
  <c r="W87" i="5" s="1"/>
  <c r="V66" i="5"/>
  <c r="W66" i="5" s="1"/>
  <c r="P66" i="5"/>
  <c r="Q66" i="5" s="1"/>
  <c r="S66" i="5" s="1"/>
  <c r="P76" i="5"/>
  <c r="Q76" i="5" s="1"/>
  <c r="S76" i="5" s="1"/>
  <c r="V76" i="5"/>
  <c r="W76" i="5" s="1"/>
  <c r="P18" i="5"/>
  <c r="Q18" i="5" s="1"/>
  <c r="S18" i="5" s="1"/>
  <c r="V18" i="5"/>
  <c r="W18" i="5" s="1"/>
  <c r="AJ54" i="5"/>
  <c r="AM54" i="5" s="1"/>
  <c r="P41" i="5"/>
  <c r="Q41" i="5" s="1"/>
  <c r="S41" i="5" s="1"/>
  <c r="V41" i="5"/>
  <c r="W41" i="5" s="1"/>
  <c r="AB81" i="5"/>
  <c r="AE81" i="5" s="1"/>
  <c r="AJ91" i="5"/>
  <c r="AM91" i="5" s="1"/>
  <c r="AJ44" i="5"/>
  <c r="AM44" i="5" s="1"/>
  <c r="AB44" i="5"/>
  <c r="AE44" i="5" s="1"/>
  <c r="P152" i="5"/>
  <c r="Q152" i="5" s="1"/>
  <c r="S152" i="5" s="1"/>
  <c r="V152" i="5"/>
  <c r="W152" i="5" s="1"/>
  <c r="AJ165" i="5"/>
  <c r="AM165" i="5" s="1"/>
  <c r="V135" i="5"/>
  <c r="W135" i="5" s="1"/>
  <c r="P135" i="5"/>
  <c r="Q135" i="5" s="1"/>
  <c r="S135" i="5" s="1"/>
  <c r="P132" i="5"/>
  <c r="Q132" i="5" s="1"/>
  <c r="S132" i="5" s="1"/>
  <c r="V132" i="5"/>
  <c r="W132" i="5" s="1"/>
  <c r="P141" i="5"/>
  <c r="Q141" i="5" s="1"/>
  <c r="S141" i="5" s="1"/>
  <c r="V141" i="5"/>
  <c r="W141" i="5" s="1"/>
  <c r="AB143" i="5"/>
  <c r="AE143" i="5" s="1"/>
  <c r="AJ143" i="5"/>
  <c r="AM143" i="5" s="1"/>
  <c r="AJ86" i="5"/>
  <c r="AM86" i="5" s="1"/>
  <c r="AB86" i="5"/>
  <c r="AE86" i="5" s="1"/>
  <c r="AB172" i="5"/>
  <c r="AE172" i="5" s="1"/>
  <c r="AJ157" i="5"/>
  <c r="AM157" i="5" s="1"/>
  <c r="AB147" i="5"/>
  <c r="AE147" i="5" s="1"/>
  <c r="AJ147" i="5"/>
  <c r="AM147" i="5" s="1"/>
  <c r="AB150" i="5"/>
  <c r="AE150" i="5" s="1"/>
  <c r="AB165" i="5"/>
  <c r="AE165" i="5" s="1"/>
  <c r="V143" i="5"/>
  <c r="W143" i="5" s="1"/>
  <c r="P143" i="5"/>
  <c r="Q143" i="5" s="1"/>
  <c r="S143" i="5" s="1"/>
  <c r="P140" i="5"/>
  <c r="Q140" i="5" s="1"/>
  <c r="S140" i="5" s="1"/>
  <c r="V140" i="5"/>
  <c r="W140" i="5" s="1"/>
  <c r="AB140" i="5"/>
  <c r="AE140" i="5" s="1"/>
  <c r="V114" i="5"/>
  <c r="W114" i="5" s="1"/>
  <c r="P114" i="5"/>
  <c r="Q114" i="5" s="1"/>
  <c r="S114" i="5" s="1"/>
  <c r="P95" i="5"/>
  <c r="Q95" i="5" s="1"/>
  <c r="S95" i="5" s="1"/>
  <c r="V95" i="5"/>
  <c r="W95" i="5" s="1"/>
  <c r="AM78" i="5"/>
  <c r="AB117" i="5"/>
  <c r="AE117" i="5" s="1"/>
  <c r="AB68" i="5"/>
  <c r="AE68" i="5" s="1"/>
  <c r="AB71" i="5"/>
  <c r="AE71" i="5" s="1"/>
  <c r="AJ71" i="5"/>
  <c r="AM71" i="5" s="1"/>
  <c r="P47" i="5"/>
  <c r="Q47" i="5" s="1"/>
  <c r="S47" i="5" s="1"/>
  <c r="V47" i="5"/>
  <c r="W47" i="5" s="1"/>
  <c r="AJ98" i="5"/>
  <c r="AM98" i="5" s="1"/>
  <c r="AJ67" i="5"/>
  <c r="AM67" i="5" s="1"/>
  <c r="AB43" i="5"/>
  <c r="AE43" i="5" s="1"/>
  <c r="AJ38" i="5"/>
  <c r="AM38" i="5" s="1"/>
  <c r="AB54" i="5"/>
  <c r="AE54" i="5" s="1"/>
  <c r="AJ52" i="5"/>
  <c r="AM52" i="5" s="1"/>
  <c r="AB52" i="5"/>
  <c r="AE52" i="5" s="1"/>
  <c r="AJ81" i="5"/>
  <c r="AM81" i="5" s="1"/>
  <c r="AJ62" i="5"/>
  <c r="AM62" i="5" s="1"/>
  <c r="AB91" i="5"/>
  <c r="AE91" i="5" s="1"/>
  <c r="AB57" i="5"/>
  <c r="AE57" i="5" s="1"/>
  <c r="AB157" i="5"/>
  <c r="AE157" i="5" s="1"/>
  <c r="AJ159" i="5"/>
  <c r="AM159" i="5" s="1"/>
  <c r="AB159" i="5"/>
  <c r="AE159" i="5" s="1"/>
  <c r="AB142" i="5"/>
  <c r="AE142" i="5" s="1"/>
  <c r="AJ142" i="5"/>
  <c r="AM142" i="5" s="1"/>
  <c r="P160" i="5"/>
  <c r="Q160" i="5" s="1"/>
  <c r="S160" i="5" s="1"/>
  <c r="V160" i="5"/>
  <c r="W160" i="5" s="1"/>
  <c r="V150" i="5"/>
  <c r="W150" i="5" s="1"/>
  <c r="P150" i="5"/>
  <c r="Q150" i="5" s="1"/>
  <c r="S150" i="5" s="1"/>
  <c r="AJ131" i="5"/>
  <c r="AM131" i="5" s="1"/>
  <c r="AB131" i="5"/>
  <c r="AE131" i="5" s="1"/>
  <c r="AB94" i="5"/>
  <c r="AE94" i="5" s="1"/>
  <c r="AJ94" i="5"/>
  <c r="AM94" i="5" s="1"/>
  <c r="AB93" i="5"/>
  <c r="AE93" i="5" s="1"/>
  <c r="AJ93" i="5"/>
  <c r="AM93" i="5" s="1"/>
  <c r="AJ117" i="5"/>
  <c r="AM117" i="5" s="1"/>
  <c r="AJ83" i="5"/>
  <c r="AM83" i="5" s="1"/>
  <c r="AJ97" i="5"/>
  <c r="AM97" i="5" s="1"/>
  <c r="AB79" i="5"/>
  <c r="AE79" i="5" s="1"/>
  <c r="AJ79" i="5"/>
  <c r="AM79" i="5" s="1"/>
  <c r="AJ58" i="5"/>
  <c r="AM58" i="5" s="1"/>
  <c r="AB58" i="5"/>
  <c r="AE58" i="5" s="1"/>
  <c r="AJ34" i="5"/>
  <c r="AM34" i="5" s="1"/>
  <c r="AB34" i="5"/>
  <c r="AE34" i="5" s="1"/>
  <c r="P31" i="5"/>
  <c r="Q31" i="5" s="1"/>
  <c r="S31" i="5" s="1"/>
  <c r="V31" i="5"/>
  <c r="W31" i="5" s="1"/>
  <c r="AJ89" i="5"/>
  <c r="AM89" i="5" s="1"/>
  <c r="AJ53" i="5"/>
  <c r="AM53" i="5" s="1"/>
  <c r="AB53" i="5"/>
  <c r="AE53" i="5" s="1"/>
  <c r="P10" i="5"/>
  <c r="Q10" i="5" s="1"/>
  <c r="S10" i="5" s="1"/>
  <c r="V10" i="5"/>
  <c r="W10" i="5" s="1"/>
  <c r="AJ77" i="5"/>
  <c r="AM77" i="5" s="1"/>
  <c r="AK26" i="5"/>
  <c r="AJ26" i="5"/>
  <c r="AJ28" i="5"/>
  <c r="AM28" i="5" s="1"/>
  <c r="AB28" i="5"/>
  <c r="AE28" i="5" s="1"/>
  <c r="V79" i="5"/>
  <c r="W79" i="5" s="1"/>
  <c r="P79" i="5"/>
  <c r="Q79" i="5" s="1"/>
  <c r="S79" i="5" s="1"/>
  <c r="AJ173" i="5"/>
  <c r="AM173" i="5" s="1"/>
  <c r="AB173" i="5"/>
  <c r="AE173" i="5" s="1"/>
  <c r="V168" i="5"/>
  <c r="W168" i="5" s="1"/>
  <c r="P168" i="5"/>
  <c r="Q168" i="5" s="1"/>
  <c r="S168" i="5" s="1"/>
  <c r="AB134" i="5"/>
  <c r="AE134" i="5" s="1"/>
  <c r="AJ134" i="5"/>
  <c r="AM134" i="5" s="1"/>
  <c r="AB158" i="5"/>
  <c r="AE158" i="5" s="1"/>
  <c r="AB146" i="5"/>
  <c r="AE146" i="5" s="1"/>
  <c r="AJ146" i="5"/>
  <c r="AM146" i="5" s="1"/>
  <c r="AJ136" i="5"/>
  <c r="AM136" i="5" s="1"/>
  <c r="AB136" i="5"/>
  <c r="AE136" i="5" s="1"/>
  <c r="AB127" i="5"/>
  <c r="AE127" i="5" s="1"/>
  <c r="AJ127" i="5"/>
  <c r="AM127" i="5" s="1"/>
  <c r="AK120" i="5"/>
  <c r="AJ120" i="5"/>
  <c r="AJ118" i="5"/>
  <c r="AM118" i="5" s="1"/>
  <c r="P108" i="5"/>
  <c r="Q108" i="5" s="1"/>
  <c r="S108" i="5" s="1"/>
  <c r="V108" i="5"/>
  <c r="W108" i="5" s="1"/>
  <c r="AB83" i="5"/>
  <c r="AE83" i="5" s="1"/>
  <c r="AJ80" i="5"/>
  <c r="AM80" i="5" s="1"/>
  <c r="AB80" i="5"/>
  <c r="AE80" i="5" s="1"/>
  <c r="P63" i="5"/>
  <c r="Q63" i="5" s="1"/>
  <c r="S63" i="5" s="1"/>
  <c r="V63" i="5"/>
  <c r="W63" i="5" s="1"/>
  <c r="AJ37" i="5"/>
  <c r="AM37" i="5" s="1"/>
  <c r="AB37" i="5"/>
  <c r="AE37" i="5" s="1"/>
  <c r="P124" i="5"/>
  <c r="Q124" i="5" s="1"/>
  <c r="S124" i="5" s="1"/>
  <c r="V124" i="5"/>
  <c r="W124" i="5" s="1"/>
  <c r="AJ43" i="5"/>
  <c r="AM43" i="5" s="1"/>
  <c r="AB51" i="5"/>
  <c r="AE51" i="5" s="1"/>
  <c r="AJ14" i="5"/>
  <c r="AM14" i="5" s="1"/>
  <c r="AB14" i="5"/>
  <c r="AE14" i="5" s="1"/>
  <c r="P68" i="5"/>
  <c r="Q68" i="5" s="1"/>
  <c r="S68" i="5" s="1"/>
  <c r="V68" i="5"/>
  <c r="W68" i="5" s="1"/>
  <c r="AJ111" i="5"/>
  <c r="AM111" i="5" s="1"/>
  <c r="AO74" i="5" l="1"/>
  <c r="AQ74" i="5" s="1"/>
  <c r="AO12" i="5"/>
  <c r="AS12" i="5" s="1"/>
  <c r="AO100" i="5"/>
  <c r="AS100" i="5" s="1"/>
  <c r="AV100" i="5" s="1"/>
  <c r="AO78" i="5"/>
  <c r="AS78" i="5" s="1"/>
  <c r="AV78" i="5" s="1"/>
  <c r="AO92" i="5"/>
  <c r="AQ92" i="5" s="1"/>
  <c r="AO139" i="5"/>
  <c r="AS139" i="5" s="1"/>
  <c r="AO40" i="5"/>
  <c r="AQ40" i="5" s="1"/>
  <c r="AO88" i="5"/>
  <c r="AQ88" i="5" s="1"/>
  <c r="AO171" i="5"/>
  <c r="AQ171" i="5" s="1"/>
  <c r="AO125" i="5"/>
  <c r="AS125" i="5" s="1"/>
  <c r="AV125" i="5" s="1"/>
  <c r="AO8" i="5"/>
  <c r="AQ8" i="5" s="1"/>
  <c r="AO172" i="5"/>
  <c r="AS172" i="5" s="1"/>
  <c r="AV172" i="5" s="1"/>
  <c r="AO138" i="5"/>
  <c r="AS138" i="5" s="1"/>
  <c r="AO110" i="5"/>
  <c r="AS110" i="5" s="1"/>
  <c r="AV110" i="5" s="1"/>
  <c r="AO35" i="5"/>
  <c r="AS35" i="5" s="1"/>
  <c r="AV35" i="5" s="1"/>
  <c r="AO165" i="5"/>
  <c r="AS165" i="5" s="1"/>
  <c r="AV165" i="5" s="1"/>
  <c r="AO162" i="5"/>
  <c r="AQ162" i="5" s="1"/>
  <c r="AO59" i="5"/>
  <c r="AS59" i="5" s="1"/>
  <c r="AV59" i="5" s="1"/>
  <c r="AO46" i="5"/>
  <c r="AS46" i="5" s="1"/>
  <c r="AV46" i="5" s="1"/>
  <c r="AO105" i="5"/>
  <c r="AQ105" i="5" s="1"/>
  <c r="AO9" i="5"/>
  <c r="AS9" i="5" s="1"/>
  <c r="AO126" i="5"/>
  <c r="AQ126" i="5" s="1"/>
  <c r="AO51" i="5"/>
  <c r="AQ51" i="5" s="1"/>
  <c r="AO75" i="5"/>
  <c r="AS75" i="5" s="1"/>
  <c r="AO56" i="5"/>
  <c r="AQ56" i="5" s="1"/>
  <c r="AO62" i="5"/>
  <c r="AS62" i="5" s="1"/>
  <c r="AV62" i="5" s="1"/>
  <c r="AO32" i="5"/>
  <c r="AQ32" i="5" s="1"/>
  <c r="AO67" i="5"/>
  <c r="AS67" i="5" s="1"/>
  <c r="AV67" i="5" s="1"/>
  <c r="AO102" i="5"/>
  <c r="AQ102" i="5" s="1"/>
  <c r="AO90" i="5"/>
  <c r="AS90" i="5" s="1"/>
  <c r="AO118" i="5"/>
  <c r="AS118" i="5" s="1"/>
  <c r="AV118" i="5" s="1"/>
  <c r="AO30" i="5"/>
  <c r="AS30" i="5" s="1"/>
  <c r="AO15" i="5"/>
  <c r="AQ15" i="5" s="1"/>
  <c r="AO97" i="5"/>
  <c r="AQ97" i="5" s="1"/>
  <c r="AO161" i="5"/>
  <c r="AS161" i="5" s="1"/>
  <c r="AV161" i="5" s="1"/>
  <c r="AO155" i="5"/>
  <c r="AS155" i="5" s="1"/>
  <c r="AO148" i="5"/>
  <c r="AS148" i="5" s="1"/>
  <c r="AV148" i="5" s="1"/>
  <c r="AO82" i="5"/>
  <c r="AS82" i="5" s="1"/>
  <c r="AV82" i="5" s="1"/>
  <c r="AO50" i="5"/>
  <c r="AQ50" i="5" s="1"/>
  <c r="AO53" i="5"/>
  <c r="AS53" i="5" s="1"/>
  <c r="AO65" i="5"/>
  <c r="AS65" i="5" s="1"/>
  <c r="AV65" i="5" s="1"/>
  <c r="AO101" i="5"/>
  <c r="AS101" i="5" s="1"/>
  <c r="AV101" i="5" s="1"/>
  <c r="AO20" i="5"/>
  <c r="AS20" i="5" s="1"/>
  <c r="AV20" i="5" s="1"/>
  <c r="AO170" i="5"/>
  <c r="AS170" i="5" s="1"/>
  <c r="AV170" i="5" s="1"/>
  <c r="AO103" i="5"/>
  <c r="AS103" i="5" s="1"/>
  <c r="AV103" i="5" s="1"/>
  <c r="AO83" i="5"/>
  <c r="AS83" i="5" s="1"/>
  <c r="AV83" i="5" s="1"/>
  <c r="AO25" i="5"/>
  <c r="AQ25" i="5" s="1"/>
  <c r="AO133" i="5"/>
  <c r="AS133" i="5" s="1"/>
  <c r="AO85" i="5"/>
  <c r="AQ85" i="5" s="1"/>
  <c r="AO145" i="5"/>
  <c r="AQ145" i="5" s="1"/>
  <c r="AO137" i="5"/>
  <c r="AS137" i="5" s="1"/>
  <c r="AO7" i="5"/>
  <c r="AS7" i="5" s="1"/>
  <c r="AO157" i="5"/>
  <c r="AS157" i="5" s="1"/>
  <c r="AO147" i="5"/>
  <c r="AQ147" i="5" s="1"/>
  <c r="AO42" i="5"/>
  <c r="AQ42" i="5" s="1"/>
  <c r="AO109" i="5"/>
  <c r="AS109" i="5" s="1"/>
  <c r="AV109" i="5" s="1"/>
  <c r="AO144" i="5"/>
  <c r="AS144" i="5" s="1"/>
  <c r="AV144" i="5" s="1"/>
  <c r="AO13" i="5"/>
  <c r="AQ13" i="5" s="1"/>
  <c r="AO142" i="5"/>
  <c r="AQ142" i="5" s="1"/>
  <c r="AO45" i="5"/>
  <c r="AS45" i="5" s="1"/>
  <c r="AV45" i="5" s="1"/>
  <c r="AO48" i="5"/>
  <c r="AQ48" i="5" s="1"/>
  <c r="AO121" i="5"/>
  <c r="AS121" i="5" s="1"/>
  <c r="AV121" i="5" s="1"/>
  <c r="AO131" i="5"/>
  <c r="AQ131" i="5" s="1"/>
  <c r="AO153" i="5"/>
  <c r="AQ153" i="5" s="1"/>
  <c r="AO169" i="5"/>
  <c r="AS169" i="5" s="1"/>
  <c r="AV169" i="5" s="1"/>
  <c r="AO159" i="5"/>
  <c r="AS159" i="5" s="1"/>
  <c r="AO151" i="5"/>
  <c r="AQ151" i="5" s="1"/>
  <c r="AO123" i="5"/>
  <c r="AQ123" i="5" s="1"/>
  <c r="AO167" i="5"/>
  <c r="AQ167" i="5" s="1"/>
  <c r="AO113" i="5"/>
  <c r="AS113" i="5" s="1"/>
  <c r="AO173" i="5"/>
  <c r="AQ173" i="5" s="1"/>
  <c r="AO77" i="5"/>
  <c r="AQ77" i="5" s="1"/>
  <c r="AO86" i="5"/>
  <c r="AS86" i="5" s="1"/>
  <c r="AV86" i="5" s="1"/>
  <c r="AO61" i="5"/>
  <c r="AS61" i="5" s="1"/>
  <c r="AV61" i="5" s="1"/>
  <c r="AO72" i="5"/>
  <c r="AS72" i="5" s="1"/>
  <c r="AO22" i="5"/>
  <c r="AS22" i="5" s="1"/>
  <c r="AV22" i="5" s="1"/>
  <c r="AO17" i="5"/>
  <c r="AS17" i="5" s="1"/>
  <c r="AV17" i="5" s="1"/>
  <c r="AO104" i="5"/>
  <c r="AQ104" i="5" s="1"/>
  <c r="AO94" i="5"/>
  <c r="AQ94" i="5" s="1"/>
  <c r="AO38" i="5"/>
  <c r="AQ38" i="5" s="1"/>
  <c r="AO129" i="5"/>
  <c r="AS129" i="5" s="1"/>
  <c r="AV129" i="5" s="1"/>
  <c r="AO52" i="5"/>
  <c r="AS52" i="5" s="1"/>
  <c r="AO152" i="5"/>
  <c r="AS152" i="5" s="1"/>
  <c r="AV152" i="5" s="1"/>
  <c r="AO84" i="5"/>
  <c r="AQ84" i="5" s="1"/>
  <c r="AO27" i="5"/>
  <c r="AS27" i="5" s="1"/>
  <c r="AV27" i="5" s="1"/>
  <c r="AO73" i="5"/>
  <c r="AQ73" i="5" s="1"/>
  <c r="AO149" i="5"/>
  <c r="AQ149" i="5" s="1"/>
  <c r="AO117" i="5"/>
  <c r="AQ117" i="5" s="1"/>
  <c r="AO93" i="5"/>
  <c r="AS93" i="5" s="1"/>
  <c r="AO112" i="5"/>
  <c r="AQ112" i="5" s="1"/>
  <c r="AO64" i="5"/>
  <c r="AQ64" i="5" s="1"/>
  <c r="AO43" i="5"/>
  <c r="AS43" i="5" s="1"/>
  <c r="AV43" i="5" s="1"/>
  <c r="AO80" i="5"/>
  <c r="AQ80" i="5" s="1"/>
  <c r="AO21" i="5"/>
  <c r="AS21" i="5" s="1"/>
  <c r="AV21" i="5" s="1"/>
  <c r="AO89" i="5"/>
  <c r="AS89" i="5" s="1"/>
  <c r="AV89" i="5" s="1"/>
  <c r="AO128" i="5"/>
  <c r="AO81" i="5"/>
  <c r="AS81" i="5" s="1"/>
  <c r="AV81" i="5" s="1"/>
  <c r="AO134" i="5"/>
  <c r="AQ134" i="5" s="1"/>
  <c r="AO58" i="5"/>
  <c r="AQ58" i="5" s="1"/>
  <c r="AO96" i="5"/>
  <c r="AS96" i="5" s="1"/>
  <c r="AO23" i="5"/>
  <c r="AQ23" i="5" s="1"/>
  <c r="AO54" i="5"/>
  <c r="AS54" i="5" s="1"/>
  <c r="AO146" i="5"/>
  <c r="AQ146" i="5" s="1"/>
  <c r="AO107" i="5"/>
  <c r="AS107" i="5" s="1"/>
  <c r="AV107" i="5" s="1"/>
  <c r="AO14" i="5"/>
  <c r="AS14" i="5" s="1"/>
  <c r="AO37" i="5"/>
  <c r="AS37" i="5" s="1"/>
  <c r="AV37" i="5" s="1"/>
  <c r="AO29" i="5"/>
  <c r="AQ29" i="5" s="1"/>
  <c r="AO36" i="5"/>
  <c r="AS36" i="5" s="1"/>
  <c r="AV36" i="5" s="1"/>
  <c r="AO28" i="5"/>
  <c r="AS28" i="5" s="1"/>
  <c r="AO34" i="5"/>
  <c r="AS34" i="5" s="1"/>
  <c r="AO79" i="5"/>
  <c r="AO95" i="5"/>
  <c r="AO41" i="5"/>
  <c r="AO76" i="5"/>
  <c r="AO71" i="5"/>
  <c r="AO111" i="5"/>
  <c r="AO19" i="5"/>
  <c r="AO140" i="5"/>
  <c r="AO141" i="5"/>
  <c r="AO69" i="5"/>
  <c r="AO60" i="5"/>
  <c r="AO158" i="5"/>
  <c r="AO99" i="5"/>
  <c r="AO168" i="5"/>
  <c r="AO10" i="5"/>
  <c r="AO160" i="5"/>
  <c r="AO114" i="5"/>
  <c r="AO66" i="5"/>
  <c r="AO39" i="5"/>
  <c r="AM68" i="5"/>
  <c r="AO68" i="5" s="1"/>
  <c r="AO115" i="5"/>
  <c r="AO119" i="5"/>
  <c r="AO143" i="5"/>
  <c r="AO57" i="5"/>
  <c r="AO16" i="5"/>
  <c r="AO24" i="5"/>
  <c r="AO98" i="5"/>
  <c r="AO116" i="5"/>
  <c r="AS70" i="5"/>
  <c r="AQ70" i="5"/>
  <c r="AO63" i="5"/>
  <c r="AO18" i="5"/>
  <c r="AQ154" i="5"/>
  <c r="AS154" i="5"/>
  <c r="AM120" i="5"/>
  <c r="AO120" i="5" s="1"/>
  <c r="AO136" i="5"/>
  <c r="AS130" i="5"/>
  <c r="AV130" i="5" s="1"/>
  <c r="AQ130" i="5"/>
  <c r="AO132" i="5"/>
  <c r="AO33" i="5"/>
  <c r="AO55" i="5"/>
  <c r="AO164" i="5"/>
  <c r="AO106" i="5"/>
  <c r="AO163" i="5"/>
  <c r="AO124" i="5"/>
  <c r="AM26" i="5"/>
  <c r="AO26" i="5" s="1"/>
  <c r="AO150" i="5"/>
  <c r="AO47" i="5"/>
  <c r="AO135" i="5"/>
  <c r="AO44" i="5"/>
  <c r="AO87" i="5"/>
  <c r="AO91" i="5"/>
  <c r="AO122" i="5"/>
  <c r="AM108" i="5"/>
  <c r="AO108" i="5" s="1"/>
  <c r="AO156" i="5"/>
  <c r="AO11" i="5"/>
  <c r="AO31" i="5"/>
  <c r="AO49" i="5"/>
  <c r="AO127" i="5"/>
  <c r="AO166" i="5"/>
  <c r="AS105" i="5" l="1"/>
  <c r="AV105" i="5" s="1"/>
  <c r="AQ45" i="5"/>
  <c r="AS92" i="5"/>
  <c r="AS74" i="5"/>
  <c r="AS171" i="5"/>
  <c r="AV171" i="5" s="1"/>
  <c r="AQ100" i="5"/>
  <c r="AQ148" i="5"/>
  <c r="AQ75" i="5"/>
  <c r="AS88" i="5"/>
  <c r="AV88" i="5" s="1"/>
  <c r="AQ139" i="5"/>
  <c r="AQ125" i="5"/>
  <c r="AQ12" i="5"/>
  <c r="AQ137" i="5"/>
  <c r="AS142" i="5"/>
  <c r="AV142" i="5" s="1"/>
  <c r="AQ62" i="5"/>
  <c r="AQ138" i="5"/>
  <c r="AQ35" i="5"/>
  <c r="AS51" i="5"/>
  <c r="AS153" i="5"/>
  <c r="AQ78" i="5"/>
  <c r="AS8" i="5"/>
  <c r="AS42" i="5"/>
  <c r="AV42" i="5" s="1"/>
  <c r="AS94" i="5"/>
  <c r="AS15" i="5"/>
  <c r="AV15" i="5" s="1"/>
  <c r="AS162" i="5"/>
  <c r="AV162" i="5" s="1"/>
  <c r="AQ82" i="5"/>
  <c r="AQ110" i="5"/>
  <c r="AS40" i="5"/>
  <c r="AV40" i="5" s="1"/>
  <c r="AQ169" i="5"/>
  <c r="AS48" i="5"/>
  <c r="AS64" i="5"/>
  <c r="AV64" i="5" s="1"/>
  <c r="AQ59" i="5"/>
  <c r="AQ54" i="5"/>
  <c r="AS149" i="5"/>
  <c r="AV149" i="5" s="1"/>
  <c r="AS131" i="5"/>
  <c r="AV131" i="5" s="1"/>
  <c r="AQ46" i="5"/>
  <c r="AS97" i="5"/>
  <c r="AQ172" i="5"/>
  <c r="AS13" i="5"/>
  <c r="AS56" i="5"/>
  <c r="AV56" i="5" s="1"/>
  <c r="AQ165" i="5"/>
  <c r="AQ27" i="5"/>
  <c r="AS146" i="5"/>
  <c r="AV146" i="5" s="1"/>
  <c r="AS147" i="5"/>
  <c r="AV147" i="5" s="1"/>
  <c r="AQ155" i="5"/>
  <c r="AQ30" i="5"/>
  <c r="AS50" i="5"/>
  <c r="AS151" i="5"/>
  <c r="AV151" i="5" s="1"/>
  <c r="AS126" i="5"/>
  <c r="AV126" i="5" s="1"/>
  <c r="AQ67" i="5"/>
  <c r="AS25" i="5"/>
  <c r="AV25" i="5" s="1"/>
  <c r="AS112" i="5"/>
  <c r="AQ83" i="5"/>
  <c r="AQ118" i="5"/>
  <c r="AQ22" i="5"/>
  <c r="AQ170" i="5"/>
  <c r="AQ101" i="5"/>
  <c r="AS29" i="5"/>
  <c r="AS167" i="5"/>
  <c r="AV167" i="5" s="1"/>
  <c r="AS23" i="5"/>
  <c r="AV23" i="5" s="1"/>
  <c r="AQ133" i="5"/>
  <c r="AQ53" i="5"/>
  <c r="AS102" i="5"/>
  <c r="AV102" i="5" s="1"/>
  <c r="AQ9" i="5"/>
  <c r="AQ90" i="5"/>
  <c r="AS77" i="5"/>
  <c r="AV77" i="5" s="1"/>
  <c r="AS84" i="5"/>
  <c r="AV84" i="5" s="1"/>
  <c r="AS32" i="5"/>
  <c r="AQ14" i="5"/>
  <c r="AQ72" i="5"/>
  <c r="AQ36" i="5"/>
  <c r="AQ7" i="5"/>
  <c r="AQ65" i="5"/>
  <c r="AQ152" i="5"/>
  <c r="AQ43" i="5"/>
  <c r="AS117" i="5"/>
  <c r="AS145" i="5"/>
  <c r="AV145" i="5" s="1"/>
  <c r="AQ17" i="5"/>
  <c r="AS58" i="5"/>
  <c r="AV58" i="5" s="1"/>
  <c r="AS173" i="5"/>
  <c r="AV173" i="5" s="1"/>
  <c r="AQ21" i="5"/>
  <c r="AQ159" i="5"/>
  <c r="AQ144" i="5"/>
  <c r="AQ86" i="5"/>
  <c r="AS134" i="5"/>
  <c r="AS38" i="5"/>
  <c r="AV38" i="5" s="1"/>
  <c r="AQ109" i="5"/>
  <c r="AQ161" i="5"/>
  <c r="AQ20" i="5"/>
  <c r="AQ103" i="5"/>
  <c r="AQ93" i="5"/>
  <c r="AS85" i="5"/>
  <c r="AV85" i="5" s="1"/>
  <c r="AS123" i="5"/>
  <c r="AV123" i="5" s="1"/>
  <c r="AS80" i="5"/>
  <c r="AV80" i="5" s="1"/>
  <c r="AQ157" i="5"/>
  <c r="AQ113" i="5"/>
  <c r="AQ89" i="5"/>
  <c r="AQ81" i="5"/>
  <c r="AQ121" i="5"/>
  <c r="AS73" i="5"/>
  <c r="AQ129" i="5"/>
  <c r="AQ34" i="5"/>
  <c r="AQ107" i="5"/>
  <c r="AQ37" i="5"/>
  <c r="AQ61" i="5"/>
  <c r="AS104" i="5"/>
  <c r="AV104" i="5" s="1"/>
  <c r="AQ52" i="5"/>
  <c r="AS128" i="5"/>
  <c r="AV128" i="5" s="1"/>
  <c r="AQ128" i="5"/>
  <c r="AQ96" i="5"/>
  <c r="AQ28" i="5"/>
  <c r="AS108" i="5"/>
  <c r="AV108" i="5" s="1"/>
  <c r="AQ108" i="5"/>
  <c r="AS132" i="5"/>
  <c r="AQ132" i="5"/>
  <c r="AS68" i="5"/>
  <c r="AV68" i="5" s="1"/>
  <c r="AQ68" i="5"/>
  <c r="AS60" i="5"/>
  <c r="AV60" i="5" s="1"/>
  <c r="AQ60" i="5"/>
  <c r="AS87" i="5"/>
  <c r="AV87" i="5" s="1"/>
  <c r="AQ87" i="5"/>
  <c r="AS136" i="5"/>
  <c r="AQ136" i="5"/>
  <c r="AS116" i="5"/>
  <c r="AQ116" i="5"/>
  <c r="AS57" i="5"/>
  <c r="AV57" i="5" s="1"/>
  <c r="AQ57" i="5"/>
  <c r="AS141" i="5"/>
  <c r="AV141" i="5" s="1"/>
  <c r="AQ141" i="5"/>
  <c r="AS115" i="5"/>
  <c r="AQ115" i="5"/>
  <c r="AS95" i="5"/>
  <c r="AQ95" i="5"/>
  <c r="AS166" i="5"/>
  <c r="AV166" i="5" s="1"/>
  <c r="AQ166" i="5"/>
  <c r="AS44" i="5"/>
  <c r="AV44" i="5" s="1"/>
  <c r="AQ44" i="5"/>
  <c r="AS55" i="5"/>
  <c r="AQ55" i="5"/>
  <c r="AS143" i="5"/>
  <c r="AV143" i="5" s="1"/>
  <c r="AQ143" i="5"/>
  <c r="AS127" i="5"/>
  <c r="AV127" i="5" s="1"/>
  <c r="AQ127" i="5"/>
  <c r="AS31" i="5"/>
  <c r="AQ31" i="5"/>
  <c r="AS11" i="5"/>
  <c r="AQ11" i="5"/>
  <c r="AS156" i="5"/>
  <c r="AQ156" i="5"/>
  <c r="AS122" i="5"/>
  <c r="AV122" i="5" s="1"/>
  <c r="AQ122" i="5"/>
  <c r="AS150" i="5"/>
  <c r="AV150" i="5" s="1"/>
  <c r="AQ150" i="5"/>
  <c r="AS164" i="5"/>
  <c r="AV164" i="5" s="1"/>
  <c r="AQ164" i="5"/>
  <c r="AS120" i="5"/>
  <c r="AV120" i="5" s="1"/>
  <c r="AQ120" i="5"/>
  <c r="AS168" i="5"/>
  <c r="AV168" i="5" s="1"/>
  <c r="AQ168" i="5"/>
  <c r="AS111" i="5"/>
  <c r="AQ111" i="5"/>
  <c r="AS98" i="5"/>
  <c r="AV98" i="5" s="1"/>
  <c r="AQ98" i="5"/>
  <c r="AS39" i="5"/>
  <c r="AV39" i="5" s="1"/>
  <c r="AQ39" i="5"/>
  <c r="AQ10" i="5"/>
  <c r="AS10" i="5"/>
  <c r="AS76" i="5"/>
  <c r="AQ76" i="5"/>
  <c r="AS135" i="5"/>
  <c r="AQ135" i="5"/>
  <c r="AS47" i="5"/>
  <c r="AV47" i="5" s="1"/>
  <c r="AQ47" i="5"/>
  <c r="AS106" i="5"/>
  <c r="AV106" i="5" s="1"/>
  <c r="AQ106" i="5"/>
  <c r="AS24" i="5"/>
  <c r="AV24" i="5" s="1"/>
  <c r="AQ24" i="5"/>
  <c r="AQ114" i="5"/>
  <c r="AS114" i="5"/>
  <c r="AS69" i="5"/>
  <c r="AQ69" i="5"/>
  <c r="AS41" i="5"/>
  <c r="AV41" i="5" s="1"/>
  <c r="AQ41" i="5"/>
  <c r="AS124" i="5"/>
  <c r="AV124" i="5" s="1"/>
  <c r="AQ124" i="5"/>
  <c r="AQ18" i="5"/>
  <c r="AS18" i="5"/>
  <c r="AV18" i="5" s="1"/>
  <c r="AS63" i="5"/>
  <c r="AQ63" i="5"/>
  <c r="AS16" i="5"/>
  <c r="AV16" i="5" s="1"/>
  <c r="AQ16" i="5"/>
  <c r="AS158" i="5"/>
  <c r="AQ158" i="5"/>
  <c r="AS140" i="5"/>
  <c r="AV140" i="5" s="1"/>
  <c r="AQ140" i="5"/>
  <c r="AS49" i="5"/>
  <c r="AQ49" i="5"/>
  <c r="AS26" i="5"/>
  <c r="AV26" i="5" s="1"/>
  <c r="AQ26" i="5"/>
  <c r="AS33" i="5"/>
  <c r="AQ33" i="5"/>
  <c r="AS119" i="5"/>
  <c r="AV119" i="5" s="1"/>
  <c r="AQ119" i="5"/>
  <c r="AS66" i="5"/>
  <c r="AV66" i="5" s="1"/>
  <c r="AQ66" i="5"/>
  <c r="AS99" i="5"/>
  <c r="AV99" i="5" s="1"/>
  <c r="AQ99" i="5"/>
  <c r="AS19" i="5"/>
  <c r="AV19" i="5" s="1"/>
  <c r="AQ19" i="5"/>
  <c r="AS163" i="5"/>
  <c r="AV163" i="5" s="1"/>
  <c r="AQ163" i="5"/>
  <c r="AS91" i="5"/>
  <c r="AQ91" i="5"/>
  <c r="AS160" i="5"/>
  <c r="AQ160" i="5"/>
  <c r="AS71" i="5"/>
  <c r="AQ71" i="5"/>
  <c r="AS79" i="5"/>
  <c r="AV79" i="5" s="1"/>
  <c r="AQ79" i="5"/>
  <c r="AR7" i="5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<sst xmlns="http://schemas.openxmlformats.org/spreadsheetml/2006/main" count="113" uniqueCount="61">
  <si>
    <t>Temperature</t>
  </si>
  <si>
    <t>n=3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</si>
  <si>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</si>
  <si>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</si>
  <si>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</si>
  <si>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</si>
  <si>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</si>
  <si>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</si>
  <si>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</si>
  <si>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</si>
  <si>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</si>
  <si>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</si>
  <si>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</si>
  <si>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</si>
  <si>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</si>
  <si>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</si>
  <si>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</si>
  <si>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</si>
  <si>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</si>
  <si>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</si>
  <si>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</si>
  <si>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</si>
  <si>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</si>
  <si>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</si>
  <si>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</si>
  <si>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</si>
  <si>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</si>
  <si>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</si>
  <si>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CaCl2</t>
  </si>
  <si>
    <t>From je00039a035.pdf</t>
  </si>
  <si>
    <t>molality</t>
  </si>
  <si>
    <t>Phi</t>
  </si>
  <si>
    <t>Temperature = 0</t>
  </si>
  <si>
    <t>Temperature = 10</t>
  </si>
  <si>
    <t>Temperature = 20</t>
  </si>
  <si>
    <t>Temperature = 30</t>
  </si>
  <si>
    <t>Temperature = 40</t>
  </si>
  <si>
    <t>Temperature = 50</t>
  </si>
  <si>
    <t>Temperature = 60</t>
  </si>
  <si>
    <t>Temperature = 70</t>
  </si>
  <si>
    <t>Temperature = 80</t>
  </si>
  <si>
    <t>Temperature = 90</t>
  </si>
  <si>
    <t>Temperature = 100</t>
  </si>
  <si>
    <t>Temperature = 25</t>
  </si>
  <si>
    <t>Temperature C</t>
  </si>
  <si>
    <t>Temperature in K</t>
  </si>
  <si>
    <t>Reference value of phi</t>
  </si>
  <si>
    <t>1000/W</t>
  </si>
  <si>
    <t xml:space="preserve">phi2 </t>
  </si>
  <si>
    <t>Literature Graph</t>
  </si>
  <si>
    <t>From our work</t>
  </si>
  <si>
    <t>xg3</t>
  </si>
  <si>
    <t>xg5</t>
  </si>
  <si>
    <t>Temp</t>
  </si>
  <si>
    <t>xg6</t>
  </si>
  <si>
    <t>xg7</t>
  </si>
  <si>
    <t>xg8</t>
  </si>
  <si>
    <t>xp1</t>
  </si>
  <si>
    <t>Literature Work</t>
  </si>
  <si>
    <t>Our work</t>
  </si>
  <si>
    <t xml:space="preserve">Phi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</si>
</sst>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22/10/relationships/richValueRel" Target="richData/richValueRel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Parity plot for CaCl2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unknowns'!$AV$7:$AV$173</c:f>
              <c:numCache>
                <c:formatCode>General</c:formatCode>
                <c:ptCount val="167"/>
                <c:pt idx="8">
                  <c:v>1.0350966110589963</c:v>
                </c:pt>
                <c:pt idx="9">
                  <c:v>1.1340590600984952</c:v>
                </c:pt>
                <c:pt idx="10">
                  <c:v>1.2213057858259775</c:v>
                </c:pt>
                <c:pt idx="11">
                  <c:v>1.2990713823550895</c:v>
                </c:pt>
                <c:pt idx="12">
                  <c:v>1.3699849363099206</c:v>
                </c:pt>
                <c:pt idx="13">
                  <c:v>1.4367186833580776</c:v>
                </c:pt>
                <c:pt idx="14">
                  <c:v>1.5181261051848534</c:v>
                </c:pt>
                <c:pt idx="15">
                  <c:v>1.6015121650413979</c:v>
                </c:pt>
                <c:pt idx="16">
                  <c:v>1.6908494523890272</c:v>
                </c:pt>
                <c:pt idx="17">
                  <c:v>1.789535295167904</c:v>
                </c:pt>
                <c:pt idx="18">
                  <c:v>1.9004211521512226</c:v>
                </c:pt>
                <c:pt idx="19">
                  <c:v>2.0258594277380979</c:v>
                </c:pt>
                <c:pt idx="20">
                  <c:v>2.1677566461581637</c:v>
                </c:pt>
                <c:pt idx="28">
                  <c:v>1.0263648096613283</c:v>
                </c:pt>
                <c:pt idx="29">
                  <c:v>1.1238989276417588</c:v>
                </c:pt>
                <c:pt idx="30">
                  <c:v>1.2095168701251857</c:v>
                </c:pt>
                <c:pt idx="31">
                  <c:v>1.2854074400252102</c:v>
                </c:pt>
                <c:pt idx="32">
                  <c:v>1.3541772219508421</c:v>
                </c:pt>
                <c:pt idx="33">
                  <c:v>1.4184926748243587</c:v>
                </c:pt>
                <c:pt idx="34">
                  <c:v>1.496501133179345</c:v>
                </c:pt>
                <c:pt idx="35">
                  <c:v>1.5760978946251878</c:v>
                </c:pt>
                <c:pt idx="36">
                  <c:v>1.6612958283646246</c:v>
                </c:pt>
                <c:pt idx="37">
                  <c:v>1.7555384945251178</c:v>
                </c:pt>
                <c:pt idx="38">
                  <c:v>1.8617256860365927</c:v>
                </c:pt>
                <c:pt idx="39">
                  <c:v>1.9822576919138877</c:v>
                </c:pt>
                <c:pt idx="40">
                  <c:v>2.119086837833239</c:v>
                </c:pt>
                <c:pt idx="49">
                  <c:v>1.0221094723238922</c:v>
                </c:pt>
                <c:pt idx="50">
                  <c:v>1.1189475184945692</c:v>
                </c:pt>
                <c:pt idx="51">
                  <c:v>1.2037717177696641</c:v>
                </c:pt>
                <c:pt idx="52">
                  <c:v>1.2787485590103149</c:v>
                </c:pt>
                <c:pt idx="53">
                  <c:v>1.3464736613473498</c:v>
                </c:pt>
                <c:pt idx="54">
                  <c:v>1.409610668283491</c:v>
                </c:pt>
                <c:pt idx="55">
                  <c:v>1.4859628086227148</c:v>
                </c:pt>
                <c:pt idx="57">
                  <c:v>1.6468938972651115</c:v>
                </c:pt>
                <c:pt idx="58">
                  <c:v>1.7389714297673384</c:v>
                </c:pt>
                <c:pt idx="59">
                  <c:v>1.8428689953612785</c:v>
                </c:pt>
                <c:pt idx="60">
                  <c:v>1.9610102161499257</c:v>
                </c:pt>
                <c:pt idx="61">
                  <c:v>2.0953697358508148</c:v>
                </c:pt>
                <c:pt idx="70">
                  <c:v>1.01792458507727</c:v>
                </c:pt>
                <c:pt idx="71">
                  <c:v>1.1140780883787778</c:v>
                </c:pt>
                <c:pt idx="72">
                  <c:v>1.198121700733586</c:v>
                </c:pt>
                <c:pt idx="73">
                  <c:v>1.2721999674571154</c:v>
                </c:pt>
                <c:pt idx="74">
                  <c:v>1.3388977241214826</c:v>
                </c:pt>
                <c:pt idx="75">
                  <c:v>1.4008758453005443</c:v>
                </c:pt>
                <c:pt idx="76">
                  <c:v>1.4755991675343174</c:v>
                </c:pt>
                <c:pt idx="77">
                  <c:v>1.5515335594203188</c:v>
                </c:pt>
                <c:pt idx="78">
                  <c:v>1.6327308177589737</c:v>
                </c:pt>
                <c:pt idx="79">
                  <c:v>1.7226791833740838</c:v>
                </c:pt>
                <c:pt idx="80">
                  <c:v>1.8243251615762672</c:v>
                </c:pt>
                <c:pt idx="81">
                  <c:v>1.9401153194516223</c:v>
                </c:pt>
                <c:pt idx="82">
                  <c:v>2.072046247558391</c:v>
                </c:pt>
                <c:pt idx="91">
                  <c:v>1.0097570923160808</c:v>
                </c:pt>
                <c:pt idx="92">
                  <c:v>1.104574612033087</c:v>
                </c:pt>
                <c:pt idx="93">
                  <c:v>1.1870948239627512</c:v>
                </c:pt>
                <c:pt idx="94">
                  <c:v>1.259419450020234</c:v>
                </c:pt>
                <c:pt idx="95">
                  <c:v>1.3241122809532733</c:v>
                </c:pt>
                <c:pt idx="96">
                  <c:v>1.3838287869810353</c:v>
                </c:pt>
                <c:pt idx="97">
                  <c:v>1.4553734229692263</c:v>
                </c:pt>
                <c:pt idx="98">
                  <c:v>1.5277641456606741</c:v>
                </c:pt>
                <c:pt idx="99">
                  <c:v>1.605090415148855</c:v>
                </c:pt>
                <c:pt idx="100">
                  <c:v>1.6908837022227112</c:v>
                </c:pt>
                <c:pt idx="101">
                  <c:v>1.7881357081056204</c:v>
                </c:pt>
                <c:pt idx="102">
                  <c:v>1.8993377757208127</c:v>
                </c:pt>
                <c:pt idx="103">
                  <c:v>2.0265293237045827</c:v>
                </c:pt>
                <c:pt idx="111">
                  <c:v>0.95007927089789346</c:v>
                </c:pt>
                <c:pt idx="112">
                  <c:v>1.0018452562711884</c:v>
                </c:pt>
                <c:pt idx="113">
                  <c:v>1.0953686280970207</c:v>
                </c:pt>
                <c:pt idx="114">
                  <c:v>1.1764131771753226</c:v>
                </c:pt>
                <c:pt idx="115">
                  <c:v>1.2470391461771526</c:v>
                </c:pt>
                <c:pt idx="116">
                  <c:v>1.3097899410618572</c:v>
                </c:pt>
                <c:pt idx="117">
                  <c:v>1.3673157964466032</c:v>
                </c:pt>
                <c:pt idx="118">
                  <c:v>1.4357815133644405</c:v>
                </c:pt>
                <c:pt idx="119">
                  <c:v>1.5047398138303698</c:v>
                </c:pt>
                <c:pt idx="120">
                  <c:v>1.5783166364744952</c:v>
                </c:pt>
                <c:pt idx="121">
                  <c:v>1.66008532257173</c:v>
                </c:pt>
                <c:pt idx="122">
                  <c:v>1.7530813481634713</c:v>
                </c:pt>
                <c:pt idx="123">
                  <c:v>1.8598394242452303</c:v>
                </c:pt>
                <c:pt idx="124">
                  <c:v>1.9824404510775586</c:v>
                </c:pt>
                <c:pt idx="133">
                  <c:v>0.99417355680349861</c:v>
                </c:pt>
                <c:pt idx="134">
                  <c:v>1.0864420756997986</c:v>
                </c:pt>
                <c:pt idx="135">
                  <c:v>1.1660557983816731</c:v>
                </c:pt>
                <c:pt idx="136">
                  <c:v>1.2350347506122399</c:v>
                </c:pt>
                <c:pt idx="137">
                  <c:v>1.29590257345277</c:v>
                </c:pt>
                <c:pt idx="138">
                  <c:v>1.3513044244511077</c:v>
                </c:pt>
                <c:pt idx="139">
                  <c:v>1.4167849169563866</c:v>
                </c:pt>
                <c:pt idx="140">
                  <c:v>1.4824152694683814</c:v>
                </c:pt>
                <c:pt idx="141">
                  <c:v>1.5523567866664667</c:v>
                </c:pt>
                <c:pt idx="142">
                  <c:v>1.6302234037365575</c:v>
                </c:pt>
                <c:pt idx="143">
                  <c:v>1.7190930370925965</c:v>
                </c:pt>
                <c:pt idx="144">
                  <c:v>1.8215424438671464</c:v>
                </c:pt>
                <c:pt idx="145">
                  <c:v>1.9396927415781344</c:v>
                </c:pt>
                <c:pt idx="154">
                  <c:v>0.98672784548663606</c:v>
                </c:pt>
                <c:pt idx="155">
                  <c:v>1.077778490328043</c:v>
                </c:pt>
                <c:pt idx="156">
                  <c:v>1.1560035786279304</c:v>
                </c:pt>
                <c:pt idx="157">
                  <c:v>1.2233841070084743</c:v>
                </c:pt>
                <c:pt idx="158">
                  <c:v>1.2824245349321872</c:v>
                </c:pt>
                <c:pt idx="159">
                  <c:v>1.3357650920914963</c:v>
                </c:pt>
                <c:pt idx="160">
                  <c:v>1.3983485204105952</c:v>
                </c:pt>
                <c:pt idx="161">
                  <c:v>1.460749226796044</c:v>
                </c:pt>
                <c:pt idx="162">
                  <c:v>1.5271628353409268</c:v>
                </c:pt>
                <c:pt idx="163">
                  <c:v>1.6012426741118462</c:v>
                </c:pt>
                <c:pt idx="164">
                  <c:v>1.6861078444079953</c:v>
                </c:pt>
                <c:pt idx="165">
                  <c:v>1.7843759057753055</c:v>
                </c:pt>
                <c:pt idx="166">
                  <c:v>1.8982070034242722</c:v>
                </c:pt>
              </c:numCache>
            </c:numRef>
          </c:xVal>
          <c:yVal>
            <c:numRef>
              <c:f>'For finding 12 unknowns'!$AW$7:$AW$173</c:f>
              <c:numCache>
                <c:formatCode>General</c:formatCode>
                <c:ptCount val="167"/>
                <c:pt idx="8">
                  <c:v>1.05</c:v>
                </c:pt>
                <c:pt idx="9">
                  <c:v>1.111</c:v>
                </c:pt>
                <c:pt idx="10">
                  <c:v>1.175</c:v>
                </c:pt>
                <c:pt idx="11">
                  <c:v>1.244</c:v>
                </c:pt>
                <c:pt idx="12">
                  <c:v>1.3160000000000001</c:v>
                </c:pt>
                <c:pt idx="13">
                  <c:v>1.391</c:v>
                </c:pt>
                <c:pt idx="14">
                  <c:v>1.4890000000000001</c:v>
                </c:pt>
                <c:pt idx="15">
                  <c:v>1.591</c:v>
                </c:pt>
                <c:pt idx="16">
                  <c:v>1.696</c:v>
                </c:pt>
                <c:pt idx="17">
                  <c:v>1.8049999999999999</c:v>
                </c:pt>
                <c:pt idx="18">
                  <c:v>1.915</c:v>
                </c:pt>
                <c:pt idx="19">
                  <c:v>2.0270000000000001</c:v>
                </c:pt>
                <c:pt idx="20">
                  <c:v>2.14</c:v>
                </c:pt>
                <c:pt idx="28">
                  <c:v>1.046</c:v>
                </c:pt>
                <c:pt idx="29">
                  <c:v>1.107</c:v>
                </c:pt>
                <c:pt idx="30">
                  <c:v>1.17</c:v>
                </c:pt>
                <c:pt idx="31">
                  <c:v>1.238</c:v>
                </c:pt>
                <c:pt idx="32">
                  <c:v>1.3080000000000001</c:v>
                </c:pt>
                <c:pt idx="33">
                  <c:v>1.381</c:v>
                </c:pt>
                <c:pt idx="34">
                  <c:v>1.4770000000000001</c:v>
                </c:pt>
                <c:pt idx="35">
                  <c:v>1.575</c:v>
                </c:pt>
                <c:pt idx="36">
                  <c:v>1.677</c:v>
                </c:pt>
                <c:pt idx="37">
                  <c:v>1.7809999999999999</c:v>
                </c:pt>
                <c:pt idx="38">
                  <c:v>1.887</c:v>
                </c:pt>
                <c:pt idx="39">
                  <c:v>1.9930000000000001</c:v>
                </c:pt>
                <c:pt idx="40">
                  <c:v>2.1</c:v>
                </c:pt>
                <c:pt idx="49">
                  <c:v>1.044</c:v>
                </c:pt>
                <c:pt idx="50">
                  <c:v>1.103</c:v>
                </c:pt>
                <c:pt idx="51">
                  <c:v>1.167</c:v>
                </c:pt>
                <c:pt idx="52">
                  <c:v>1.2330000000000001</c:v>
                </c:pt>
                <c:pt idx="53">
                  <c:v>1.3029999999999999</c:v>
                </c:pt>
                <c:pt idx="54">
                  <c:v>1.375</c:v>
                </c:pt>
                <c:pt idx="55">
                  <c:v>1.4690000000000001</c:v>
                </c:pt>
                <c:pt idx="57">
                  <c:v>1.6659999999999999</c:v>
                </c:pt>
                <c:pt idx="58">
                  <c:v>1.768</c:v>
                </c:pt>
                <c:pt idx="59">
                  <c:v>1.871</c:v>
                </c:pt>
                <c:pt idx="60">
                  <c:v>1.9750000000000001</c:v>
                </c:pt>
                <c:pt idx="61">
                  <c:v>2.0790000000000002</c:v>
                </c:pt>
                <c:pt idx="70">
                  <c:v>1.0409999999999999</c:v>
                </c:pt>
                <c:pt idx="71">
                  <c:v>1.1000000000000001</c:v>
                </c:pt>
                <c:pt idx="72">
                  <c:v>1.1619999999999999</c:v>
                </c:pt>
                <c:pt idx="73">
                  <c:v>1.228</c:v>
                </c:pt>
                <c:pt idx="74">
                  <c:v>1.2969999999999999</c:v>
                </c:pt>
                <c:pt idx="75">
                  <c:v>1.3680000000000001</c:v>
                </c:pt>
                <c:pt idx="76">
                  <c:v>1.46</c:v>
                </c:pt>
                <c:pt idx="77">
                  <c:v>1.5549999999999999</c:v>
                </c:pt>
                <c:pt idx="78">
                  <c:v>1.653</c:v>
                </c:pt>
                <c:pt idx="79">
                  <c:v>1.7529999999999999</c:v>
                </c:pt>
                <c:pt idx="80">
                  <c:v>1.8540000000000001</c:v>
                </c:pt>
                <c:pt idx="81">
                  <c:v>1.956</c:v>
                </c:pt>
                <c:pt idx="82">
                  <c:v>2.0579999999999998</c:v>
                </c:pt>
                <c:pt idx="91">
                  <c:v>1.0329999999999999</c:v>
                </c:pt>
                <c:pt idx="92">
                  <c:v>1.091</c:v>
                </c:pt>
                <c:pt idx="93">
                  <c:v>1.1519999999999999</c:v>
                </c:pt>
                <c:pt idx="94">
                  <c:v>1.216</c:v>
                </c:pt>
                <c:pt idx="95">
                  <c:v>1.282</c:v>
                </c:pt>
                <c:pt idx="96">
                  <c:v>1.351</c:v>
                </c:pt>
                <c:pt idx="97">
                  <c:v>1.4410000000000001</c:v>
                </c:pt>
                <c:pt idx="98">
                  <c:v>1.532</c:v>
                </c:pt>
                <c:pt idx="99">
                  <c:v>1.627</c:v>
                </c:pt>
                <c:pt idx="100">
                  <c:v>1.722</c:v>
                </c:pt>
                <c:pt idx="101">
                  <c:v>1.819</c:v>
                </c:pt>
                <c:pt idx="102">
                  <c:v>1.9159999999999999</c:v>
                </c:pt>
                <c:pt idx="103">
                  <c:v>2.0129999999999999</c:v>
                </c:pt>
                <c:pt idx="111">
                  <c:v>0.99680000000000002</c:v>
                </c:pt>
                <c:pt idx="112">
                  <c:v>1.024</c:v>
                </c:pt>
                <c:pt idx="113">
                  <c:v>1.08</c:v>
                </c:pt>
                <c:pt idx="114">
                  <c:v>1.139</c:v>
                </c:pt>
                <c:pt idx="115">
                  <c:v>1.2010000000000001</c:v>
                </c:pt>
                <c:pt idx="116">
                  <c:v>1.266</c:v>
                </c:pt>
                <c:pt idx="117">
                  <c:v>1.333</c:v>
                </c:pt>
                <c:pt idx="118">
                  <c:v>1.419</c:v>
                </c:pt>
                <c:pt idx="119">
                  <c:v>1.5069999999999999</c:v>
                </c:pt>
                <c:pt idx="120">
                  <c:v>1.5980000000000001</c:v>
                </c:pt>
                <c:pt idx="121">
                  <c:v>1.69</c:v>
                </c:pt>
                <c:pt idx="122">
                  <c:v>1.782</c:v>
                </c:pt>
                <c:pt idx="123">
                  <c:v>1.875</c:v>
                </c:pt>
                <c:pt idx="124">
                  <c:v>1.9670000000000001</c:v>
                </c:pt>
                <c:pt idx="133">
                  <c:v>1.0129999999999999</c:v>
                </c:pt>
                <c:pt idx="134">
                  <c:v>1.0680000000000001</c:v>
                </c:pt>
                <c:pt idx="135">
                  <c:v>1.1259999999999999</c:v>
                </c:pt>
                <c:pt idx="136">
                  <c:v>1.1859999999999999</c:v>
                </c:pt>
                <c:pt idx="137">
                  <c:v>1.248</c:v>
                </c:pt>
                <c:pt idx="138">
                  <c:v>1.3129999999999999</c:v>
                </c:pt>
                <c:pt idx="139">
                  <c:v>1.3959999999999999</c:v>
                </c:pt>
                <c:pt idx="140">
                  <c:v>1.4810000000000001</c:v>
                </c:pt>
                <c:pt idx="141">
                  <c:v>1.5680000000000001</c:v>
                </c:pt>
                <c:pt idx="142">
                  <c:v>1.655</c:v>
                </c:pt>
                <c:pt idx="143">
                  <c:v>1.744</c:v>
                </c:pt>
                <c:pt idx="144">
                  <c:v>1.8320000000000001</c:v>
                </c:pt>
                <c:pt idx="145">
                  <c:v>1.919</c:v>
                </c:pt>
                <c:pt idx="154">
                  <c:v>1.002</c:v>
                </c:pt>
                <c:pt idx="155">
                  <c:v>1.0549999999999999</c:v>
                </c:pt>
                <c:pt idx="156">
                  <c:v>1.111</c:v>
                </c:pt>
                <c:pt idx="157">
                  <c:v>1.169</c:v>
                </c:pt>
                <c:pt idx="158">
                  <c:v>1.23</c:v>
                </c:pt>
                <c:pt idx="159">
                  <c:v>1.292</c:v>
                </c:pt>
                <c:pt idx="160">
                  <c:v>1.3720000000000001</c:v>
                </c:pt>
                <c:pt idx="161">
                  <c:v>1.454</c:v>
                </c:pt>
                <c:pt idx="162">
                  <c:v>1.5369999999999999</c:v>
                </c:pt>
                <c:pt idx="163">
                  <c:v>1.62</c:v>
                </c:pt>
                <c:pt idx="164">
                  <c:v>1.7050000000000001</c:v>
                </c:pt>
                <c:pt idx="165">
                  <c:v>1.788</c:v>
                </c:pt>
                <c:pt idx="166">
                  <c:v>1.871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9-4354-8B52-2F8BDB805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9456"/>
        <c:axId val="1270240416"/>
      </c:scatterChart>
      <c:valAx>
        <c:axId val="127023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40416"/>
        <c:crosses val="autoZero"/>
        <c:crossBetween val="midCat"/>
      </c:valAx>
      <c:valAx>
        <c:axId val="127024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39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'Complete our graph alone'!$A$1:$A$313</c:f>
              <c:numCache>
                <c:formatCode>General</c:formatCode>
                <c:ptCount val="313"/>
                <c:pt idx="23">
                  <c:v>0.122618</c:v>
                </c:pt>
                <c:pt idx="24">
                  <c:v>0.118628</c:v>
                </c:pt>
                <c:pt idx="25">
                  <c:v>0.114498</c:v>
                </c:pt>
                <c:pt idx="26">
                  <c:v>0.11022800000000001</c:v>
                </c:pt>
                <c:pt idx="27">
                  <c:v>0.105818</c:v>
                </c:pt>
                <c:pt idx="28">
                  <c:v>0.101268</c:v>
                </c:pt>
                <c:pt idx="29">
                  <c:v>9.6577800000000005E-2</c:v>
                </c:pt>
                <c:pt idx="30">
                  <c:v>9.1747800000000004E-2</c:v>
                </c:pt>
                <c:pt idx="31">
                  <c:v>8.6777900000000005E-2</c:v>
                </c:pt>
                <c:pt idx="32">
                  <c:v>8.1667900000000002E-2</c:v>
                </c:pt>
                <c:pt idx="33">
                  <c:v>7.6417899999999997E-2</c:v>
                </c:pt>
                <c:pt idx="34">
                  <c:v>7.1027999999999994E-2</c:v>
                </c:pt>
                <c:pt idx="35">
                  <c:v>6.5498000000000001E-2</c:v>
                </c:pt>
                <c:pt idx="36">
                  <c:v>5.9827999999999999E-2</c:v>
                </c:pt>
                <c:pt idx="37">
                  <c:v>5.4018099999999999E-2</c:v>
                </c:pt>
                <c:pt idx="38">
                  <c:v>4.8068100000000002E-2</c:v>
                </c:pt>
                <c:pt idx="39">
                  <c:v>4.1978099999999997E-2</c:v>
                </c:pt>
                <c:pt idx="40">
                  <c:v>3.5748200000000001E-2</c:v>
                </c:pt>
                <c:pt idx="41">
                  <c:v>2.93782E-2</c:v>
                </c:pt>
                <c:pt idx="42">
                  <c:v>2.2868200000000002E-2</c:v>
                </c:pt>
                <c:pt idx="43">
                  <c:v>1.6218300000000001E-2</c:v>
                </c:pt>
                <c:pt idx="44">
                  <c:v>9.4282900000000006E-3</c:v>
                </c:pt>
                <c:pt idx="45">
                  <c:v>2.4978700000000001E-3</c:v>
                </c:pt>
                <c:pt idx="46">
                  <c:v>0.20586699999999999</c:v>
                </c:pt>
                <c:pt idx="47">
                  <c:v>0.20577699999999999</c:v>
                </c:pt>
                <c:pt idx="48">
                  <c:v>0.20574700000000001</c:v>
                </c:pt>
                <c:pt idx="49">
                  <c:v>0.20577699999999999</c:v>
                </c:pt>
                <c:pt idx="50">
                  <c:v>0.20586699999999999</c:v>
                </c:pt>
                <c:pt idx="51">
                  <c:v>0.20601700000000001</c:v>
                </c:pt>
                <c:pt idx="52">
                  <c:v>0.20622699999999999</c:v>
                </c:pt>
                <c:pt idx="53">
                  <c:v>0.20649700000000001</c:v>
                </c:pt>
                <c:pt idx="54">
                  <c:v>0.20682700000000001</c:v>
                </c:pt>
                <c:pt idx="55">
                  <c:v>0.20721700000000001</c:v>
                </c:pt>
                <c:pt idx="56">
                  <c:v>0.20766699999999999</c:v>
                </c:pt>
                <c:pt idx="57">
                  <c:v>0.208177</c:v>
                </c:pt>
                <c:pt idx="58">
                  <c:v>0.20874699999999999</c:v>
                </c:pt>
                <c:pt idx="59">
                  <c:v>0.20937700000000001</c:v>
                </c:pt>
                <c:pt idx="60">
                  <c:v>0.210067</c:v>
                </c:pt>
                <c:pt idx="61">
                  <c:v>0.210817</c:v>
                </c:pt>
                <c:pt idx="62">
                  <c:v>0.21162700000000001</c:v>
                </c:pt>
                <c:pt idx="63">
                  <c:v>0.21249699999999999</c:v>
                </c:pt>
                <c:pt idx="64">
                  <c:v>0.21342700000000001</c:v>
                </c:pt>
                <c:pt idx="65">
                  <c:v>0.214417</c:v>
                </c:pt>
                <c:pt idx="66">
                  <c:v>0.21546699999999999</c:v>
                </c:pt>
                <c:pt idx="67">
                  <c:v>0.21657699999999999</c:v>
                </c:pt>
                <c:pt idx="68">
                  <c:v>0.217747</c:v>
                </c:pt>
                <c:pt idx="69">
                  <c:v>0.218977</c:v>
                </c:pt>
                <c:pt idx="70">
                  <c:v>0.22026699999999999</c:v>
                </c:pt>
                <c:pt idx="71">
                  <c:v>0.22161700000000001</c:v>
                </c:pt>
                <c:pt idx="72">
                  <c:v>0.223027</c:v>
                </c:pt>
                <c:pt idx="73">
                  <c:v>0.224497</c:v>
                </c:pt>
                <c:pt idx="74">
                  <c:v>0.22602700000000001</c:v>
                </c:pt>
                <c:pt idx="75">
                  <c:v>0.22761600000000001</c:v>
                </c:pt>
                <c:pt idx="76">
                  <c:v>0.23097599999999999</c:v>
                </c:pt>
                <c:pt idx="77">
                  <c:v>0.23274600000000001</c:v>
                </c:pt>
                <c:pt idx="78">
                  <c:v>0.23457600000000001</c:v>
                </c:pt>
                <c:pt idx="79">
                  <c:v>0.23841599999999999</c:v>
                </c:pt>
                <c:pt idx="80">
                  <c:v>0.240426</c:v>
                </c:pt>
                <c:pt idx="81">
                  <c:v>0.24249599999999999</c:v>
                </c:pt>
                <c:pt idx="82">
                  <c:v>0.24462600000000001</c:v>
                </c:pt>
                <c:pt idx="83">
                  <c:v>0.24681600000000001</c:v>
                </c:pt>
                <c:pt idx="84">
                  <c:v>0.24906600000000001</c:v>
                </c:pt>
                <c:pt idx="85">
                  <c:v>0.25137599999999999</c:v>
                </c:pt>
                <c:pt idx="86">
                  <c:v>0.25374600000000003</c:v>
                </c:pt>
                <c:pt idx="87">
                  <c:v>0.25617600000000001</c:v>
                </c:pt>
                <c:pt idx="88">
                  <c:v>0.25866600000000001</c:v>
                </c:pt>
                <c:pt idx="89">
                  <c:v>0.261216</c:v>
                </c:pt>
                <c:pt idx="90">
                  <c:v>0.263826</c:v>
                </c:pt>
                <c:pt idx="91">
                  <c:v>0.26649600000000001</c:v>
                </c:pt>
                <c:pt idx="92">
                  <c:v>0.25929600000000003</c:v>
                </c:pt>
                <c:pt idx="93">
                  <c:v>0.26374999999999998</c:v>
                </c:pt>
                <c:pt idx="94">
                  <c:v>0.26819199999999999</c:v>
                </c:pt>
                <c:pt idx="95">
                  <c:v>0.27262199999999998</c:v>
                </c:pt>
                <c:pt idx="96">
                  <c:v>0.27704000000000001</c:v>
                </c:pt>
                <c:pt idx="97">
                  <c:v>0.281445</c:v>
                </c:pt>
                <c:pt idx="98">
                  <c:v>0.28583900000000001</c:v>
                </c:pt>
                <c:pt idx="99">
                  <c:v>0.29022100000000001</c:v>
                </c:pt>
                <c:pt idx="100">
                  <c:v>0.29459099999999999</c:v>
                </c:pt>
                <c:pt idx="101">
                  <c:v>0.29894900000000002</c:v>
                </c:pt>
                <c:pt idx="102">
                  <c:v>0.30329499999999998</c:v>
                </c:pt>
                <c:pt idx="103">
                  <c:v>0.30762899999999999</c:v>
                </c:pt>
                <c:pt idx="104">
                  <c:v>0.31195000000000001</c:v>
                </c:pt>
                <c:pt idx="105">
                  <c:v>0.31625999999999999</c:v>
                </c:pt>
                <c:pt idx="106">
                  <c:v>0.32055800000000001</c:v>
                </c:pt>
                <c:pt idx="107">
                  <c:v>0.32484400000000002</c:v>
                </c:pt>
                <c:pt idx="108">
                  <c:v>0.32911699999999999</c:v>
                </c:pt>
                <c:pt idx="109">
                  <c:v>0.33337899999999998</c:v>
                </c:pt>
                <c:pt idx="110">
                  <c:v>0.33762900000000001</c:v>
                </c:pt>
                <c:pt idx="111">
                  <c:v>0.341866</c:v>
                </c:pt>
                <c:pt idx="112">
                  <c:v>0.34609200000000001</c:v>
                </c:pt>
                <c:pt idx="113">
                  <c:v>0.35030600000000001</c:v>
                </c:pt>
                <c:pt idx="114">
                  <c:v>0.35450700000000002</c:v>
                </c:pt>
                <c:pt idx="115">
                  <c:v>0.35869600000000001</c:v>
                </c:pt>
                <c:pt idx="116">
                  <c:v>0.36287399999999997</c:v>
                </c:pt>
                <c:pt idx="117">
                  <c:v>0.367039</c:v>
                </c:pt>
                <c:pt idx="118">
                  <c:v>0.37119200000000002</c:v>
                </c:pt>
                <c:pt idx="119">
                  <c:v>0.37533300000000003</c:v>
                </c:pt>
                <c:pt idx="120">
                  <c:v>0.37946200000000002</c:v>
                </c:pt>
                <c:pt idx="121">
                  <c:v>0.407802</c:v>
                </c:pt>
                <c:pt idx="122">
                  <c:v>0.40787000000000001</c:v>
                </c:pt>
                <c:pt idx="123">
                  <c:v>0.40795700000000001</c:v>
                </c:pt>
                <c:pt idx="124">
                  <c:v>0.40806100000000001</c:v>
                </c:pt>
                <c:pt idx="125">
                  <c:v>0.40818399999999999</c:v>
                </c:pt>
                <c:pt idx="126">
                  <c:v>0.40832400000000002</c:v>
                </c:pt>
                <c:pt idx="127">
                  <c:v>0.40848200000000001</c:v>
                </c:pt>
                <c:pt idx="128">
                  <c:v>0.40865800000000002</c:v>
                </c:pt>
                <c:pt idx="129">
                  <c:v>0.40885199999999999</c:v>
                </c:pt>
                <c:pt idx="130">
                  <c:v>0.40906300000000001</c:v>
                </c:pt>
                <c:pt idx="131">
                  <c:v>0.40929300000000002</c:v>
                </c:pt>
                <c:pt idx="132">
                  <c:v>0.40954000000000002</c:v>
                </c:pt>
                <c:pt idx="133">
                  <c:v>0.40980499999999997</c:v>
                </c:pt>
                <c:pt idx="134">
                  <c:v>0.41008800000000001</c:v>
                </c:pt>
                <c:pt idx="135">
                  <c:v>0.41038799999999998</c:v>
                </c:pt>
                <c:pt idx="136">
                  <c:v>0.41070600000000002</c:v>
                </c:pt>
                <c:pt idx="137">
                  <c:v>0.41104200000000002</c:v>
                </c:pt>
                <c:pt idx="138">
                  <c:v>0.41139500000000001</c:v>
                </c:pt>
                <c:pt idx="139">
                  <c:v>0.41176499999999999</c:v>
                </c:pt>
                <c:pt idx="140">
                  <c:v>0.41215299999999999</c:v>
                </c:pt>
                <c:pt idx="141">
                  <c:v>0.41255700000000001</c:v>
                </c:pt>
                <c:pt idx="142">
                  <c:v>0.41297800000000001</c:v>
                </c:pt>
                <c:pt idx="143">
                  <c:v>0.41341499999999998</c:v>
                </c:pt>
                <c:pt idx="144">
                  <c:v>0.41386699999999998</c:v>
                </c:pt>
                <c:pt idx="145">
                  <c:v>0.41433300000000001</c:v>
                </c:pt>
                <c:pt idx="146">
                  <c:v>0.41481099999999999</c:v>
                </c:pt>
                <c:pt idx="147">
                  <c:v>0.415296</c:v>
                </c:pt>
                <c:pt idx="148">
                  <c:v>0.41577999999999998</c:v>
                </c:pt>
                <c:pt idx="149">
                  <c:v>0.41623700000000002</c:v>
                </c:pt>
                <c:pt idx="150">
                  <c:v>0.416578</c:v>
                </c:pt>
                <c:pt idx="151">
                  <c:v>0.419819</c:v>
                </c:pt>
                <c:pt idx="152">
                  <c:v>0.41950100000000001</c:v>
                </c:pt>
                <c:pt idx="153">
                  <c:v>0.41993999999999998</c:v>
                </c:pt>
                <c:pt idx="154">
                  <c:v>0.42051300000000003</c:v>
                </c:pt>
                <c:pt idx="155">
                  <c:v>0.42114299999999999</c:v>
                </c:pt>
                <c:pt idx="156">
                  <c:v>0.42181000000000002</c:v>
                </c:pt>
                <c:pt idx="157">
                  <c:v>0.42250500000000002</c:v>
                </c:pt>
                <c:pt idx="158">
                  <c:v>0.42322300000000002</c:v>
                </c:pt>
                <c:pt idx="159">
                  <c:v>0.42396400000000001</c:v>
                </c:pt>
                <c:pt idx="160">
                  <c:v>0.42472500000000002</c:v>
                </c:pt>
                <c:pt idx="161">
                  <c:v>0.425506</c:v>
                </c:pt>
                <c:pt idx="162">
                  <c:v>0.42630600000000002</c:v>
                </c:pt>
                <c:pt idx="163">
                  <c:v>0.42712600000000001</c:v>
                </c:pt>
                <c:pt idx="164">
                  <c:v>0.42796400000000001</c:v>
                </c:pt>
                <c:pt idx="165">
                  <c:v>0.42882100000000001</c:v>
                </c:pt>
                <c:pt idx="166">
                  <c:v>0.42969600000000002</c:v>
                </c:pt>
                <c:pt idx="167">
                  <c:v>0.43058999999999997</c:v>
                </c:pt>
                <c:pt idx="168">
                  <c:v>0.431502</c:v>
                </c:pt>
                <c:pt idx="169">
                  <c:v>0.43243300000000001</c:v>
                </c:pt>
                <c:pt idx="170">
                  <c:v>0.43338199999999999</c:v>
                </c:pt>
                <c:pt idx="171">
                  <c:v>0.43434899999999999</c:v>
                </c:pt>
                <c:pt idx="172">
                  <c:v>0.435334</c:v>
                </c:pt>
                <c:pt idx="173">
                  <c:v>0.436338</c:v>
                </c:pt>
                <c:pt idx="174">
                  <c:v>0.437359</c:v>
                </c:pt>
                <c:pt idx="175">
                  <c:v>0.43839899999999998</c:v>
                </c:pt>
                <c:pt idx="176">
                  <c:v>0.43945699999999999</c:v>
                </c:pt>
                <c:pt idx="177">
                  <c:v>0.44053199999999998</c:v>
                </c:pt>
                <c:pt idx="178">
                  <c:v>0.44162600000000002</c:v>
                </c:pt>
                <c:pt idx="179">
                  <c:v>0.44273800000000002</c:v>
                </c:pt>
                <c:pt idx="180">
                  <c:v>0.44386900000000001</c:v>
                </c:pt>
                <c:pt idx="181">
                  <c:v>0.445017</c:v>
                </c:pt>
                <c:pt idx="182">
                  <c:v>0.446183</c:v>
                </c:pt>
                <c:pt idx="183">
                  <c:v>0.44736700000000001</c:v>
                </c:pt>
                <c:pt idx="184">
                  <c:v>0.44857000000000002</c:v>
                </c:pt>
                <c:pt idx="185">
                  <c:v>0.44979000000000002</c:v>
                </c:pt>
                <c:pt idx="186">
                  <c:v>0.45102799999999998</c:v>
                </c:pt>
                <c:pt idx="187">
                  <c:v>0.45228499999999999</c:v>
                </c:pt>
                <c:pt idx="188">
                  <c:v>0.45355899999999999</c:v>
                </c:pt>
                <c:pt idx="189">
                  <c:v>0.45485199999999998</c:v>
                </c:pt>
                <c:pt idx="190">
                  <c:v>0.45616200000000001</c:v>
                </c:pt>
                <c:pt idx="191">
                  <c:v>0.45749099999999998</c:v>
                </c:pt>
                <c:pt idx="192">
                  <c:v>0.45883699999999999</c:v>
                </c:pt>
                <c:pt idx="193">
                  <c:v>0.460202</c:v>
                </c:pt>
                <c:pt idx="194">
                  <c:v>0.46298499999999998</c:v>
                </c:pt>
                <c:pt idx="195">
                  <c:v>0.46440399999999998</c:v>
                </c:pt>
                <c:pt idx="196">
                  <c:v>0.46584100000000001</c:v>
                </c:pt>
                <c:pt idx="197">
                  <c:v>0.46729500000000002</c:v>
                </c:pt>
                <c:pt idx="198">
                  <c:v>0.46876800000000002</c:v>
                </c:pt>
                <c:pt idx="199">
                  <c:v>0.47025899999999998</c:v>
                </c:pt>
                <c:pt idx="200">
                  <c:v>0.47176699999999999</c:v>
                </c:pt>
                <c:pt idx="201">
                  <c:v>0.47329399999999999</c:v>
                </c:pt>
                <c:pt idx="202">
                  <c:v>0.47483900000000001</c:v>
                </c:pt>
                <c:pt idx="203">
                  <c:v>0.47640199999999999</c:v>
                </c:pt>
                <c:pt idx="204">
                  <c:v>0.47798200000000002</c:v>
                </c:pt>
                <c:pt idx="205">
                  <c:v>0.47958099999999998</c:v>
                </c:pt>
                <c:pt idx="206">
                  <c:v>0.48119800000000001</c:v>
                </c:pt>
                <c:pt idx="207">
                  <c:v>0.48283300000000001</c:v>
                </c:pt>
                <c:pt idx="208">
                  <c:v>0.48448600000000003</c:v>
                </c:pt>
                <c:pt idx="209">
                  <c:v>0.48615599999999998</c:v>
                </c:pt>
                <c:pt idx="210">
                  <c:v>0.48784499999999997</c:v>
                </c:pt>
                <c:pt idx="211">
                  <c:v>0.48955199999999999</c:v>
                </c:pt>
                <c:pt idx="212">
                  <c:v>0.49127700000000002</c:v>
                </c:pt>
                <c:pt idx="213">
                  <c:v>0.49302000000000001</c:v>
                </c:pt>
                <c:pt idx="214">
                  <c:v>0.49478100000000003</c:v>
                </c:pt>
                <c:pt idx="215">
                  <c:v>0.49655899999999997</c:v>
                </c:pt>
                <c:pt idx="216">
                  <c:v>0.49835600000000002</c:v>
                </c:pt>
                <c:pt idx="217">
                  <c:v>0.50017100000000003</c:v>
                </c:pt>
                <c:pt idx="218">
                  <c:v>0.50200400000000001</c:v>
                </c:pt>
                <c:pt idx="219">
                  <c:v>0.50385500000000005</c:v>
                </c:pt>
                <c:pt idx="220">
                  <c:v>0.50572399999999995</c:v>
                </c:pt>
                <c:pt idx="221">
                  <c:v>0.50761100000000003</c:v>
                </c:pt>
                <c:pt idx="222">
                  <c:v>0.50951500000000005</c:v>
                </c:pt>
                <c:pt idx="223">
                  <c:v>0.51143799999999995</c:v>
                </c:pt>
                <c:pt idx="224">
                  <c:v>0.51337900000000003</c:v>
                </c:pt>
                <c:pt idx="225">
                  <c:v>0.51533799999999996</c:v>
                </c:pt>
                <c:pt idx="226">
                  <c:v>0.51731499999999997</c:v>
                </c:pt>
                <c:pt idx="227">
                  <c:v>0.51931000000000005</c:v>
                </c:pt>
                <c:pt idx="228">
                  <c:v>0.52132299999999998</c:v>
                </c:pt>
                <c:pt idx="229">
                  <c:v>0.52335399999999999</c:v>
                </c:pt>
                <c:pt idx="230">
                  <c:v>0.52540299999999995</c:v>
                </c:pt>
                <c:pt idx="231">
                  <c:v>0.52746899999999997</c:v>
                </c:pt>
                <c:pt idx="232">
                  <c:v>0.52955399999999997</c:v>
                </c:pt>
                <c:pt idx="233">
                  <c:v>0.53165700000000005</c:v>
                </c:pt>
                <c:pt idx="234">
                  <c:v>0.53377799999999997</c:v>
                </c:pt>
                <c:pt idx="235">
                  <c:v>0.53591699999999998</c:v>
                </c:pt>
                <c:pt idx="236">
                  <c:v>0.53807400000000005</c:v>
                </c:pt>
                <c:pt idx="237">
                  <c:v>0.54024899999999998</c:v>
                </c:pt>
                <c:pt idx="238">
                  <c:v>0.54244199999999998</c:v>
                </c:pt>
                <c:pt idx="239">
                  <c:v>0.54465300000000005</c:v>
                </c:pt>
                <c:pt idx="240">
                  <c:v>0.54688199999999998</c:v>
                </c:pt>
                <c:pt idx="241">
                  <c:v>0.54912899999999998</c:v>
                </c:pt>
                <c:pt idx="242">
                  <c:v>0.55139400000000005</c:v>
                </c:pt>
                <c:pt idx="243">
                  <c:v>0.55367699999999997</c:v>
                </c:pt>
                <c:pt idx="244">
                  <c:v>0.55597700000000005</c:v>
                </c:pt>
                <c:pt idx="245">
                  <c:v>0.55829600000000001</c:v>
                </c:pt>
                <c:pt idx="246">
                  <c:v>0.56063300000000005</c:v>
                </c:pt>
                <c:pt idx="247">
                  <c:v>0.56298800000000004</c:v>
                </c:pt>
                <c:pt idx="248">
                  <c:v>0.500413</c:v>
                </c:pt>
                <c:pt idx="249">
                  <c:v>0.50360700000000003</c:v>
                </c:pt>
                <c:pt idx="250">
                  <c:v>0.50680499999999995</c:v>
                </c:pt>
                <c:pt idx="251">
                  <c:v>0.51000699999999999</c:v>
                </c:pt>
                <c:pt idx="252">
                  <c:v>0.513212</c:v>
                </c:pt>
                <c:pt idx="253">
                  <c:v>0.51642200000000005</c:v>
                </c:pt>
                <c:pt idx="254">
                  <c:v>0.51963599999999999</c:v>
                </c:pt>
                <c:pt idx="255">
                  <c:v>0.52285400000000004</c:v>
                </c:pt>
                <c:pt idx="256">
                  <c:v>0.52607599999999999</c:v>
                </c:pt>
                <c:pt idx="257">
                  <c:v>0.52930200000000005</c:v>
                </c:pt>
                <c:pt idx="258">
                  <c:v>0.53253099999999998</c:v>
                </c:pt>
                <c:pt idx="259">
                  <c:v>0.53576500000000005</c:v>
                </c:pt>
                <c:pt idx="260">
                  <c:v>0.53900300000000001</c:v>
                </c:pt>
                <c:pt idx="261">
                  <c:v>0.54224499999999998</c:v>
                </c:pt>
                <c:pt idx="262">
                  <c:v>0.54549099999999995</c:v>
                </c:pt>
                <c:pt idx="263">
                  <c:v>0.54874100000000003</c:v>
                </c:pt>
                <c:pt idx="264">
                  <c:v>0.55199500000000001</c:v>
                </c:pt>
                <c:pt idx="265">
                  <c:v>0.555253</c:v>
                </c:pt>
                <c:pt idx="266">
                  <c:v>0.55851499999999998</c:v>
                </c:pt>
                <c:pt idx="267">
                  <c:v>0.56177999999999995</c:v>
                </c:pt>
                <c:pt idx="268">
                  <c:v>0.56505000000000005</c:v>
                </c:pt>
                <c:pt idx="269">
                  <c:v>0.56832400000000005</c:v>
                </c:pt>
                <c:pt idx="270">
                  <c:v>0.57160200000000005</c:v>
                </c:pt>
                <c:pt idx="271">
                  <c:v>0.57488399999999995</c:v>
                </c:pt>
                <c:pt idx="272">
                  <c:v>0.60925099999999999</c:v>
                </c:pt>
                <c:pt idx="273">
                  <c:v>0.61000500000000002</c:v>
                </c:pt>
                <c:pt idx="274">
                  <c:v>0.61074700000000004</c:v>
                </c:pt>
                <c:pt idx="275">
                  <c:v>0.61147700000000005</c:v>
                </c:pt>
                <c:pt idx="276">
                  <c:v>0.61219500000000004</c:v>
                </c:pt>
                <c:pt idx="277">
                  <c:v>0.61290100000000003</c:v>
                </c:pt>
                <c:pt idx="278">
                  <c:v>0.613595</c:v>
                </c:pt>
                <c:pt idx="279">
                  <c:v>0.61427699999999996</c:v>
                </c:pt>
                <c:pt idx="280">
                  <c:v>0.61494700000000002</c:v>
                </c:pt>
                <c:pt idx="281">
                  <c:v>0.61560499999999996</c:v>
                </c:pt>
                <c:pt idx="282">
                  <c:v>0.61625099999999999</c:v>
                </c:pt>
                <c:pt idx="283">
                  <c:v>0.61688500000000002</c:v>
                </c:pt>
                <c:pt idx="284">
                  <c:v>0.61750700000000003</c:v>
                </c:pt>
                <c:pt idx="285">
                  <c:v>0.61811700000000003</c:v>
                </c:pt>
                <c:pt idx="286">
                  <c:v>0.61871500000000001</c:v>
                </c:pt>
                <c:pt idx="287">
                  <c:v>0.61930099999999999</c:v>
                </c:pt>
                <c:pt idx="288">
                  <c:v>0.61987499999999995</c:v>
                </c:pt>
                <c:pt idx="289">
                  <c:v>0.62043700000000002</c:v>
                </c:pt>
                <c:pt idx="290">
                  <c:v>0.62098699999999996</c:v>
                </c:pt>
                <c:pt idx="291">
                  <c:v>0.62152499999999999</c:v>
                </c:pt>
                <c:pt idx="292">
                  <c:v>0.62205100000000002</c:v>
                </c:pt>
                <c:pt idx="293">
                  <c:v>0.62256500000000004</c:v>
                </c:pt>
                <c:pt idx="294">
                  <c:v>0.62306700000000004</c:v>
                </c:pt>
                <c:pt idx="295">
                  <c:v>0.62355700000000003</c:v>
                </c:pt>
                <c:pt idx="296">
                  <c:v>0.62403500000000001</c:v>
                </c:pt>
                <c:pt idx="297">
                  <c:v>0.62450099999999997</c:v>
                </c:pt>
                <c:pt idx="298">
                  <c:v>0.62495500000000004</c:v>
                </c:pt>
                <c:pt idx="299">
                  <c:v>0.62539699999999998</c:v>
                </c:pt>
                <c:pt idx="300">
                  <c:v>0.62582700000000002</c:v>
                </c:pt>
                <c:pt idx="301">
                  <c:v>0.62624500000000005</c:v>
                </c:pt>
                <c:pt idx="302">
                  <c:v>0.62665099999999996</c:v>
                </c:pt>
                <c:pt idx="303">
                  <c:v>0.62704499999999996</c:v>
                </c:pt>
                <c:pt idx="304">
                  <c:v>0.62742699999999996</c:v>
                </c:pt>
                <c:pt idx="305">
                  <c:v>0.62779700000000005</c:v>
                </c:pt>
                <c:pt idx="306">
                  <c:v>0.62815500000000002</c:v>
                </c:pt>
                <c:pt idx="307">
                  <c:v>0.62850099999999998</c:v>
                </c:pt>
                <c:pt idx="308">
                  <c:v>0.62883500000000003</c:v>
                </c:pt>
                <c:pt idx="309">
                  <c:v>0.62915699999999997</c:v>
                </c:pt>
                <c:pt idx="310">
                  <c:v>0.629467</c:v>
                </c:pt>
                <c:pt idx="311">
                  <c:v>0.62976500000000002</c:v>
                </c:pt>
                <c:pt idx="312">
                  <c:v>0.63005100000000003</c:v>
                </c:pt>
              </c:numCache>
            </c:numRef>
          </c:xVal>
          <c:yVal>
            <c:numRef>
              <c:f>'Complete our graph alone'!$B$1:$B$313</c:f>
              <c:numCache>
                <c:formatCode>General</c:formatCode>
                <c:ptCount val="313"/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248</c:v>
                </c:pt>
                <c:pt idx="47">
                  <c:v>249</c:v>
                </c:pt>
                <c:pt idx="48">
                  <c:v>250</c:v>
                </c:pt>
                <c:pt idx="49">
                  <c:v>251</c:v>
                </c:pt>
                <c:pt idx="50">
                  <c:v>252</c:v>
                </c:pt>
                <c:pt idx="51">
                  <c:v>253</c:v>
                </c:pt>
                <c:pt idx="52">
                  <c:v>254</c:v>
                </c:pt>
                <c:pt idx="53">
                  <c:v>255</c:v>
                </c:pt>
                <c:pt idx="54">
                  <c:v>256</c:v>
                </c:pt>
                <c:pt idx="55">
                  <c:v>257</c:v>
                </c:pt>
                <c:pt idx="56">
                  <c:v>258</c:v>
                </c:pt>
                <c:pt idx="57">
                  <c:v>259</c:v>
                </c:pt>
                <c:pt idx="58">
                  <c:v>260</c:v>
                </c:pt>
                <c:pt idx="59">
                  <c:v>261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267</c:v>
                </c:pt>
                <c:pt idx="66">
                  <c:v>268</c:v>
                </c:pt>
                <c:pt idx="67">
                  <c:v>269</c:v>
                </c:pt>
                <c:pt idx="68">
                  <c:v>270</c:v>
                </c:pt>
                <c:pt idx="69">
                  <c:v>271</c:v>
                </c:pt>
                <c:pt idx="70">
                  <c:v>272</c:v>
                </c:pt>
                <c:pt idx="71">
                  <c:v>273</c:v>
                </c:pt>
                <c:pt idx="72">
                  <c:v>274</c:v>
                </c:pt>
                <c:pt idx="73">
                  <c:v>275</c:v>
                </c:pt>
                <c:pt idx="74">
                  <c:v>276</c:v>
                </c:pt>
                <c:pt idx="75">
                  <c:v>277</c:v>
                </c:pt>
                <c:pt idx="76">
                  <c:v>279</c:v>
                </c:pt>
                <c:pt idx="77">
                  <c:v>280</c:v>
                </c:pt>
                <c:pt idx="78">
                  <c:v>281</c:v>
                </c:pt>
                <c:pt idx="79">
                  <c:v>283</c:v>
                </c:pt>
                <c:pt idx="80">
                  <c:v>284</c:v>
                </c:pt>
                <c:pt idx="81">
                  <c:v>285</c:v>
                </c:pt>
                <c:pt idx="82">
                  <c:v>286</c:v>
                </c:pt>
                <c:pt idx="83">
                  <c:v>287</c:v>
                </c:pt>
                <c:pt idx="84">
                  <c:v>288</c:v>
                </c:pt>
                <c:pt idx="85">
                  <c:v>289</c:v>
                </c:pt>
                <c:pt idx="86">
                  <c:v>290</c:v>
                </c:pt>
                <c:pt idx="87">
                  <c:v>291</c:v>
                </c:pt>
                <c:pt idx="88">
                  <c:v>292</c:v>
                </c:pt>
                <c:pt idx="89">
                  <c:v>293</c:v>
                </c:pt>
                <c:pt idx="90">
                  <c:v>294</c:v>
                </c:pt>
                <c:pt idx="91">
                  <c:v>295</c:v>
                </c:pt>
                <c:pt idx="92">
                  <c:v>295</c:v>
                </c:pt>
                <c:pt idx="93">
                  <c:v>296</c:v>
                </c:pt>
                <c:pt idx="94">
                  <c:v>297</c:v>
                </c:pt>
                <c:pt idx="95">
                  <c:v>298</c:v>
                </c:pt>
                <c:pt idx="96">
                  <c:v>299</c:v>
                </c:pt>
                <c:pt idx="97">
                  <c:v>300</c:v>
                </c:pt>
                <c:pt idx="98">
                  <c:v>301</c:v>
                </c:pt>
                <c:pt idx="99">
                  <c:v>302</c:v>
                </c:pt>
                <c:pt idx="100">
                  <c:v>303</c:v>
                </c:pt>
                <c:pt idx="101">
                  <c:v>304</c:v>
                </c:pt>
                <c:pt idx="102">
                  <c:v>305</c:v>
                </c:pt>
                <c:pt idx="103">
                  <c:v>306</c:v>
                </c:pt>
                <c:pt idx="104">
                  <c:v>307</c:v>
                </c:pt>
                <c:pt idx="105">
                  <c:v>308</c:v>
                </c:pt>
                <c:pt idx="106">
                  <c:v>309</c:v>
                </c:pt>
                <c:pt idx="107">
                  <c:v>310</c:v>
                </c:pt>
                <c:pt idx="108">
                  <c:v>311</c:v>
                </c:pt>
                <c:pt idx="109">
                  <c:v>312</c:v>
                </c:pt>
                <c:pt idx="110">
                  <c:v>313</c:v>
                </c:pt>
                <c:pt idx="111">
                  <c:v>314</c:v>
                </c:pt>
                <c:pt idx="112">
                  <c:v>315</c:v>
                </c:pt>
                <c:pt idx="113">
                  <c:v>316</c:v>
                </c:pt>
                <c:pt idx="114">
                  <c:v>317</c:v>
                </c:pt>
                <c:pt idx="115">
                  <c:v>318</c:v>
                </c:pt>
                <c:pt idx="116">
                  <c:v>319</c:v>
                </c:pt>
                <c:pt idx="117">
                  <c:v>320</c:v>
                </c:pt>
                <c:pt idx="118">
                  <c:v>321</c:v>
                </c:pt>
                <c:pt idx="119">
                  <c:v>322</c:v>
                </c:pt>
                <c:pt idx="120">
                  <c:v>323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395</c:v>
                </c:pt>
                <c:pt idx="195">
                  <c:v>396</c:v>
                </c:pt>
                <c:pt idx="196">
                  <c:v>397</c:v>
                </c:pt>
                <c:pt idx="197">
                  <c:v>398</c:v>
                </c:pt>
                <c:pt idx="198">
                  <c:v>399</c:v>
                </c:pt>
                <c:pt idx="199">
                  <c:v>400</c:v>
                </c:pt>
                <c:pt idx="200">
                  <c:v>401</c:v>
                </c:pt>
                <c:pt idx="201">
                  <c:v>402</c:v>
                </c:pt>
                <c:pt idx="202">
                  <c:v>403</c:v>
                </c:pt>
                <c:pt idx="203">
                  <c:v>404</c:v>
                </c:pt>
                <c:pt idx="204">
                  <c:v>405</c:v>
                </c:pt>
                <c:pt idx="205">
                  <c:v>406</c:v>
                </c:pt>
                <c:pt idx="206">
                  <c:v>407</c:v>
                </c:pt>
                <c:pt idx="207">
                  <c:v>408</c:v>
                </c:pt>
                <c:pt idx="208">
                  <c:v>409</c:v>
                </c:pt>
                <c:pt idx="209">
                  <c:v>410</c:v>
                </c:pt>
                <c:pt idx="210">
                  <c:v>411</c:v>
                </c:pt>
                <c:pt idx="211">
                  <c:v>412</c:v>
                </c:pt>
                <c:pt idx="212">
                  <c:v>413</c:v>
                </c:pt>
                <c:pt idx="213">
                  <c:v>414</c:v>
                </c:pt>
                <c:pt idx="214">
                  <c:v>415</c:v>
                </c:pt>
                <c:pt idx="215">
                  <c:v>416</c:v>
                </c:pt>
                <c:pt idx="216">
                  <c:v>417</c:v>
                </c:pt>
                <c:pt idx="217">
                  <c:v>418</c:v>
                </c:pt>
                <c:pt idx="218">
                  <c:v>419</c:v>
                </c:pt>
                <c:pt idx="219">
                  <c:v>420</c:v>
                </c:pt>
                <c:pt idx="220">
                  <c:v>421</c:v>
                </c:pt>
                <c:pt idx="221">
                  <c:v>422</c:v>
                </c:pt>
                <c:pt idx="222">
                  <c:v>423</c:v>
                </c:pt>
                <c:pt idx="223">
                  <c:v>424</c:v>
                </c:pt>
                <c:pt idx="224">
                  <c:v>425</c:v>
                </c:pt>
                <c:pt idx="225">
                  <c:v>426</c:v>
                </c:pt>
                <c:pt idx="226">
                  <c:v>427</c:v>
                </c:pt>
                <c:pt idx="227">
                  <c:v>428</c:v>
                </c:pt>
                <c:pt idx="228">
                  <c:v>429</c:v>
                </c:pt>
                <c:pt idx="229">
                  <c:v>430</c:v>
                </c:pt>
                <c:pt idx="230">
                  <c:v>431</c:v>
                </c:pt>
                <c:pt idx="231">
                  <c:v>432</c:v>
                </c:pt>
                <c:pt idx="232">
                  <c:v>433</c:v>
                </c:pt>
                <c:pt idx="233">
                  <c:v>434</c:v>
                </c:pt>
                <c:pt idx="234">
                  <c:v>435</c:v>
                </c:pt>
                <c:pt idx="235">
                  <c:v>436</c:v>
                </c:pt>
                <c:pt idx="236">
                  <c:v>437</c:v>
                </c:pt>
                <c:pt idx="237">
                  <c:v>438</c:v>
                </c:pt>
                <c:pt idx="238">
                  <c:v>439</c:v>
                </c:pt>
                <c:pt idx="239">
                  <c:v>440</c:v>
                </c:pt>
                <c:pt idx="240">
                  <c:v>441</c:v>
                </c:pt>
                <c:pt idx="241">
                  <c:v>442</c:v>
                </c:pt>
                <c:pt idx="242">
                  <c:v>443</c:v>
                </c:pt>
                <c:pt idx="243">
                  <c:v>444</c:v>
                </c:pt>
                <c:pt idx="244">
                  <c:v>445</c:v>
                </c:pt>
                <c:pt idx="245">
                  <c:v>446</c:v>
                </c:pt>
                <c:pt idx="246">
                  <c:v>447</c:v>
                </c:pt>
                <c:pt idx="247">
                  <c:v>448</c:v>
                </c:pt>
                <c:pt idx="248">
                  <c:v>423</c:v>
                </c:pt>
                <c:pt idx="249">
                  <c:v>424</c:v>
                </c:pt>
                <c:pt idx="250">
                  <c:v>425</c:v>
                </c:pt>
                <c:pt idx="251">
                  <c:v>426</c:v>
                </c:pt>
                <c:pt idx="252">
                  <c:v>427</c:v>
                </c:pt>
                <c:pt idx="253">
                  <c:v>428</c:v>
                </c:pt>
                <c:pt idx="254">
                  <c:v>429</c:v>
                </c:pt>
                <c:pt idx="255">
                  <c:v>430</c:v>
                </c:pt>
                <c:pt idx="256">
                  <c:v>431</c:v>
                </c:pt>
                <c:pt idx="257">
                  <c:v>432</c:v>
                </c:pt>
                <c:pt idx="258">
                  <c:v>433</c:v>
                </c:pt>
                <c:pt idx="259">
                  <c:v>434</c:v>
                </c:pt>
                <c:pt idx="260">
                  <c:v>435</c:v>
                </c:pt>
                <c:pt idx="261">
                  <c:v>436</c:v>
                </c:pt>
                <c:pt idx="262">
                  <c:v>437</c:v>
                </c:pt>
                <c:pt idx="263">
                  <c:v>438</c:v>
                </c:pt>
                <c:pt idx="264">
                  <c:v>439</c:v>
                </c:pt>
                <c:pt idx="265">
                  <c:v>440</c:v>
                </c:pt>
                <c:pt idx="266">
                  <c:v>441</c:v>
                </c:pt>
                <c:pt idx="267">
                  <c:v>442</c:v>
                </c:pt>
                <c:pt idx="268">
                  <c:v>443</c:v>
                </c:pt>
                <c:pt idx="269">
                  <c:v>444</c:v>
                </c:pt>
                <c:pt idx="270">
                  <c:v>445</c:v>
                </c:pt>
                <c:pt idx="271">
                  <c:v>446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C-498C-8781-020D30C3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9919"/>
        <c:axId val="28126639"/>
      </c:scatterChart>
      <c:valAx>
        <c:axId val="2811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6639"/>
        <c:crosses val="autoZero"/>
        <c:crossBetween val="midCat"/>
      </c:valAx>
      <c:valAx>
        <c:axId val="281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Temperature vs Ø for CaCl2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2-4DA2-9404-5BCEEE2B61D4}"/>
            </c:ext>
          </c:extLst>
        </c:ser>
        <c:ser>
          <c:idx val="1"/>
          <c:order val="1"/>
          <c:tx>
            <c:v>This Work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graph'!$D$3:$D$319</c:f>
              <c:numCache>
                <c:formatCode>General</c:formatCode>
                <c:ptCount val="317"/>
                <c:pt idx="0">
                  <c:v>0.122618</c:v>
                </c:pt>
                <c:pt idx="1">
                  <c:v>0.118628</c:v>
                </c:pt>
                <c:pt idx="2">
                  <c:v>0.114498</c:v>
                </c:pt>
                <c:pt idx="3">
                  <c:v>0.11022800000000001</c:v>
                </c:pt>
                <c:pt idx="4">
                  <c:v>0.105818</c:v>
                </c:pt>
                <c:pt idx="5">
                  <c:v>0.101268</c:v>
                </c:pt>
                <c:pt idx="6">
                  <c:v>9.6577800000000005E-2</c:v>
                </c:pt>
                <c:pt idx="7">
                  <c:v>9.1747800000000004E-2</c:v>
                </c:pt>
                <c:pt idx="8">
                  <c:v>8.6777900000000005E-2</c:v>
                </c:pt>
                <c:pt idx="9">
                  <c:v>8.1667900000000002E-2</c:v>
                </c:pt>
                <c:pt idx="10">
                  <c:v>7.6417899999999997E-2</c:v>
                </c:pt>
                <c:pt idx="11">
                  <c:v>7.1027999999999994E-2</c:v>
                </c:pt>
                <c:pt idx="12">
                  <c:v>6.5498000000000001E-2</c:v>
                </c:pt>
                <c:pt idx="13">
                  <c:v>5.9827999999999999E-2</c:v>
                </c:pt>
                <c:pt idx="14">
                  <c:v>5.4018099999999999E-2</c:v>
                </c:pt>
                <c:pt idx="15">
                  <c:v>4.8068100000000002E-2</c:v>
                </c:pt>
                <c:pt idx="16">
                  <c:v>4.1978099999999997E-2</c:v>
                </c:pt>
                <c:pt idx="17">
                  <c:v>3.5748200000000001E-2</c:v>
                </c:pt>
                <c:pt idx="18">
                  <c:v>2.93782E-2</c:v>
                </c:pt>
                <c:pt idx="19">
                  <c:v>2.2868200000000002E-2</c:v>
                </c:pt>
                <c:pt idx="20">
                  <c:v>1.6218300000000001E-2</c:v>
                </c:pt>
                <c:pt idx="21">
                  <c:v>9.4282900000000006E-3</c:v>
                </c:pt>
                <c:pt idx="22">
                  <c:v>2.4978700000000001E-3</c:v>
                </c:pt>
                <c:pt idx="23">
                  <c:v>0.20586699999999999</c:v>
                </c:pt>
                <c:pt idx="24">
                  <c:v>0.20577699999999999</c:v>
                </c:pt>
                <c:pt idx="25">
                  <c:v>0.20574700000000001</c:v>
                </c:pt>
                <c:pt idx="26">
                  <c:v>0.20577699999999999</c:v>
                </c:pt>
                <c:pt idx="27">
                  <c:v>0.20586699999999999</c:v>
                </c:pt>
                <c:pt idx="28">
                  <c:v>0.20601700000000001</c:v>
                </c:pt>
                <c:pt idx="29">
                  <c:v>0.20622699999999999</c:v>
                </c:pt>
                <c:pt idx="30">
                  <c:v>0.20649700000000001</c:v>
                </c:pt>
                <c:pt idx="31">
                  <c:v>0.20682700000000001</c:v>
                </c:pt>
                <c:pt idx="32">
                  <c:v>0.20721700000000001</c:v>
                </c:pt>
                <c:pt idx="33">
                  <c:v>0.20766699999999999</c:v>
                </c:pt>
                <c:pt idx="34">
                  <c:v>0.208177</c:v>
                </c:pt>
                <c:pt idx="35">
                  <c:v>0.20874699999999999</c:v>
                </c:pt>
                <c:pt idx="36">
                  <c:v>0.20937700000000001</c:v>
                </c:pt>
                <c:pt idx="37">
                  <c:v>0.210067</c:v>
                </c:pt>
                <c:pt idx="38">
                  <c:v>0.210817</c:v>
                </c:pt>
                <c:pt idx="39">
                  <c:v>0.21162700000000001</c:v>
                </c:pt>
                <c:pt idx="40">
                  <c:v>0.21249699999999999</c:v>
                </c:pt>
                <c:pt idx="41">
                  <c:v>0.21342700000000001</c:v>
                </c:pt>
                <c:pt idx="42">
                  <c:v>0.214417</c:v>
                </c:pt>
                <c:pt idx="43">
                  <c:v>0.21546699999999999</c:v>
                </c:pt>
                <c:pt idx="44">
                  <c:v>0.21657699999999999</c:v>
                </c:pt>
                <c:pt idx="45">
                  <c:v>0.217747</c:v>
                </c:pt>
                <c:pt idx="46">
                  <c:v>0.218977</c:v>
                </c:pt>
                <c:pt idx="47">
                  <c:v>0.22026699999999999</c:v>
                </c:pt>
                <c:pt idx="48">
                  <c:v>0.22161700000000001</c:v>
                </c:pt>
                <c:pt idx="49">
                  <c:v>0.223027</c:v>
                </c:pt>
                <c:pt idx="50">
                  <c:v>0.224497</c:v>
                </c:pt>
                <c:pt idx="51">
                  <c:v>0.22602700000000001</c:v>
                </c:pt>
                <c:pt idx="52">
                  <c:v>0.22761600000000001</c:v>
                </c:pt>
                <c:pt idx="53">
                  <c:v>0.23097599999999999</c:v>
                </c:pt>
                <c:pt idx="54">
                  <c:v>0.23274600000000001</c:v>
                </c:pt>
                <c:pt idx="55">
                  <c:v>0.23457600000000001</c:v>
                </c:pt>
                <c:pt idx="56">
                  <c:v>0.23841599999999999</c:v>
                </c:pt>
                <c:pt idx="57">
                  <c:v>0.240426</c:v>
                </c:pt>
                <c:pt idx="58">
                  <c:v>0.24249599999999999</c:v>
                </c:pt>
                <c:pt idx="59">
                  <c:v>0.24462600000000001</c:v>
                </c:pt>
                <c:pt idx="60">
                  <c:v>0.24681600000000001</c:v>
                </c:pt>
                <c:pt idx="61">
                  <c:v>0.24906600000000001</c:v>
                </c:pt>
                <c:pt idx="62">
                  <c:v>0.25137599999999999</c:v>
                </c:pt>
                <c:pt idx="63">
                  <c:v>0.25374600000000003</c:v>
                </c:pt>
                <c:pt idx="64">
                  <c:v>0.25617600000000001</c:v>
                </c:pt>
                <c:pt idx="65">
                  <c:v>0.25866600000000001</c:v>
                </c:pt>
                <c:pt idx="66">
                  <c:v>0.261216</c:v>
                </c:pt>
                <c:pt idx="67">
                  <c:v>0.263826</c:v>
                </c:pt>
                <c:pt idx="68">
                  <c:v>0.26649600000000001</c:v>
                </c:pt>
                <c:pt idx="69">
                  <c:v>0.25929600000000003</c:v>
                </c:pt>
                <c:pt idx="70">
                  <c:v>0.26374999999999998</c:v>
                </c:pt>
                <c:pt idx="71">
                  <c:v>0.26819199999999999</c:v>
                </c:pt>
                <c:pt idx="72">
                  <c:v>0.27262199999999998</c:v>
                </c:pt>
                <c:pt idx="73">
                  <c:v>0.27704000000000001</c:v>
                </c:pt>
                <c:pt idx="74">
                  <c:v>0.281445</c:v>
                </c:pt>
                <c:pt idx="75">
                  <c:v>0.28583900000000001</c:v>
                </c:pt>
                <c:pt idx="76">
                  <c:v>0.29022100000000001</c:v>
                </c:pt>
                <c:pt idx="77">
                  <c:v>0.29459099999999999</c:v>
                </c:pt>
                <c:pt idx="78">
                  <c:v>0.29894900000000002</c:v>
                </c:pt>
                <c:pt idx="79">
                  <c:v>0.30329499999999998</c:v>
                </c:pt>
                <c:pt idx="80">
                  <c:v>0.30762899999999999</c:v>
                </c:pt>
                <c:pt idx="81">
                  <c:v>0.31195000000000001</c:v>
                </c:pt>
                <c:pt idx="82">
                  <c:v>0.31625999999999999</c:v>
                </c:pt>
                <c:pt idx="83">
                  <c:v>0.32055800000000001</c:v>
                </c:pt>
                <c:pt idx="84">
                  <c:v>0.32484400000000002</c:v>
                </c:pt>
                <c:pt idx="85">
                  <c:v>0.32911699999999999</c:v>
                </c:pt>
                <c:pt idx="86">
                  <c:v>0.33337899999999998</c:v>
                </c:pt>
                <c:pt idx="87">
                  <c:v>0.33762900000000001</c:v>
                </c:pt>
                <c:pt idx="88">
                  <c:v>0.341866</c:v>
                </c:pt>
                <c:pt idx="89">
                  <c:v>0.34609200000000001</c:v>
                </c:pt>
                <c:pt idx="90">
                  <c:v>0.35030600000000001</c:v>
                </c:pt>
                <c:pt idx="91">
                  <c:v>0.35450700000000002</c:v>
                </c:pt>
                <c:pt idx="92">
                  <c:v>0.35869600000000001</c:v>
                </c:pt>
                <c:pt idx="93">
                  <c:v>0.36287399999999997</c:v>
                </c:pt>
                <c:pt idx="94">
                  <c:v>0.367039</c:v>
                </c:pt>
                <c:pt idx="95">
                  <c:v>0.37119200000000002</c:v>
                </c:pt>
                <c:pt idx="96">
                  <c:v>0.37533300000000003</c:v>
                </c:pt>
                <c:pt idx="97">
                  <c:v>0.37946200000000002</c:v>
                </c:pt>
                <c:pt idx="98">
                  <c:v>0.407802</c:v>
                </c:pt>
                <c:pt idx="99">
                  <c:v>0.40787000000000001</c:v>
                </c:pt>
                <c:pt idx="100">
                  <c:v>0.40795700000000001</c:v>
                </c:pt>
                <c:pt idx="101">
                  <c:v>0.40806100000000001</c:v>
                </c:pt>
                <c:pt idx="102">
                  <c:v>0.40818399999999999</c:v>
                </c:pt>
                <c:pt idx="103">
                  <c:v>0.40832400000000002</c:v>
                </c:pt>
                <c:pt idx="104">
                  <c:v>0.40848200000000001</c:v>
                </c:pt>
                <c:pt idx="105">
                  <c:v>0.40865800000000002</c:v>
                </c:pt>
                <c:pt idx="106">
                  <c:v>0.40885199999999999</c:v>
                </c:pt>
                <c:pt idx="107">
                  <c:v>0.40906300000000001</c:v>
                </c:pt>
                <c:pt idx="108">
                  <c:v>0.40929300000000002</c:v>
                </c:pt>
                <c:pt idx="109">
                  <c:v>0.40954000000000002</c:v>
                </c:pt>
                <c:pt idx="110">
                  <c:v>0.40980499999999997</c:v>
                </c:pt>
                <c:pt idx="111">
                  <c:v>0.41008800000000001</c:v>
                </c:pt>
                <c:pt idx="112">
                  <c:v>0.41038799999999998</c:v>
                </c:pt>
                <c:pt idx="113">
                  <c:v>0.41070600000000002</c:v>
                </c:pt>
                <c:pt idx="114">
                  <c:v>0.41104200000000002</c:v>
                </c:pt>
                <c:pt idx="115">
                  <c:v>0.41139500000000001</c:v>
                </c:pt>
                <c:pt idx="116">
                  <c:v>0.41176499999999999</c:v>
                </c:pt>
                <c:pt idx="117">
                  <c:v>0.41215299999999999</c:v>
                </c:pt>
                <c:pt idx="118">
                  <c:v>0.41255700000000001</c:v>
                </c:pt>
                <c:pt idx="119">
                  <c:v>0.41297800000000001</c:v>
                </c:pt>
                <c:pt idx="120">
                  <c:v>0.41341499999999998</c:v>
                </c:pt>
                <c:pt idx="121">
                  <c:v>0.41386699999999998</c:v>
                </c:pt>
                <c:pt idx="122">
                  <c:v>0.41433300000000001</c:v>
                </c:pt>
                <c:pt idx="123">
                  <c:v>0.41481099999999999</c:v>
                </c:pt>
                <c:pt idx="124">
                  <c:v>0.415296</c:v>
                </c:pt>
                <c:pt idx="125">
                  <c:v>0.41577999999999998</c:v>
                </c:pt>
                <c:pt idx="126">
                  <c:v>0.41623700000000002</c:v>
                </c:pt>
                <c:pt idx="127">
                  <c:v>0.416578</c:v>
                </c:pt>
                <c:pt idx="128">
                  <c:v>0.419819</c:v>
                </c:pt>
                <c:pt idx="129">
                  <c:v>0.41950100000000001</c:v>
                </c:pt>
                <c:pt idx="130">
                  <c:v>0.41993999999999998</c:v>
                </c:pt>
                <c:pt idx="131">
                  <c:v>0.42051300000000003</c:v>
                </c:pt>
                <c:pt idx="132">
                  <c:v>0.42114299999999999</c:v>
                </c:pt>
                <c:pt idx="133">
                  <c:v>0.42181000000000002</c:v>
                </c:pt>
                <c:pt idx="134">
                  <c:v>0.42250500000000002</c:v>
                </c:pt>
                <c:pt idx="135">
                  <c:v>0.42322300000000002</c:v>
                </c:pt>
                <c:pt idx="136">
                  <c:v>0.42396400000000001</c:v>
                </c:pt>
                <c:pt idx="137">
                  <c:v>0.42472500000000002</c:v>
                </c:pt>
                <c:pt idx="138">
                  <c:v>0.425506</c:v>
                </c:pt>
                <c:pt idx="139">
                  <c:v>0.42630600000000002</c:v>
                </c:pt>
                <c:pt idx="140">
                  <c:v>0.42712600000000001</c:v>
                </c:pt>
                <c:pt idx="141">
                  <c:v>0.42796400000000001</c:v>
                </c:pt>
                <c:pt idx="142">
                  <c:v>0.42882100000000001</c:v>
                </c:pt>
                <c:pt idx="143">
                  <c:v>0.42969600000000002</c:v>
                </c:pt>
                <c:pt idx="144">
                  <c:v>0.43058999999999997</c:v>
                </c:pt>
                <c:pt idx="145">
                  <c:v>0.431502</c:v>
                </c:pt>
                <c:pt idx="146">
                  <c:v>0.43243300000000001</c:v>
                </c:pt>
                <c:pt idx="147">
                  <c:v>0.43338199999999999</c:v>
                </c:pt>
                <c:pt idx="148">
                  <c:v>0.43434899999999999</c:v>
                </c:pt>
                <c:pt idx="149">
                  <c:v>0.435334</c:v>
                </c:pt>
                <c:pt idx="150">
                  <c:v>0.436338</c:v>
                </c:pt>
                <c:pt idx="151">
                  <c:v>0.437359</c:v>
                </c:pt>
                <c:pt idx="152">
                  <c:v>0.43839899999999998</c:v>
                </c:pt>
                <c:pt idx="153">
                  <c:v>0.43945699999999999</c:v>
                </c:pt>
                <c:pt idx="154">
                  <c:v>0.44053199999999998</c:v>
                </c:pt>
                <c:pt idx="155">
                  <c:v>0.44162600000000002</c:v>
                </c:pt>
                <c:pt idx="156">
                  <c:v>0.44273800000000002</c:v>
                </c:pt>
                <c:pt idx="157">
                  <c:v>0.44386900000000001</c:v>
                </c:pt>
                <c:pt idx="158">
                  <c:v>0.445017</c:v>
                </c:pt>
                <c:pt idx="159">
                  <c:v>0.446183</c:v>
                </c:pt>
                <c:pt idx="160">
                  <c:v>0.44736700000000001</c:v>
                </c:pt>
                <c:pt idx="161">
                  <c:v>0.44857000000000002</c:v>
                </c:pt>
                <c:pt idx="162">
                  <c:v>0.44979000000000002</c:v>
                </c:pt>
                <c:pt idx="163">
                  <c:v>0.45102799999999998</c:v>
                </c:pt>
                <c:pt idx="164">
                  <c:v>0.45228499999999999</c:v>
                </c:pt>
                <c:pt idx="165">
                  <c:v>0.45355899999999999</c:v>
                </c:pt>
                <c:pt idx="166">
                  <c:v>0.45485199999999998</c:v>
                </c:pt>
                <c:pt idx="167">
                  <c:v>0.45616200000000001</c:v>
                </c:pt>
                <c:pt idx="168">
                  <c:v>0.45749099999999998</c:v>
                </c:pt>
                <c:pt idx="169">
                  <c:v>0.45883699999999999</c:v>
                </c:pt>
                <c:pt idx="170">
                  <c:v>0.460202</c:v>
                </c:pt>
                <c:pt idx="171">
                  <c:v>0.46298499999999998</c:v>
                </c:pt>
                <c:pt idx="172">
                  <c:v>0.46440399999999998</c:v>
                </c:pt>
                <c:pt idx="173">
                  <c:v>0.46584100000000001</c:v>
                </c:pt>
                <c:pt idx="174">
                  <c:v>0.46729500000000002</c:v>
                </c:pt>
                <c:pt idx="175">
                  <c:v>0.46876800000000002</c:v>
                </c:pt>
                <c:pt idx="176">
                  <c:v>0.47025899999999998</c:v>
                </c:pt>
                <c:pt idx="177">
                  <c:v>0.47176699999999999</c:v>
                </c:pt>
                <c:pt idx="178">
                  <c:v>0.47329399999999999</c:v>
                </c:pt>
                <c:pt idx="179">
                  <c:v>0.47483900000000001</c:v>
                </c:pt>
                <c:pt idx="180">
                  <c:v>0.47640199999999999</c:v>
                </c:pt>
                <c:pt idx="181">
                  <c:v>0.47798200000000002</c:v>
                </c:pt>
                <c:pt idx="182">
                  <c:v>0.47958099999999998</c:v>
                </c:pt>
                <c:pt idx="183">
                  <c:v>0.48119800000000001</c:v>
                </c:pt>
                <c:pt idx="184">
                  <c:v>0.48283300000000001</c:v>
                </c:pt>
                <c:pt idx="185">
                  <c:v>0.48448600000000003</c:v>
                </c:pt>
                <c:pt idx="186">
                  <c:v>0.48615599999999998</c:v>
                </c:pt>
                <c:pt idx="187">
                  <c:v>0.48784499999999997</c:v>
                </c:pt>
                <c:pt idx="188">
                  <c:v>0.48955199999999999</c:v>
                </c:pt>
                <c:pt idx="189">
                  <c:v>0.49127700000000002</c:v>
                </c:pt>
                <c:pt idx="190">
                  <c:v>0.49302000000000001</c:v>
                </c:pt>
                <c:pt idx="191">
                  <c:v>0.49478100000000003</c:v>
                </c:pt>
                <c:pt idx="192">
                  <c:v>0.49655899999999997</c:v>
                </c:pt>
                <c:pt idx="193">
                  <c:v>0.49835600000000002</c:v>
                </c:pt>
                <c:pt idx="194">
                  <c:v>0.50017100000000003</c:v>
                </c:pt>
                <c:pt idx="195">
                  <c:v>0.50200400000000001</c:v>
                </c:pt>
                <c:pt idx="196">
                  <c:v>0.50385500000000005</c:v>
                </c:pt>
                <c:pt idx="197">
                  <c:v>0.50572399999999995</c:v>
                </c:pt>
                <c:pt idx="198">
                  <c:v>0.50761100000000003</c:v>
                </c:pt>
                <c:pt idx="199">
                  <c:v>0.50951500000000005</c:v>
                </c:pt>
                <c:pt idx="200">
                  <c:v>0.51143799999999995</c:v>
                </c:pt>
                <c:pt idx="201">
                  <c:v>0.51337900000000003</c:v>
                </c:pt>
                <c:pt idx="202">
                  <c:v>0.51533799999999996</c:v>
                </c:pt>
                <c:pt idx="203">
                  <c:v>0.51731499999999997</c:v>
                </c:pt>
                <c:pt idx="204">
                  <c:v>0.51931000000000005</c:v>
                </c:pt>
                <c:pt idx="205">
                  <c:v>0.52132299999999998</c:v>
                </c:pt>
                <c:pt idx="206">
                  <c:v>0.52335399999999999</c:v>
                </c:pt>
                <c:pt idx="207">
                  <c:v>0.52540299999999995</c:v>
                </c:pt>
                <c:pt idx="208">
                  <c:v>0.52746899999999997</c:v>
                </c:pt>
                <c:pt idx="209">
                  <c:v>0.52955399999999997</c:v>
                </c:pt>
                <c:pt idx="210">
                  <c:v>0.53165700000000005</c:v>
                </c:pt>
                <c:pt idx="211">
                  <c:v>0.53377799999999997</c:v>
                </c:pt>
                <c:pt idx="212">
                  <c:v>0.53591699999999998</c:v>
                </c:pt>
                <c:pt idx="213">
                  <c:v>0.53807400000000005</c:v>
                </c:pt>
                <c:pt idx="214">
                  <c:v>0.54024899999999998</c:v>
                </c:pt>
                <c:pt idx="215">
                  <c:v>0.54244199999999998</c:v>
                </c:pt>
                <c:pt idx="216">
                  <c:v>0.54465300000000005</c:v>
                </c:pt>
                <c:pt idx="217">
                  <c:v>0.54688199999999998</c:v>
                </c:pt>
                <c:pt idx="218">
                  <c:v>0.54912899999999998</c:v>
                </c:pt>
                <c:pt idx="219">
                  <c:v>0.55139400000000005</c:v>
                </c:pt>
                <c:pt idx="220">
                  <c:v>0.55367699999999997</c:v>
                </c:pt>
                <c:pt idx="221">
                  <c:v>0.55597700000000005</c:v>
                </c:pt>
                <c:pt idx="222">
                  <c:v>0.55829600000000001</c:v>
                </c:pt>
                <c:pt idx="223">
                  <c:v>0.56063300000000005</c:v>
                </c:pt>
                <c:pt idx="224">
                  <c:v>0.56298800000000004</c:v>
                </c:pt>
                <c:pt idx="225">
                  <c:v>0.500413</c:v>
                </c:pt>
                <c:pt idx="226">
                  <c:v>0.50360700000000003</c:v>
                </c:pt>
                <c:pt idx="227">
                  <c:v>0.50680499999999995</c:v>
                </c:pt>
                <c:pt idx="228">
                  <c:v>0.51000699999999999</c:v>
                </c:pt>
                <c:pt idx="229">
                  <c:v>0.513212</c:v>
                </c:pt>
                <c:pt idx="230">
                  <c:v>0.51642200000000005</c:v>
                </c:pt>
                <c:pt idx="231">
                  <c:v>0.51963599999999999</c:v>
                </c:pt>
                <c:pt idx="232">
                  <c:v>0.52285400000000004</c:v>
                </c:pt>
                <c:pt idx="233">
                  <c:v>0.52607599999999999</c:v>
                </c:pt>
                <c:pt idx="234">
                  <c:v>0.52930200000000005</c:v>
                </c:pt>
                <c:pt idx="235">
                  <c:v>0.53253099999999998</c:v>
                </c:pt>
                <c:pt idx="236">
                  <c:v>0.53576500000000005</c:v>
                </c:pt>
                <c:pt idx="237">
                  <c:v>0.53900300000000001</c:v>
                </c:pt>
                <c:pt idx="238">
                  <c:v>0.54224499999999998</c:v>
                </c:pt>
                <c:pt idx="239">
                  <c:v>0.54549099999999995</c:v>
                </c:pt>
                <c:pt idx="240">
                  <c:v>0.54874100000000003</c:v>
                </c:pt>
                <c:pt idx="241">
                  <c:v>0.55199500000000001</c:v>
                </c:pt>
                <c:pt idx="242">
                  <c:v>0.555253</c:v>
                </c:pt>
                <c:pt idx="243">
                  <c:v>0.55851499999999998</c:v>
                </c:pt>
                <c:pt idx="244">
                  <c:v>0.56177999999999995</c:v>
                </c:pt>
                <c:pt idx="245">
                  <c:v>0.56505000000000005</c:v>
                </c:pt>
                <c:pt idx="246">
                  <c:v>0.56832400000000005</c:v>
                </c:pt>
                <c:pt idx="247">
                  <c:v>0.57160200000000005</c:v>
                </c:pt>
                <c:pt idx="248">
                  <c:v>0.57488399999999995</c:v>
                </c:pt>
                <c:pt idx="249">
                  <c:v>0.60925099999999999</c:v>
                </c:pt>
                <c:pt idx="250">
                  <c:v>0.61000500000000002</c:v>
                </c:pt>
                <c:pt idx="251">
                  <c:v>0.61074700000000004</c:v>
                </c:pt>
                <c:pt idx="252">
                  <c:v>0.61147700000000005</c:v>
                </c:pt>
                <c:pt idx="253">
                  <c:v>0.61219500000000004</c:v>
                </c:pt>
                <c:pt idx="254">
                  <c:v>0.61290100000000003</c:v>
                </c:pt>
                <c:pt idx="255">
                  <c:v>0.613595</c:v>
                </c:pt>
                <c:pt idx="256">
                  <c:v>0.61427699999999996</c:v>
                </c:pt>
                <c:pt idx="257">
                  <c:v>0.61494700000000002</c:v>
                </c:pt>
                <c:pt idx="258">
                  <c:v>0.61560499999999996</c:v>
                </c:pt>
                <c:pt idx="259">
                  <c:v>0.61625099999999999</c:v>
                </c:pt>
                <c:pt idx="260">
                  <c:v>0.61688500000000002</c:v>
                </c:pt>
                <c:pt idx="261">
                  <c:v>0.61750700000000003</c:v>
                </c:pt>
                <c:pt idx="262">
                  <c:v>0.61811700000000003</c:v>
                </c:pt>
                <c:pt idx="263">
                  <c:v>0.61871500000000001</c:v>
                </c:pt>
                <c:pt idx="264">
                  <c:v>0.61930099999999999</c:v>
                </c:pt>
                <c:pt idx="265">
                  <c:v>0.61987499999999995</c:v>
                </c:pt>
                <c:pt idx="266">
                  <c:v>0.62043700000000002</c:v>
                </c:pt>
                <c:pt idx="267">
                  <c:v>0.62098699999999996</c:v>
                </c:pt>
                <c:pt idx="268">
                  <c:v>0.62152499999999999</c:v>
                </c:pt>
                <c:pt idx="269">
                  <c:v>0.62205100000000002</c:v>
                </c:pt>
                <c:pt idx="270">
                  <c:v>0.62256500000000004</c:v>
                </c:pt>
                <c:pt idx="271">
                  <c:v>0.62306700000000004</c:v>
                </c:pt>
                <c:pt idx="272">
                  <c:v>0.62355700000000003</c:v>
                </c:pt>
                <c:pt idx="273">
                  <c:v>0.62403500000000001</c:v>
                </c:pt>
                <c:pt idx="274">
                  <c:v>0.62450099999999997</c:v>
                </c:pt>
                <c:pt idx="275">
                  <c:v>0.62495500000000004</c:v>
                </c:pt>
                <c:pt idx="276">
                  <c:v>0.62539699999999998</c:v>
                </c:pt>
                <c:pt idx="277">
                  <c:v>0.62582700000000002</c:v>
                </c:pt>
                <c:pt idx="278">
                  <c:v>0.62624500000000005</c:v>
                </c:pt>
                <c:pt idx="279">
                  <c:v>0.62665099999999996</c:v>
                </c:pt>
                <c:pt idx="280">
                  <c:v>0.62704499999999996</c:v>
                </c:pt>
                <c:pt idx="281">
                  <c:v>0.62742699999999996</c:v>
                </c:pt>
                <c:pt idx="282">
                  <c:v>0.62779700000000005</c:v>
                </c:pt>
                <c:pt idx="283">
                  <c:v>0.62815500000000002</c:v>
                </c:pt>
                <c:pt idx="284">
                  <c:v>0.62850099999999998</c:v>
                </c:pt>
                <c:pt idx="285">
                  <c:v>0.62883500000000003</c:v>
                </c:pt>
                <c:pt idx="286">
                  <c:v>0.62915699999999997</c:v>
                </c:pt>
                <c:pt idx="287">
                  <c:v>0.629467</c:v>
                </c:pt>
                <c:pt idx="288">
                  <c:v>0.62976500000000002</c:v>
                </c:pt>
                <c:pt idx="289">
                  <c:v>0.63005100000000003</c:v>
                </c:pt>
              </c:numCache>
            </c:numRef>
          </c:xVal>
          <c:yVal>
            <c:numRef>
              <c:f>'Comparision graph'!$E$3:$E$319</c:f>
              <c:numCache>
                <c:formatCode>General</c:formatCode>
                <c:ptCount val="317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274</c:v>
                </c:pt>
                <c:pt idx="22">
                  <c:v>275</c:v>
                </c:pt>
                <c:pt idx="23">
                  <c:v>248</c:v>
                </c:pt>
                <c:pt idx="24">
                  <c:v>249</c:v>
                </c:pt>
                <c:pt idx="25">
                  <c:v>250</c:v>
                </c:pt>
                <c:pt idx="26">
                  <c:v>251</c:v>
                </c:pt>
                <c:pt idx="27">
                  <c:v>252</c:v>
                </c:pt>
                <c:pt idx="28">
                  <c:v>253</c:v>
                </c:pt>
                <c:pt idx="29">
                  <c:v>254</c:v>
                </c:pt>
                <c:pt idx="30">
                  <c:v>255</c:v>
                </c:pt>
                <c:pt idx="31">
                  <c:v>256</c:v>
                </c:pt>
                <c:pt idx="32">
                  <c:v>257</c:v>
                </c:pt>
                <c:pt idx="33">
                  <c:v>258</c:v>
                </c:pt>
                <c:pt idx="34">
                  <c:v>259</c:v>
                </c:pt>
                <c:pt idx="35">
                  <c:v>260</c:v>
                </c:pt>
                <c:pt idx="36">
                  <c:v>261</c:v>
                </c:pt>
                <c:pt idx="37">
                  <c:v>262</c:v>
                </c:pt>
                <c:pt idx="38">
                  <c:v>263</c:v>
                </c:pt>
                <c:pt idx="39">
                  <c:v>264</c:v>
                </c:pt>
                <c:pt idx="40">
                  <c:v>265</c:v>
                </c:pt>
                <c:pt idx="41">
                  <c:v>266</c:v>
                </c:pt>
                <c:pt idx="42">
                  <c:v>267</c:v>
                </c:pt>
                <c:pt idx="43">
                  <c:v>268</c:v>
                </c:pt>
                <c:pt idx="44">
                  <c:v>269</c:v>
                </c:pt>
                <c:pt idx="45">
                  <c:v>270</c:v>
                </c:pt>
                <c:pt idx="46">
                  <c:v>271</c:v>
                </c:pt>
                <c:pt idx="47">
                  <c:v>272</c:v>
                </c:pt>
                <c:pt idx="48">
                  <c:v>273</c:v>
                </c:pt>
                <c:pt idx="49">
                  <c:v>274</c:v>
                </c:pt>
                <c:pt idx="50">
                  <c:v>275</c:v>
                </c:pt>
                <c:pt idx="51">
                  <c:v>276</c:v>
                </c:pt>
                <c:pt idx="52">
                  <c:v>277</c:v>
                </c:pt>
                <c:pt idx="53">
                  <c:v>279</c:v>
                </c:pt>
                <c:pt idx="54">
                  <c:v>280</c:v>
                </c:pt>
                <c:pt idx="55">
                  <c:v>281</c:v>
                </c:pt>
                <c:pt idx="56">
                  <c:v>283</c:v>
                </c:pt>
                <c:pt idx="57">
                  <c:v>284</c:v>
                </c:pt>
                <c:pt idx="58">
                  <c:v>285</c:v>
                </c:pt>
                <c:pt idx="59">
                  <c:v>286</c:v>
                </c:pt>
                <c:pt idx="60">
                  <c:v>287</c:v>
                </c:pt>
                <c:pt idx="61">
                  <c:v>288</c:v>
                </c:pt>
                <c:pt idx="62">
                  <c:v>289</c:v>
                </c:pt>
                <c:pt idx="63">
                  <c:v>290</c:v>
                </c:pt>
                <c:pt idx="64">
                  <c:v>291</c:v>
                </c:pt>
                <c:pt idx="65">
                  <c:v>292</c:v>
                </c:pt>
                <c:pt idx="66">
                  <c:v>293</c:v>
                </c:pt>
                <c:pt idx="67">
                  <c:v>294</c:v>
                </c:pt>
                <c:pt idx="68">
                  <c:v>295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300</c:v>
                </c:pt>
                <c:pt idx="75">
                  <c:v>301</c:v>
                </c:pt>
                <c:pt idx="76">
                  <c:v>302</c:v>
                </c:pt>
                <c:pt idx="77">
                  <c:v>303</c:v>
                </c:pt>
                <c:pt idx="78">
                  <c:v>304</c:v>
                </c:pt>
                <c:pt idx="79">
                  <c:v>305</c:v>
                </c:pt>
                <c:pt idx="80">
                  <c:v>306</c:v>
                </c:pt>
                <c:pt idx="81">
                  <c:v>307</c:v>
                </c:pt>
                <c:pt idx="82">
                  <c:v>308</c:v>
                </c:pt>
                <c:pt idx="83">
                  <c:v>309</c:v>
                </c:pt>
                <c:pt idx="84">
                  <c:v>310</c:v>
                </c:pt>
                <c:pt idx="85">
                  <c:v>311</c:v>
                </c:pt>
                <c:pt idx="86">
                  <c:v>312</c:v>
                </c:pt>
                <c:pt idx="87">
                  <c:v>313</c:v>
                </c:pt>
                <c:pt idx="88">
                  <c:v>314</c:v>
                </c:pt>
                <c:pt idx="89">
                  <c:v>315</c:v>
                </c:pt>
                <c:pt idx="90">
                  <c:v>316</c:v>
                </c:pt>
                <c:pt idx="91">
                  <c:v>317</c:v>
                </c:pt>
                <c:pt idx="92">
                  <c:v>318</c:v>
                </c:pt>
                <c:pt idx="93">
                  <c:v>319</c:v>
                </c:pt>
                <c:pt idx="94">
                  <c:v>320</c:v>
                </c:pt>
                <c:pt idx="95">
                  <c:v>321</c:v>
                </c:pt>
                <c:pt idx="96">
                  <c:v>322</c:v>
                </c:pt>
                <c:pt idx="97">
                  <c:v>323</c:v>
                </c:pt>
                <c:pt idx="98">
                  <c:v>320</c:v>
                </c:pt>
                <c:pt idx="99">
                  <c:v>321</c:v>
                </c:pt>
                <c:pt idx="100">
                  <c:v>322</c:v>
                </c:pt>
                <c:pt idx="101">
                  <c:v>323</c:v>
                </c:pt>
                <c:pt idx="102">
                  <c:v>324</c:v>
                </c:pt>
                <c:pt idx="103">
                  <c:v>325</c:v>
                </c:pt>
                <c:pt idx="104">
                  <c:v>326</c:v>
                </c:pt>
                <c:pt idx="105">
                  <c:v>327</c:v>
                </c:pt>
                <c:pt idx="106">
                  <c:v>328</c:v>
                </c:pt>
                <c:pt idx="107">
                  <c:v>329</c:v>
                </c:pt>
                <c:pt idx="108">
                  <c:v>330</c:v>
                </c:pt>
                <c:pt idx="109">
                  <c:v>331</c:v>
                </c:pt>
                <c:pt idx="110">
                  <c:v>332</c:v>
                </c:pt>
                <c:pt idx="111">
                  <c:v>333</c:v>
                </c:pt>
                <c:pt idx="112">
                  <c:v>334</c:v>
                </c:pt>
                <c:pt idx="113">
                  <c:v>335</c:v>
                </c:pt>
                <c:pt idx="114">
                  <c:v>336</c:v>
                </c:pt>
                <c:pt idx="115">
                  <c:v>337</c:v>
                </c:pt>
                <c:pt idx="116">
                  <c:v>338</c:v>
                </c:pt>
                <c:pt idx="117">
                  <c:v>339</c:v>
                </c:pt>
                <c:pt idx="118">
                  <c:v>340</c:v>
                </c:pt>
                <c:pt idx="119">
                  <c:v>341</c:v>
                </c:pt>
                <c:pt idx="120">
                  <c:v>342</c:v>
                </c:pt>
                <c:pt idx="121">
                  <c:v>343</c:v>
                </c:pt>
                <c:pt idx="122">
                  <c:v>344</c:v>
                </c:pt>
                <c:pt idx="123">
                  <c:v>345</c:v>
                </c:pt>
                <c:pt idx="124">
                  <c:v>346</c:v>
                </c:pt>
                <c:pt idx="125">
                  <c:v>347</c:v>
                </c:pt>
                <c:pt idx="126">
                  <c:v>348</c:v>
                </c:pt>
                <c:pt idx="127">
                  <c:v>349</c:v>
                </c:pt>
                <c:pt idx="128">
                  <c:v>351</c:v>
                </c:pt>
                <c:pt idx="129">
                  <c:v>352</c:v>
                </c:pt>
                <c:pt idx="130">
                  <c:v>353</c:v>
                </c:pt>
                <c:pt idx="131">
                  <c:v>354</c:v>
                </c:pt>
                <c:pt idx="132">
                  <c:v>355</c:v>
                </c:pt>
                <c:pt idx="133">
                  <c:v>356</c:v>
                </c:pt>
                <c:pt idx="134">
                  <c:v>357</c:v>
                </c:pt>
                <c:pt idx="135">
                  <c:v>358</c:v>
                </c:pt>
                <c:pt idx="136">
                  <c:v>359</c:v>
                </c:pt>
                <c:pt idx="137">
                  <c:v>360</c:v>
                </c:pt>
                <c:pt idx="138">
                  <c:v>361</c:v>
                </c:pt>
                <c:pt idx="139">
                  <c:v>362</c:v>
                </c:pt>
                <c:pt idx="140">
                  <c:v>363</c:v>
                </c:pt>
                <c:pt idx="141">
                  <c:v>364</c:v>
                </c:pt>
                <c:pt idx="142">
                  <c:v>365</c:v>
                </c:pt>
                <c:pt idx="143">
                  <c:v>366</c:v>
                </c:pt>
                <c:pt idx="144">
                  <c:v>367</c:v>
                </c:pt>
                <c:pt idx="145">
                  <c:v>368</c:v>
                </c:pt>
                <c:pt idx="146">
                  <c:v>369</c:v>
                </c:pt>
                <c:pt idx="147">
                  <c:v>370</c:v>
                </c:pt>
                <c:pt idx="148">
                  <c:v>371</c:v>
                </c:pt>
                <c:pt idx="149">
                  <c:v>372</c:v>
                </c:pt>
                <c:pt idx="150">
                  <c:v>373</c:v>
                </c:pt>
                <c:pt idx="151">
                  <c:v>374</c:v>
                </c:pt>
                <c:pt idx="152">
                  <c:v>375</c:v>
                </c:pt>
                <c:pt idx="153">
                  <c:v>376</c:v>
                </c:pt>
                <c:pt idx="154">
                  <c:v>377</c:v>
                </c:pt>
                <c:pt idx="155">
                  <c:v>378</c:v>
                </c:pt>
                <c:pt idx="156">
                  <c:v>379</c:v>
                </c:pt>
                <c:pt idx="157">
                  <c:v>380</c:v>
                </c:pt>
                <c:pt idx="158">
                  <c:v>381</c:v>
                </c:pt>
                <c:pt idx="159">
                  <c:v>382</c:v>
                </c:pt>
                <c:pt idx="160">
                  <c:v>383</c:v>
                </c:pt>
                <c:pt idx="161">
                  <c:v>384</c:v>
                </c:pt>
                <c:pt idx="162">
                  <c:v>385</c:v>
                </c:pt>
                <c:pt idx="163">
                  <c:v>386</c:v>
                </c:pt>
                <c:pt idx="164">
                  <c:v>387</c:v>
                </c:pt>
                <c:pt idx="165">
                  <c:v>388</c:v>
                </c:pt>
                <c:pt idx="166">
                  <c:v>389</c:v>
                </c:pt>
                <c:pt idx="167">
                  <c:v>390</c:v>
                </c:pt>
                <c:pt idx="168">
                  <c:v>391</c:v>
                </c:pt>
                <c:pt idx="169">
                  <c:v>392</c:v>
                </c:pt>
                <c:pt idx="170">
                  <c:v>393</c:v>
                </c:pt>
                <c:pt idx="171">
                  <c:v>395</c:v>
                </c:pt>
                <c:pt idx="172">
                  <c:v>396</c:v>
                </c:pt>
                <c:pt idx="173">
                  <c:v>397</c:v>
                </c:pt>
                <c:pt idx="174">
                  <c:v>398</c:v>
                </c:pt>
                <c:pt idx="175">
                  <c:v>399</c:v>
                </c:pt>
                <c:pt idx="176">
                  <c:v>400</c:v>
                </c:pt>
                <c:pt idx="177">
                  <c:v>401</c:v>
                </c:pt>
                <c:pt idx="178">
                  <c:v>402</c:v>
                </c:pt>
                <c:pt idx="179">
                  <c:v>403</c:v>
                </c:pt>
                <c:pt idx="180">
                  <c:v>404</c:v>
                </c:pt>
                <c:pt idx="181">
                  <c:v>405</c:v>
                </c:pt>
                <c:pt idx="182">
                  <c:v>406</c:v>
                </c:pt>
                <c:pt idx="183">
                  <c:v>407</c:v>
                </c:pt>
                <c:pt idx="184">
                  <c:v>408</c:v>
                </c:pt>
                <c:pt idx="185">
                  <c:v>409</c:v>
                </c:pt>
                <c:pt idx="186">
                  <c:v>410</c:v>
                </c:pt>
                <c:pt idx="187">
                  <c:v>411</c:v>
                </c:pt>
                <c:pt idx="188">
                  <c:v>412</c:v>
                </c:pt>
                <c:pt idx="189">
                  <c:v>413</c:v>
                </c:pt>
                <c:pt idx="190">
                  <c:v>414</c:v>
                </c:pt>
                <c:pt idx="191">
                  <c:v>415</c:v>
                </c:pt>
                <c:pt idx="192">
                  <c:v>416</c:v>
                </c:pt>
                <c:pt idx="193">
                  <c:v>417</c:v>
                </c:pt>
                <c:pt idx="194">
                  <c:v>418</c:v>
                </c:pt>
                <c:pt idx="195">
                  <c:v>419</c:v>
                </c:pt>
                <c:pt idx="196">
                  <c:v>420</c:v>
                </c:pt>
                <c:pt idx="197">
                  <c:v>421</c:v>
                </c:pt>
                <c:pt idx="198">
                  <c:v>422</c:v>
                </c:pt>
                <c:pt idx="199">
                  <c:v>423</c:v>
                </c:pt>
                <c:pt idx="200">
                  <c:v>424</c:v>
                </c:pt>
                <c:pt idx="201">
                  <c:v>425</c:v>
                </c:pt>
                <c:pt idx="202">
                  <c:v>426</c:v>
                </c:pt>
                <c:pt idx="203">
                  <c:v>427</c:v>
                </c:pt>
                <c:pt idx="204">
                  <c:v>428</c:v>
                </c:pt>
                <c:pt idx="205">
                  <c:v>429</c:v>
                </c:pt>
                <c:pt idx="206">
                  <c:v>430</c:v>
                </c:pt>
                <c:pt idx="207">
                  <c:v>431</c:v>
                </c:pt>
                <c:pt idx="208">
                  <c:v>432</c:v>
                </c:pt>
                <c:pt idx="209">
                  <c:v>433</c:v>
                </c:pt>
                <c:pt idx="210">
                  <c:v>434</c:v>
                </c:pt>
                <c:pt idx="211">
                  <c:v>435</c:v>
                </c:pt>
                <c:pt idx="212">
                  <c:v>436</c:v>
                </c:pt>
                <c:pt idx="213">
                  <c:v>437</c:v>
                </c:pt>
                <c:pt idx="214">
                  <c:v>438</c:v>
                </c:pt>
                <c:pt idx="215">
                  <c:v>439</c:v>
                </c:pt>
                <c:pt idx="216">
                  <c:v>440</c:v>
                </c:pt>
                <c:pt idx="217">
                  <c:v>441</c:v>
                </c:pt>
                <c:pt idx="218">
                  <c:v>442</c:v>
                </c:pt>
                <c:pt idx="219">
                  <c:v>443</c:v>
                </c:pt>
                <c:pt idx="220">
                  <c:v>444</c:v>
                </c:pt>
                <c:pt idx="221">
                  <c:v>445</c:v>
                </c:pt>
                <c:pt idx="222">
                  <c:v>446</c:v>
                </c:pt>
                <c:pt idx="223">
                  <c:v>447</c:v>
                </c:pt>
                <c:pt idx="224">
                  <c:v>448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470</c:v>
                </c:pt>
                <c:pt idx="250">
                  <c:v>471</c:v>
                </c:pt>
                <c:pt idx="251">
                  <c:v>472</c:v>
                </c:pt>
                <c:pt idx="252">
                  <c:v>473</c:v>
                </c:pt>
                <c:pt idx="253">
                  <c:v>474</c:v>
                </c:pt>
                <c:pt idx="254">
                  <c:v>475</c:v>
                </c:pt>
                <c:pt idx="255">
                  <c:v>476</c:v>
                </c:pt>
                <c:pt idx="256">
                  <c:v>477</c:v>
                </c:pt>
                <c:pt idx="257">
                  <c:v>478</c:v>
                </c:pt>
                <c:pt idx="258">
                  <c:v>479</c:v>
                </c:pt>
                <c:pt idx="259">
                  <c:v>480</c:v>
                </c:pt>
                <c:pt idx="260">
                  <c:v>481</c:v>
                </c:pt>
                <c:pt idx="261">
                  <c:v>482</c:v>
                </c:pt>
                <c:pt idx="262">
                  <c:v>483</c:v>
                </c:pt>
                <c:pt idx="263">
                  <c:v>484</c:v>
                </c:pt>
                <c:pt idx="264">
                  <c:v>485</c:v>
                </c:pt>
                <c:pt idx="265">
                  <c:v>486</c:v>
                </c:pt>
                <c:pt idx="266">
                  <c:v>487</c:v>
                </c:pt>
                <c:pt idx="267">
                  <c:v>488</c:v>
                </c:pt>
                <c:pt idx="268">
                  <c:v>489</c:v>
                </c:pt>
                <c:pt idx="269">
                  <c:v>490</c:v>
                </c:pt>
                <c:pt idx="270">
                  <c:v>491</c:v>
                </c:pt>
                <c:pt idx="271">
                  <c:v>492</c:v>
                </c:pt>
                <c:pt idx="272">
                  <c:v>493</c:v>
                </c:pt>
                <c:pt idx="273">
                  <c:v>494</c:v>
                </c:pt>
                <c:pt idx="274">
                  <c:v>495</c:v>
                </c:pt>
                <c:pt idx="275">
                  <c:v>496</c:v>
                </c:pt>
                <c:pt idx="276">
                  <c:v>497</c:v>
                </c:pt>
                <c:pt idx="277">
                  <c:v>498</c:v>
                </c:pt>
                <c:pt idx="278">
                  <c:v>499</c:v>
                </c:pt>
                <c:pt idx="279">
                  <c:v>500</c:v>
                </c:pt>
                <c:pt idx="280">
                  <c:v>501</c:v>
                </c:pt>
                <c:pt idx="281">
                  <c:v>502</c:v>
                </c:pt>
                <c:pt idx="282">
                  <c:v>503</c:v>
                </c:pt>
                <c:pt idx="283">
                  <c:v>504</c:v>
                </c:pt>
                <c:pt idx="284">
                  <c:v>505</c:v>
                </c:pt>
                <c:pt idx="285">
                  <c:v>506</c:v>
                </c:pt>
                <c:pt idx="286">
                  <c:v>507</c:v>
                </c:pt>
                <c:pt idx="287">
                  <c:v>508</c:v>
                </c:pt>
                <c:pt idx="288">
                  <c:v>509</c:v>
                </c:pt>
                <c:pt idx="289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2-4DA2-9404-5BCEEE2B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</c:valAx>
      <c:valAx>
        <c:axId val="1276014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912803851060468"/>
          <c:y val="0.1773262213191093"/>
          <c:w val="0.30016913705815801"/>
          <c:h val="0.1149433875510086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[1]Literature!$C$6:$C$93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D-4F67-B63F-14E12A7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</a:t>
            </a:r>
            <a:r>
              <a:rPr lang="en-IN" baseline="0"/>
              <a:t> Phi for CaCl2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'Our work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4-4D04-8724-EE6EBA3B8C44}"/>
            </c:ext>
          </c:extLst>
        </c:ser>
        <c:ser>
          <c:idx val="1"/>
          <c:order val="1"/>
          <c:tx>
            <c:v>Xg3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work graph'!$D$4:$D$132</c:f>
              <c:numCache>
                <c:formatCode>General</c:formatCode>
                <c:ptCount val="129"/>
                <c:pt idx="0">
                  <c:v>0.407802</c:v>
                </c:pt>
                <c:pt idx="1">
                  <c:v>0.40787000000000001</c:v>
                </c:pt>
                <c:pt idx="2">
                  <c:v>0.40795700000000001</c:v>
                </c:pt>
                <c:pt idx="3">
                  <c:v>0.40806100000000001</c:v>
                </c:pt>
                <c:pt idx="4">
                  <c:v>0.40818399999999999</c:v>
                </c:pt>
                <c:pt idx="5">
                  <c:v>0.40832400000000002</c:v>
                </c:pt>
                <c:pt idx="6">
                  <c:v>0.40848200000000001</c:v>
                </c:pt>
                <c:pt idx="7">
                  <c:v>0.40865800000000002</c:v>
                </c:pt>
                <c:pt idx="8">
                  <c:v>0.40885199999999999</c:v>
                </c:pt>
                <c:pt idx="9">
                  <c:v>0.40906300000000001</c:v>
                </c:pt>
                <c:pt idx="10">
                  <c:v>0.40929300000000002</c:v>
                </c:pt>
                <c:pt idx="11">
                  <c:v>0.40954000000000002</c:v>
                </c:pt>
                <c:pt idx="12">
                  <c:v>0.40980499999999997</c:v>
                </c:pt>
                <c:pt idx="13">
                  <c:v>0.41008800000000001</c:v>
                </c:pt>
                <c:pt idx="14">
                  <c:v>0.41038799999999998</c:v>
                </c:pt>
                <c:pt idx="15">
                  <c:v>0.41070600000000002</c:v>
                </c:pt>
                <c:pt idx="16">
                  <c:v>0.41104200000000002</c:v>
                </c:pt>
                <c:pt idx="17">
                  <c:v>0.41139500000000001</c:v>
                </c:pt>
                <c:pt idx="18">
                  <c:v>0.41176499999999999</c:v>
                </c:pt>
                <c:pt idx="19">
                  <c:v>0.41215299999999999</c:v>
                </c:pt>
                <c:pt idx="20">
                  <c:v>0.41255700000000001</c:v>
                </c:pt>
                <c:pt idx="21">
                  <c:v>0.41297800000000001</c:v>
                </c:pt>
                <c:pt idx="22">
                  <c:v>0.41341499999999998</c:v>
                </c:pt>
                <c:pt idx="23">
                  <c:v>0.41386699999999998</c:v>
                </c:pt>
                <c:pt idx="24">
                  <c:v>0.41433300000000001</c:v>
                </c:pt>
                <c:pt idx="25">
                  <c:v>0.41481099999999999</c:v>
                </c:pt>
                <c:pt idx="26">
                  <c:v>0.415296</c:v>
                </c:pt>
                <c:pt idx="27">
                  <c:v>0.41577999999999998</c:v>
                </c:pt>
                <c:pt idx="28">
                  <c:v>0.41623700000000002</c:v>
                </c:pt>
                <c:pt idx="29">
                  <c:v>0.416578</c:v>
                </c:pt>
                <c:pt idx="31">
                  <c:v>0.419819</c:v>
                </c:pt>
                <c:pt idx="32">
                  <c:v>0.41950100000000001</c:v>
                </c:pt>
                <c:pt idx="33">
                  <c:v>0.41993999999999998</c:v>
                </c:pt>
                <c:pt idx="34">
                  <c:v>0.42051300000000003</c:v>
                </c:pt>
                <c:pt idx="35">
                  <c:v>0.42114299999999999</c:v>
                </c:pt>
                <c:pt idx="36">
                  <c:v>0.42181000000000002</c:v>
                </c:pt>
                <c:pt idx="37">
                  <c:v>0.42250500000000002</c:v>
                </c:pt>
                <c:pt idx="38">
                  <c:v>0.42322300000000002</c:v>
                </c:pt>
                <c:pt idx="39">
                  <c:v>0.42396400000000001</c:v>
                </c:pt>
                <c:pt idx="40">
                  <c:v>0.42472500000000002</c:v>
                </c:pt>
                <c:pt idx="41">
                  <c:v>0.425506</c:v>
                </c:pt>
                <c:pt idx="42">
                  <c:v>0.42630600000000002</c:v>
                </c:pt>
                <c:pt idx="43">
                  <c:v>0.42712600000000001</c:v>
                </c:pt>
                <c:pt idx="44">
                  <c:v>0.42796400000000001</c:v>
                </c:pt>
                <c:pt idx="45">
                  <c:v>0.42882100000000001</c:v>
                </c:pt>
                <c:pt idx="46">
                  <c:v>0.42969600000000002</c:v>
                </c:pt>
                <c:pt idx="47">
                  <c:v>0.43058999999999997</c:v>
                </c:pt>
                <c:pt idx="48">
                  <c:v>0.431502</c:v>
                </c:pt>
                <c:pt idx="49">
                  <c:v>0.43243300000000001</c:v>
                </c:pt>
                <c:pt idx="50">
                  <c:v>0.43338199999999999</c:v>
                </c:pt>
                <c:pt idx="51">
                  <c:v>0.43434899999999999</c:v>
                </c:pt>
                <c:pt idx="52">
                  <c:v>0.435334</c:v>
                </c:pt>
                <c:pt idx="53">
                  <c:v>0.436338</c:v>
                </c:pt>
                <c:pt idx="54">
                  <c:v>0.437359</c:v>
                </c:pt>
                <c:pt idx="55">
                  <c:v>0.43839899999999998</c:v>
                </c:pt>
                <c:pt idx="56">
                  <c:v>0.43945699999999999</c:v>
                </c:pt>
                <c:pt idx="57">
                  <c:v>0.44053199999999998</c:v>
                </c:pt>
                <c:pt idx="58">
                  <c:v>0.44162600000000002</c:v>
                </c:pt>
                <c:pt idx="59">
                  <c:v>0.44273800000000002</c:v>
                </c:pt>
                <c:pt idx="60">
                  <c:v>0.44386900000000001</c:v>
                </c:pt>
                <c:pt idx="61">
                  <c:v>0.445017</c:v>
                </c:pt>
                <c:pt idx="62">
                  <c:v>0.446183</c:v>
                </c:pt>
                <c:pt idx="63">
                  <c:v>0.44736700000000001</c:v>
                </c:pt>
                <c:pt idx="64">
                  <c:v>0.44857000000000002</c:v>
                </c:pt>
                <c:pt idx="65">
                  <c:v>0.44979000000000002</c:v>
                </c:pt>
                <c:pt idx="66">
                  <c:v>0.45102799999999998</c:v>
                </c:pt>
                <c:pt idx="67">
                  <c:v>0.45228499999999999</c:v>
                </c:pt>
                <c:pt idx="68">
                  <c:v>0.45355899999999999</c:v>
                </c:pt>
                <c:pt idx="69">
                  <c:v>0.45485199999999998</c:v>
                </c:pt>
                <c:pt idx="70">
                  <c:v>0.45616200000000001</c:v>
                </c:pt>
                <c:pt idx="71">
                  <c:v>0.45749099999999998</c:v>
                </c:pt>
                <c:pt idx="72">
                  <c:v>0.45883699999999999</c:v>
                </c:pt>
                <c:pt idx="73">
                  <c:v>0.460202</c:v>
                </c:pt>
                <c:pt idx="75">
                  <c:v>0.46298499999999998</c:v>
                </c:pt>
                <c:pt idx="76">
                  <c:v>0.46440399999999998</c:v>
                </c:pt>
                <c:pt idx="77">
                  <c:v>0.46584100000000001</c:v>
                </c:pt>
                <c:pt idx="78">
                  <c:v>0.46729500000000002</c:v>
                </c:pt>
                <c:pt idx="79">
                  <c:v>0.46876800000000002</c:v>
                </c:pt>
                <c:pt idx="80">
                  <c:v>0.47025899999999998</c:v>
                </c:pt>
                <c:pt idx="81">
                  <c:v>0.47176699999999999</c:v>
                </c:pt>
                <c:pt idx="82">
                  <c:v>0.47329399999999999</c:v>
                </c:pt>
                <c:pt idx="83">
                  <c:v>0.47483900000000001</c:v>
                </c:pt>
                <c:pt idx="84">
                  <c:v>0.47640199999999999</c:v>
                </c:pt>
                <c:pt idx="85">
                  <c:v>0.47798200000000002</c:v>
                </c:pt>
                <c:pt idx="86">
                  <c:v>0.47958099999999998</c:v>
                </c:pt>
                <c:pt idx="87">
                  <c:v>0.48119800000000001</c:v>
                </c:pt>
                <c:pt idx="88">
                  <c:v>0.48283300000000001</c:v>
                </c:pt>
                <c:pt idx="89">
                  <c:v>0.48448600000000003</c:v>
                </c:pt>
                <c:pt idx="90">
                  <c:v>0.48615599999999998</c:v>
                </c:pt>
                <c:pt idx="91">
                  <c:v>0.48784499999999997</c:v>
                </c:pt>
                <c:pt idx="92">
                  <c:v>0.48955199999999999</c:v>
                </c:pt>
                <c:pt idx="93">
                  <c:v>0.49127700000000002</c:v>
                </c:pt>
                <c:pt idx="94">
                  <c:v>0.49302000000000001</c:v>
                </c:pt>
                <c:pt idx="95">
                  <c:v>0.49478100000000003</c:v>
                </c:pt>
                <c:pt idx="96">
                  <c:v>0.49655899999999997</c:v>
                </c:pt>
                <c:pt idx="97">
                  <c:v>0.49835600000000002</c:v>
                </c:pt>
                <c:pt idx="98">
                  <c:v>0.50017100000000003</c:v>
                </c:pt>
                <c:pt idx="99">
                  <c:v>0.50200400000000001</c:v>
                </c:pt>
                <c:pt idx="100">
                  <c:v>0.50385500000000005</c:v>
                </c:pt>
                <c:pt idx="101">
                  <c:v>0.50572399999999995</c:v>
                </c:pt>
                <c:pt idx="102">
                  <c:v>0.50761100000000003</c:v>
                </c:pt>
                <c:pt idx="103">
                  <c:v>0.50951500000000005</c:v>
                </c:pt>
                <c:pt idx="104">
                  <c:v>0.51143799999999995</c:v>
                </c:pt>
                <c:pt idx="105">
                  <c:v>0.51337900000000003</c:v>
                </c:pt>
                <c:pt idx="106">
                  <c:v>0.51533799999999996</c:v>
                </c:pt>
                <c:pt idx="107">
                  <c:v>0.51731499999999997</c:v>
                </c:pt>
                <c:pt idx="108">
                  <c:v>0.51931000000000005</c:v>
                </c:pt>
                <c:pt idx="109">
                  <c:v>0.52132299999999998</c:v>
                </c:pt>
                <c:pt idx="110">
                  <c:v>0.52335399999999999</c:v>
                </c:pt>
                <c:pt idx="111">
                  <c:v>0.52540299999999995</c:v>
                </c:pt>
                <c:pt idx="112">
                  <c:v>0.52746899999999997</c:v>
                </c:pt>
                <c:pt idx="113">
                  <c:v>0.52955399999999997</c:v>
                </c:pt>
                <c:pt idx="114">
                  <c:v>0.53165700000000005</c:v>
                </c:pt>
                <c:pt idx="115">
                  <c:v>0.53377799999999997</c:v>
                </c:pt>
                <c:pt idx="116">
                  <c:v>0.53591699999999998</c:v>
                </c:pt>
                <c:pt idx="117">
                  <c:v>0.53807400000000005</c:v>
                </c:pt>
                <c:pt idx="118">
                  <c:v>0.54024899999999998</c:v>
                </c:pt>
                <c:pt idx="119">
                  <c:v>0.54244199999999998</c:v>
                </c:pt>
                <c:pt idx="120">
                  <c:v>0.54465300000000005</c:v>
                </c:pt>
                <c:pt idx="121">
                  <c:v>0.54688199999999998</c:v>
                </c:pt>
                <c:pt idx="122">
                  <c:v>0.54912899999999998</c:v>
                </c:pt>
                <c:pt idx="123">
                  <c:v>0.55139400000000005</c:v>
                </c:pt>
                <c:pt idx="124">
                  <c:v>0.55367699999999997</c:v>
                </c:pt>
                <c:pt idx="125">
                  <c:v>0.55597700000000005</c:v>
                </c:pt>
                <c:pt idx="126">
                  <c:v>0.55829600000000001</c:v>
                </c:pt>
                <c:pt idx="127">
                  <c:v>0.56063300000000005</c:v>
                </c:pt>
                <c:pt idx="128">
                  <c:v>0.56298800000000004</c:v>
                </c:pt>
              </c:numCache>
            </c:numRef>
          </c:xVal>
          <c:yVal>
            <c:numRef>
              <c:f>'Our work graph'!$E$4:$E$132</c:f>
              <c:numCache>
                <c:formatCode>General</c:formatCode>
                <c:ptCount val="12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4-4D04-8724-EE6EBA3B8C44}"/>
            </c:ext>
          </c:extLst>
        </c:ser>
        <c:ser>
          <c:idx val="2"/>
          <c:order val="2"/>
          <c:tx>
            <c:v>Xg5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work graph'!$G$4:$G$51</c:f>
              <c:numCache>
                <c:formatCode>General</c:formatCode>
                <c:ptCount val="48"/>
                <c:pt idx="0">
                  <c:v>0.20586699999999999</c:v>
                </c:pt>
                <c:pt idx="1">
                  <c:v>0.20577699999999999</c:v>
                </c:pt>
                <c:pt idx="2">
                  <c:v>0.20574700000000001</c:v>
                </c:pt>
                <c:pt idx="3">
                  <c:v>0.20577699999999999</c:v>
                </c:pt>
                <c:pt idx="4">
                  <c:v>0.20586699999999999</c:v>
                </c:pt>
                <c:pt idx="5">
                  <c:v>0.20601700000000001</c:v>
                </c:pt>
                <c:pt idx="6">
                  <c:v>0.20622699999999999</c:v>
                </c:pt>
                <c:pt idx="7">
                  <c:v>0.20649700000000001</c:v>
                </c:pt>
                <c:pt idx="8">
                  <c:v>0.20682700000000001</c:v>
                </c:pt>
                <c:pt idx="9">
                  <c:v>0.20721700000000001</c:v>
                </c:pt>
                <c:pt idx="10">
                  <c:v>0.20766699999999999</c:v>
                </c:pt>
                <c:pt idx="11">
                  <c:v>0.208177</c:v>
                </c:pt>
                <c:pt idx="12">
                  <c:v>0.20874699999999999</c:v>
                </c:pt>
                <c:pt idx="13">
                  <c:v>0.20937700000000001</c:v>
                </c:pt>
                <c:pt idx="14">
                  <c:v>0.210067</c:v>
                </c:pt>
                <c:pt idx="15">
                  <c:v>0.210817</c:v>
                </c:pt>
                <c:pt idx="16">
                  <c:v>0.21162700000000001</c:v>
                </c:pt>
                <c:pt idx="17">
                  <c:v>0.21249699999999999</c:v>
                </c:pt>
                <c:pt idx="18">
                  <c:v>0.21342700000000001</c:v>
                </c:pt>
                <c:pt idx="19">
                  <c:v>0.214417</c:v>
                </c:pt>
                <c:pt idx="20">
                  <c:v>0.21546699999999999</c:v>
                </c:pt>
                <c:pt idx="21">
                  <c:v>0.21657699999999999</c:v>
                </c:pt>
                <c:pt idx="22">
                  <c:v>0.217747</c:v>
                </c:pt>
                <c:pt idx="23">
                  <c:v>0.218977</c:v>
                </c:pt>
                <c:pt idx="24">
                  <c:v>0.22026699999999999</c:v>
                </c:pt>
                <c:pt idx="25">
                  <c:v>0.22161700000000001</c:v>
                </c:pt>
                <c:pt idx="26">
                  <c:v>0.223027</c:v>
                </c:pt>
                <c:pt idx="27">
                  <c:v>0.224497</c:v>
                </c:pt>
                <c:pt idx="28">
                  <c:v>0.22602700000000001</c:v>
                </c:pt>
                <c:pt idx="29">
                  <c:v>0.22761600000000001</c:v>
                </c:pt>
                <c:pt idx="31">
                  <c:v>0.23097599999999999</c:v>
                </c:pt>
                <c:pt idx="32">
                  <c:v>0.23274600000000001</c:v>
                </c:pt>
                <c:pt idx="33">
                  <c:v>0.23457600000000001</c:v>
                </c:pt>
                <c:pt idx="35">
                  <c:v>0.23841599999999999</c:v>
                </c:pt>
                <c:pt idx="36">
                  <c:v>0.240426</c:v>
                </c:pt>
                <c:pt idx="37">
                  <c:v>0.24249599999999999</c:v>
                </c:pt>
                <c:pt idx="38">
                  <c:v>0.24462600000000001</c:v>
                </c:pt>
                <c:pt idx="39">
                  <c:v>0.24681600000000001</c:v>
                </c:pt>
                <c:pt idx="40">
                  <c:v>0.24906600000000001</c:v>
                </c:pt>
                <c:pt idx="41">
                  <c:v>0.25137599999999999</c:v>
                </c:pt>
                <c:pt idx="42">
                  <c:v>0.25374600000000003</c:v>
                </c:pt>
                <c:pt idx="43">
                  <c:v>0.25617600000000001</c:v>
                </c:pt>
                <c:pt idx="44">
                  <c:v>0.25866600000000001</c:v>
                </c:pt>
                <c:pt idx="45">
                  <c:v>0.261216</c:v>
                </c:pt>
                <c:pt idx="46">
                  <c:v>0.263826</c:v>
                </c:pt>
                <c:pt idx="47">
                  <c:v>0.26649600000000001</c:v>
                </c:pt>
              </c:numCache>
            </c:numRef>
          </c:xVal>
          <c:yVal>
            <c:numRef>
              <c:f>'Our work graph'!$H$4:$H$51</c:f>
              <c:numCache>
                <c:formatCode>General</c:formatCode>
                <c:ptCount val="48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F4-4D04-8724-EE6EBA3B8C44}"/>
            </c:ext>
          </c:extLst>
        </c:ser>
        <c:ser>
          <c:idx val="3"/>
          <c:order val="3"/>
          <c:tx>
            <c:v>Xg6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0.25929600000000003</c:v>
                </c:pt>
                <c:pt idx="1">
                  <c:v>0.26374999999999998</c:v>
                </c:pt>
                <c:pt idx="2">
                  <c:v>0.26819199999999999</c:v>
                </c:pt>
                <c:pt idx="3">
                  <c:v>0.27262199999999998</c:v>
                </c:pt>
                <c:pt idx="4">
                  <c:v>0.27704000000000001</c:v>
                </c:pt>
                <c:pt idx="5">
                  <c:v>0.281445</c:v>
                </c:pt>
                <c:pt idx="6">
                  <c:v>0.28583900000000001</c:v>
                </c:pt>
                <c:pt idx="7">
                  <c:v>0.29022100000000001</c:v>
                </c:pt>
                <c:pt idx="8">
                  <c:v>0.29459099999999999</c:v>
                </c:pt>
                <c:pt idx="9">
                  <c:v>0.29894900000000002</c:v>
                </c:pt>
                <c:pt idx="10">
                  <c:v>0.30329499999999998</c:v>
                </c:pt>
                <c:pt idx="11">
                  <c:v>0.30762899999999999</c:v>
                </c:pt>
                <c:pt idx="12">
                  <c:v>0.31195000000000001</c:v>
                </c:pt>
                <c:pt idx="13">
                  <c:v>0.31625999999999999</c:v>
                </c:pt>
                <c:pt idx="14">
                  <c:v>0.32055800000000001</c:v>
                </c:pt>
                <c:pt idx="15">
                  <c:v>0.32484400000000002</c:v>
                </c:pt>
                <c:pt idx="16">
                  <c:v>0.32911699999999999</c:v>
                </c:pt>
                <c:pt idx="17">
                  <c:v>0.33337899999999998</c:v>
                </c:pt>
                <c:pt idx="18">
                  <c:v>0.33762900000000001</c:v>
                </c:pt>
                <c:pt idx="19">
                  <c:v>0.341866</c:v>
                </c:pt>
                <c:pt idx="20">
                  <c:v>0.34609200000000001</c:v>
                </c:pt>
                <c:pt idx="21">
                  <c:v>0.35030600000000001</c:v>
                </c:pt>
                <c:pt idx="22">
                  <c:v>0.35450700000000002</c:v>
                </c:pt>
                <c:pt idx="23">
                  <c:v>0.35869600000000001</c:v>
                </c:pt>
                <c:pt idx="24">
                  <c:v>0.36287399999999997</c:v>
                </c:pt>
                <c:pt idx="25">
                  <c:v>0.367039</c:v>
                </c:pt>
                <c:pt idx="26">
                  <c:v>0.37119200000000002</c:v>
                </c:pt>
                <c:pt idx="27">
                  <c:v>0.37533300000000003</c:v>
                </c:pt>
                <c:pt idx="28">
                  <c:v>0.37946200000000002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4-4D04-8724-EE6EBA3B8C44}"/>
            </c:ext>
          </c:extLst>
        </c:ser>
        <c:ser>
          <c:idx val="4"/>
          <c:order val="4"/>
          <c:tx>
            <c:v>Xg7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work graph'!$M$4:$M$27</c:f>
              <c:numCache>
                <c:formatCode>General</c:formatCode>
                <c:ptCount val="24"/>
                <c:pt idx="0">
                  <c:v>0.500413</c:v>
                </c:pt>
                <c:pt idx="1">
                  <c:v>0.50360700000000003</c:v>
                </c:pt>
                <c:pt idx="2">
                  <c:v>0.50680499999999995</c:v>
                </c:pt>
                <c:pt idx="3">
                  <c:v>0.51000699999999999</c:v>
                </c:pt>
                <c:pt idx="4">
                  <c:v>0.513212</c:v>
                </c:pt>
                <c:pt idx="5">
                  <c:v>0.51642200000000005</c:v>
                </c:pt>
                <c:pt idx="6">
                  <c:v>0.51963599999999999</c:v>
                </c:pt>
                <c:pt idx="7">
                  <c:v>0.52285400000000004</c:v>
                </c:pt>
                <c:pt idx="8">
                  <c:v>0.52607599999999999</c:v>
                </c:pt>
                <c:pt idx="9">
                  <c:v>0.52930200000000005</c:v>
                </c:pt>
                <c:pt idx="10">
                  <c:v>0.53253099999999998</c:v>
                </c:pt>
                <c:pt idx="11">
                  <c:v>0.53576500000000005</c:v>
                </c:pt>
                <c:pt idx="12">
                  <c:v>0.53900300000000001</c:v>
                </c:pt>
                <c:pt idx="13">
                  <c:v>0.54224499999999998</c:v>
                </c:pt>
                <c:pt idx="14">
                  <c:v>0.54549099999999995</c:v>
                </c:pt>
                <c:pt idx="15">
                  <c:v>0.54874100000000003</c:v>
                </c:pt>
                <c:pt idx="16">
                  <c:v>0.55199500000000001</c:v>
                </c:pt>
                <c:pt idx="17">
                  <c:v>0.555253</c:v>
                </c:pt>
                <c:pt idx="18">
                  <c:v>0.55851499999999998</c:v>
                </c:pt>
                <c:pt idx="19">
                  <c:v>0.56177999999999995</c:v>
                </c:pt>
                <c:pt idx="20">
                  <c:v>0.56505000000000005</c:v>
                </c:pt>
                <c:pt idx="21">
                  <c:v>0.56832400000000005</c:v>
                </c:pt>
                <c:pt idx="22">
                  <c:v>0.57160200000000005</c:v>
                </c:pt>
                <c:pt idx="23">
                  <c:v>0.57488399999999995</c:v>
                </c:pt>
              </c:numCache>
            </c:numRef>
          </c:xVal>
          <c:yVal>
            <c:numRef>
              <c:f>'Our work graph'!$N$4:$N$27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3">
                  <c:v>426</c:v>
                </c:pt>
                <c:pt idx="4">
                  <c:v>427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431</c:v>
                </c:pt>
                <c:pt idx="9">
                  <c:v>432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  <c:pt idx="23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4-4D04-8724-EE6EBA3B8C44}"/>
            </c:ext>
          </c:extLst>
        </c:ser>
        <c:ser>
          <c:idx val="5"/>
          <c:order val="5"/>
          <c:tx>
            <c:v>Xg8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'Our work graph'!$P$4:$P$44</c:f>
              <c:numCache>
                <c:formatCode>General</c:formatCode>
                <c:ptCount val="41"/>
                <c:pt idx="0">
                  <c:v>0.60925099999999999</c:v>
                </c:pt>
                <c:pt idx="1">
                  <c:v>0.61000500000000002</c:v>
                </c:pt>
                <c:pt idx="2">
                  <c:v>0.61074700000000004</c:v>
                </c:pt>
                <c:pt idx="3">
                  <c:v>0.61147700000000005</c:v>
                </c:pt>
                <c:pt idx="4">
                  <c:v>0.61219500000000004</c:v>
                </c:pt>
                <c:pt idx="5">
                  <c:v>0.61290100000000003</c:v>
                </c:pt>
                <c:pt idx="6">
                  <c:v>0.613595</c:v>
                </c:pt>
                <c:pt idx="7">
                  <c:v>0.61427699999999996</c:v>
                </c:pt>
                <c:pt idx="8">
                  <c:v>0.61494700000000002</c:v>
                </c:pt>
                <c:pt idx="9">
                  <c:v>0.61560499999999996</c:v>
                </c:pt>
                <c:pt idx="10">
                  <c:v>0.61625099999999999</c:v>
                </c:pt>
                <c:pt idx="11">
                  <c:v>0.61688500000000002</c:v>
                </c:pt>
                <c:pt idx="12">
                  <c:v>0.61750700000000003</c:v>
                </c:pt>
                <c:pt idx="13">
                  <c:v>0.61811700000000003</c:v>
                </c:pt>
                <c:pt idx="14">
                  <c:v>0.61871500000000001</c:v>
                </c:pt>
                <c:pt idx="15">
                  <c:v>0.61930099999999999</c:v>
                </c:pt>
                <c:pt idx="16">
                  <c:v>0.61987499999999995</c:v>
                </c:pt>
                <c:pt idx="17">
                  <c:v>0.62043700000000002</c:v>
                </c:pt>
                <c:pt idx="18">
                  <c:v>0.62098699999999996</c:v>
                </c:pt>
                <c:pt idx="19">
                  <c:v>0.62152499999999999</c:v>
                </c:pt>
                <c:pt idx="20">
                  <c:v>0.62205100000000002</c:v>
                </c:pt>
                <c:pt idx="21">
                  <c:v>0.62256500000000004</c:v>
                </c:pt>
                <c:pt idx="22">
                  <c:v>0.62306700000000004</c:v>
                </c:pt>
                <c:pt idx="23">
                  <c:v>0.62355700000000003</c:v>
                </c:pt>
                <c:pt idx="24">
                  <c:v>0.62403500000000001</c:v>
                </c:pt>
                <c:pt idx="25">
                  <c:v>0.62450099999999997</c:v>
                </c:pt>
                <c:pt idx="26">
                  <c:v>0.62495500000000004</c:v>
                </c:pt>
                <c:pt idx="27">
                  <c:v>0.62539699999999998</c:v>
                </c:pt>
                <c:pt idx="28">
                  <c:v>0.62582700000000002</c:v>
                </c:pt>
                <c:pt idx="29">
                  <c:v>0.62624500000000005</c:v>
                </c:pt>
                <c:pt idx="30">
                  <c:v>0.62665099999999996</c:v>
                </c:pt>
                <c:pt idx="31">
                  <c:v>0.62704499999999996</c:v>
                </c:pt>
                <c:pt idx="32">
                  <c:v>0.62742699999999996</c:v>
                </c:pt>
                <c:pt idx="33">
                  <c:v>0.62779700000000005</c:v>
                </c:pt>
                <c:pt idx="34">
                  <c:v>0.62815500000000002</c:v>
                </c:pt>
                <c:pt idx="35">
                  <c:v>0.62850099999999998</c:v>
                </c:pt>
                <c:pt idx="36">
                  <c:v>0.62883500000000003</c:v>
                </c:pt>
                <c:pt idx="37">
                  <c:v>0.62915699999999997</c:v>
                </c:pt>
                <c:pt idx="38">
                  <c:v>0.629467</c:v>
                </c:pt>
                <c:pt idx="39">
                  <c:v>0.62976500000000002</c:v>
                </c:pt>
                <c:pt idx="40">
                  <c:v>0.63005100000000003</c:v>
                </c:pt>
              </c:numCache>
            </c:numRef>
          </c:xVal>
          <c:yVal>
            <c:numRef>
              <c:f>'Our work graph'!$Q$4:$Q$44</c:f>
              <c:numCache>
                <c:formatCode>General</c:formatCode>
                <c:ptCount val="41"/>
                <c:pt idx="0">
                  <c:v>470</c:v>
                </c:pt>
                <c:pt idx="1">
                  <c:v>471</c:v>
                </c:pt>
                <c:pt idx="2">
                  <c:v>472</c:v>
                </c:pt>
                <c:pt idx="3">
                  <c:v>473</c:v>
                </c:pt>
                <c:pt idx="4">
                  <c:v>474</c:v>
                </c:pt>
                <c:pt idx="5">
                  <c:v>475</c:v>
                </c:pt>
                <c:pt idx="6">
                  <c:v>476</c:v>
                </c:pt>
                <c:pt idx="7">
                  <c:v>477</c:v>
                </c:pt>
                <c:pt idx="8">
                  <c:v>478</c:v>
                </c:pt>
                <c:pt idx="9">
                  <c:v>479</c:v>
                </c:pt>
                <c:pt idx="10">
                  <c:v>480</c:v>
                </c:pt>
                <c:pt idx="11">
                  <c:v>481</c:v>
                </c:pt>
                <c:pt idx="12">
                  <c:v>482</c:v>
                </c:pt>
                <c:pt idx="13">
                  <c:v>483</c:v>
                </c:pt>
                <c:pt idx="14">
                  <c:v>484</c:v>
                </c:pt>
                <c:pt idx="15">
                  <c:v>485</c:v>
                </c:pt>
                <c:pt idx="16">
                  <c:v>486</c:v>
                </c:pt>
                <c:pt idx="17">
                  <c:v>487</c:v>
                </c:pt>
                <c:pt idx="18">
                  <c:v>488</c:v>
                </c:pt>
                <c:pt idx="19">
                  <c:v>489</c:v>
                </c:pt>
                <c:pt idx="20">
                  <c:v>490</c:v>
                </c:pt>
                <c:pt idx="21">
                  <c:v>491</c:v>
                </c:pt>
                <c:pt idx="22">
                  <c:v>492</c:v>
                </c:pt>
                <c:pt idx="23">
                  <c:v>493</c:v>
                </c:pt>
                <c:pt idx="24">
                  <c:v>494</c:v>
                </c:pt>
                <c:pt idx="25">
                  <c:v>495</c:v>
                </c:pt>
                <c:pt idx="26">
                  <c:v>496</c:v>
                </c:pt>
                <c:pt idx="27">
                  <c:v>497</c:v>
                </c:pt>
                <c:pt idx="28">
                  <c:v>498</c:v>
                </c:pt>
                <c:pt idx="29">
                  <c:v>499</c:v>
                </c:pt>
                <c:pt idx="30">
                  <c:v>500</c:v>
                </c:pt>
                <c:pt idx="31">
                  <c:v>501</c:v>
                </c:pt>
                <c:pt idx="32">
                  <c:v>502</c:v>
                </c:pt>
                <c:pt idx="33">
                  <c:v>503</c:v>
                </c:pt>
                <c:pt idx="34">
                  <c:v>504</c:v>
                </c:pt>
                <c:pt idx="35">
                  <c:v>505</c:v>
                </c:pt>
                <c:pt idx="36">
                  <c:v>506</c:v>
                </c:pt>
                <c:pt idx="37">
                  <c:v>507</c:v>
                </c:pt>
                <c:pt idx="38">
                  <c:v>508</c:v>
                </c:pt>
                <c:pt idx="39">
                  <c:v>509</c:v>
                </c:pt>
                <c:pt idx="4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4-4D04-8724-EE6EBA3B8C44}"/>
            </c:ext>
          </c:extLst>
        </c:ser>
        <c:ser>
          <c:idx val="6"/>
          <c:order val="6"/>
          <c:tx>
            <c:v>Xp1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'Our work graph'!$S$4:$S$49</c:f>
              <c:numCache>
                <c:formatCode>General</c:formatCode>
                <c:ptCount val="46"/>
                <c:pt idx="0">
                  <c:v>0.17574699999999999</c:v>
                </c:pt>
                <c:pt idx="1">
                  <c:v>0.17497699999999999</c:v>
                </c:pt>
                <c:pt idx="2">
                  <c:v>0.174067</c:v>
                </c:pt>
                <c:pt idx="3">
                  <c:v>0.173017</c:v>
                </c:pt>
                <c:pt idx="4">
                  <c:v>0.17182700000000001</c:v>
                </c:pt>
                <c:pt idx="5">
                  <c:v>0.17049700000000001</c:v>
                </c:pt>
                <c:pt idx="6">
                  <c:v>0.16902700000000001</c:v>
                </c:pt>
                <c:pt idx="7">
                  <c:v>0.16741700000000001</c:v>
                </c:pt>
                <c:pt idx="8">
                  <c:v>0.16566700000000001</c:v>
                </c:pt>
                <c:pt idx="9">
                  <c:v>0.16377700000000001</c:v>
                </c:pt>
                <c:pt idx="10">
                  <c:v>0.161747</c:v>
                </c:pt>
                <c:pt idx="11">
                  <c:v>0.159577</c:v>
                </c:pt>
                <c:pt idx="12">
                  <c:v>0.15726699999999999</c:v>
                </c:pt>
                <c:pt idx="13">
                  <c:v>0.15481700000000001</c:v>
                </c:pt>
                <c:pt idx="14">
                  <c:v>0.152227</c:v>
                </c:pt>
                <c:pt idx="15">
                  <c:v>0.14949699999999999</c:v>
                </c:pt>
                <c:pt idx="16">
                  <c:v>0.14662700000000001</c:v>
                </c:pt>
                <c:pt idx="17">
                  <c:v>0.14361699999999999</c:v>
                </c:pt>
                <c:pt idx="18">
                  <c:v>0.14046700000000001</c:v>
                </c:pt>
                <c:pt idx="19">
                  <c:v>0.13717799999999999</c:v>
                </c:pt>
                <c:pt idx="20">
                  <c:v>0.13374800000000001</c:v>
                </c:pt>
                <c:pt idx="21">
                  <c:v>0.13017799999999999</c:v>
                </c:pt>
                <c:pt idx="22">
                  <c:v>0.126468</c:v>
                </c:pt>
                <c:pt idx="23">
                  <c:v>0.122618</c:v>
                </c:pt>
                <c:pt idx="24">
                  <c:v>0.118628</c:v>
                </c:pt>
                <c:pt idx="25">
                  <c:v>0.114498</c:v>
                </c:pt>
                <c:pt idx="26">
                  <c:v>0.11022800000000001</c:v>
                </c:pt>
                <c:pt idx="27">
                  <c:v>0.105818</c:v>
                </c:pt>
                <c:pt idx="28">
                  <c:v>0.101268</c:v>
                </c:pt>
                <c:pt idx="29">
                  <c:v>9.6577800000000005E-2</c:v>
                </c:pt>
                <c:pt idx="30">
                  <c:v>9.1747800000000004E-2</c:v>
                </c:pt>
                <c:pt idx="31">
                  <c:v>8.6777900000000005E-2</c:v>
                </c:pt>
                <c:pt idx="32">
                  <c:v>8.1667900000000002E-2</c:v>
                </c:pt>
                <c:pt idx="33">
                  <c:v>7.6417899999999997E-2</c:v>
                </c:pt>
                <c:pt idx="34">
                  <c:v>7.1027999999999994E-2</c:v>
                </c:pt>
                <c:pt idx="35">
                  <c:v>6.5498000000000001E-2</c:v>
                </c:pt>
                <c:pt idx="36">
                  <c:v>5.9827999999999999E-2</c:v>
                </c:pt>
                <c:pt idx="37">
                  <c:v>5.4018099999999999E-2</c:v>
                </c:pt>
                <c:pt idx="38">
                  <c:v>4.8068100000000002E-2</c:v>
                </c:pt>
                <c:pt idx="39">
                  <c:v>4.1978099999999997E-2</c:v>
                </c:pt>
                <c:pt idx="40">
                  <c:v>3.5748200000000001E-2</c:v>
                </c:pt>
                <c:pt idx="41">
                  <c:v>2.93782E-2</c:v>
                </c:pt>
                <c:pt idx="42">
                  <c:v>2.2868200000000002E-2</c:v>
                </c:pt>
                <c:pt idx="43">
                  <c:v>1.6218300000000001E-2</c:v>
                </c:pt>
                <c:pt idx="44">
                  <c:v>9.4282900000000006E-3</c:v>
                </c:pt>
                <c:pt idx="45">
                  <c:v>2.4978700000000001E-3</c:v>
                </c:pt>
              </c:numCache>
            </c:numRef>
          </c:xVal>
          <c:yVal>
            <c:numRef>
              <c:f>'Our work graph'!$T$4:$T$49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F4-4D04-8724-EE6EBA3B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30336"/>
        <c:axId val="1928531296"/>
      </c:scatterChart>
      <c:valAx>
        <c:axId val="19285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1296"/>
        <c:crosses val="autoZero"/>
        <c:crossBetween val="midCat"/>
      </c:valAx>
      <c:valAx>
        <c:axId val="19285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graph'!$D$4:$D$132</c:f>
              <c:numCache>
                <c:formatCode>General</c:formatCode>
                <c:ptCount val="129"/>
                <c:pt idx="0">
                  <c:v>0.407802</c:v>
                </c:pt>
                <c:pt idx="1">
                  <c:v>0.40787000000000001</c:v>
                </c:pt>
                <c:pt idx="2">
                  <c:v>0.40795700000000001</c:v>
                </c:pt>
                <c:pt idx="3">
                  <c:v>0.40806100000000001</c:v>
                </c:pt>
                <c:pt idx="4">
                  <c:v>0.40818399999999999</c:v>
                </c:pt>
                <c:pt idx="5">
                  <c:v>0.40832400000000002</c:v>
                </c:pt>
                <c:pt idx="6">
                  <c:v>0.40848200000000001</c:v>
                </c:pt>
                <c:pt idx="7">
                  <c:v>0.40865800000000002</c:v>
                </c:pt>
                <c:pt idx="8">
                  <c:v>0.40885199999999999</c:v>
                </c:pt>
                <c:pt idx="9">
                  <c:v>0.40906300000000001</c:v>
                </c:pt>
                <c:pt idx="10">
                  <c:v>0.40929300000000002</c:v>
                </c:pt>
                <c:pt idx="11">
                  <c:v>0.40954000000000002</c:v>
                </c:pt>
                <c:pt idx="12">
                  <c:v>0.40980499999999997</c:v>
                </c:pt>
                <c:pt idx="13">
                  <c:v>0.41008800000000001</c:v>
                </c:pt>
                <c:pt idx="14">
                  <c:v>0.41038799999999998</c:v>
                </c:pt>
                <c:pt idx="15">
                  <c:v>0.41070600000000002</c:v>
                </c:pt>
                <c:pt idx="16">
                  <c:v>0.41104200000000002</c:v>
                </c:pt>
                <c:pt idx="17">
                  <c:v>0.41139500000000001</c:v>
                </c:pt>
                <c:pt idx="18">
                  <c:v>0.41176499999999999</c:v>
                </c:pt>
                <c:pt idx="19">
                  <c:v>0.41215299999999999</c:v>
                </c:pt>
                <c:pt idx="20">
                  <c:v>0.41255700000000001</c:v>
                </c:pt>
                <c:pt idx="21">
                  <c:v>0.41297800000000001</c:v>
                </c:pt>
                <c:pt idx="22">
                  <c:v>0.41341499999999998</c:v>
                </c:pt>
                <c:pt idx="23">
                  <c:v>0.41386699999999998</c:v>
                </c:pt>
                <c:pt idx="24">
                  <c:v>0.41433300000000001</c:v>
                </c:pt>
                <c:pt idx="25">
                  <c:v>0.41481099999999999</c:v>
                </c:pt>
                <c:pt idx="26">
                  <c:v>0.415296</c:v>
                </c:pt>
                <c:pt idx="27">
                  <c:v>0.41577999999999998</c:v>
                </c:pt>
                <c:pt idx="28">
                  <c:v>0.41623700000000002</c:v>
                </c:pt>
                <c:pt idx="29">
                  <c:v>0.416578</c:v>
                </c:pt>
                <c:pt idx="31">
                  <c:v>0.419819</c:v>
                </c:pt>
                <c:pt idx="32">
                  <c:v>0.41950100000000001</c:v>
                </c:pt>
                <c:pt idx="33">
                  <c:v>0.41993999999999998</c:v>
                </c:pt>
                <c:pt idx="34">
                  <c:v>0.42051300000000003</c:v>
                </c:pt>
                <c:pt idx="35">
                  <c:v>0.42114299999999999</c:v>
                </c:pt>
                <c:pt idx="36">
                  <c:v>0.42181000000000002</c:v>
                </c:pt>
                <c:pt idx="37">
                  <c:v>0.42250500000000002</c:v>
                </c:pt>
                <c:pt idx="38">
                  <c:v>0.42322300000000002</c:v>
                </c:pt>
                <c:pt idx="39">
                  <c:v>0.42396400000000001</c:v>
                </c:pt>
                <c:pt idx="40">
                  <c:v>0.42472500000000002</c:v>
                </c:pt>
                <c:pt idx="41">
                  <c:v>0.425506</c:v>
                </c:pt>
                <c:pt idx="42">
                  <c:v>0.42630600000000002</c:v>
                </c:pt>
                <c:pt idx="43">
                  <c:v>0.42712600000000001</c:v>
                </c:pt>
                <c:pt idx="44">
                  <c:v>0.42796400000000001</c:v>
                </c:pt>
                <c:pt idx="45">
                  <c:v>0.42882100000000001</c:v>
                </c:pt>
                <c:pt idx="46">
                  <c:v>0.42969600000000002</c:v>
                </c:pt>
                <c:pt idx="47">
                  <c:v>0.43058999999999997</c:v>
                </c:pt>
                <c:pt idx="48">
                  <c:v>0.431502</c:v>
                </c:pt>
                <c:pt idx="49">
                  <c:v>0.43243300000000001</c:v>
                </c:pt>
                <c:pt idx="50">
                  <c:v>0.43338199999999999</c:v>
                </c:pt>
                <c:pt idx="51">
                  <c:v>0.43434899999999999</c:v>
                </c:pt>
                <c:pt idx="52">
                  <c:v>0.435334</c:v>
                </c:pt>
                <c:pt idx="53">
                  <c:v>0.436338</c:v>
                </c:pt>
                <c:pt idx="54">
                  <c:v>0.437359</c:v>
                </c:pt>
                <c:pt idx="55">
                  <c:v>0.43839899999999998</c:v>
                </c:pt>
                <c:pt idx="56">
                  <c:v>0.43945699999999999</c:v>
                </c:pt>
                <c:pt idx="57">
                  <c:v>0.44053199999999998</c:v>
                </c:pt>
                <c:pt idx="58">
                  <c:v>0.44162600000000002</c:v>
                </c:pt>
                <c:pt idx="59">
                  <c:v>0.44273800000000002</c:v>
                </c:pt>
                <c:pt idx="60">
                  <c:v>0.44386900000000001</c:v>
                </c:pt>
                <c:pt idx="61">
                  <c:v>0.445017</c:v>
                </c:pt>
                <c:pt idx="62">
                  <c:v>0.446183</c:v>
                </c:pt>
                <c:pt idx="63">
                  <c:v>0.44736700000000001</c:v>
                </c:pt>
                <c:pt idx="64">
                  <c:v>0.44857000000000002</c:v>
                </c:pt>
                <c:pt idx="65">
                  <c:v>0.44979000000000002</c:v>
                </c:pt>
                <c:pt idx="66">
                  <c:v>0.45102799999999998</c:v>
                </c:pt>
                <c:pt idx="67">
                  <c:v>0.45228499999999999</c:v>
                </c:pt>
                <c:pt idx="68">
                  <c:v>0.45355899999999999</c:v>
                </c:pt>
                <c:pt idx="69">
                  <c:v>0.45485199999999998</c:v>
                </c:pt>
                <c:pt idx="70">
                  <c:v>0.45616200000000001</c:v>
                </c:pt>
                <c:pt idx="71">
                  <c:v>0.45749099999999998</c:v>
                </c:pt>
                <c:pt idx="72">
                  <c:v>0.45883699999999999</c:v>
                </c:pt>
                <c:pt idx="73">
                  <c:v>0.460202</c:v>
                </c:pt>
                <c:pt idx="75">
                  <c:v>0.46298499999999998</c:v>
                </c:pt>
                <c:pt idx="76">
                  <c:v>0.46440399999999998</c:v>
                </c:pt>
                <c:pt idx="77">
                  <c:v>0.46584100000000001</c:v>
                </c:pt>
                <c:pt idx="78">
                  <c:v>0.46729500000000002</c:v>
                </c:pt>
                <c:pt idx="79">
                  <c:v>0.46876800000000002</c:v>
                </c:pt>
                <c:pt idx="80">
                  <c:v>0.47025899999999998</c:v>
                </c:pt>
                <c:pt idx="81">
                  <c:v>0.47176699999999999</c:v>
                </c:pt>
                <c:pt idx="82">
                  <c:v>0.47329399999999999</c:v>
                </c:pt>
                <c:pt idx="83">
                  <c:v>0.47483900000000001</c:v>
                </c:pt>
                <c:pt idx="84">
                  <c:v>0.47640199999999999</c:v>
                </c:pt>
                <c:pt idx="85">
                  <c:v>0.47798200000000002</c:v>
                </c:pt>
                <c:pt idx="86">
                  <c:v>0.47958099999999998</c:v>
                </c:pt>
                <c:pt idx="87">
                  <c:v>0.48119800000000001</c:v>
                </c:pt>
                <c:pt idx="88">
                  <c:v>0.48283300000000001</c:v>
                </c:pt>
                <c:pt idx="89">
                  <c:v>0.48448600000000003</c:v>
                </c:pt>
                <c:pt idx="90">
                  <c:v>0.48615599999999998</c:v>
                </c:pt>
                <c:pt idx="91">
                  <c:v>0.48784499999999997</c:v>
                </c:pt>
                <c:pt idx="92">
                  <c:v>0.48955199999999999</c:v>
                </c:pt>
                <c:pt idx="93">
                  <c:v>0.49127700000000002</c:v>
                </c:pt>
                <c:pt idx="94">
                  <c:v>0.49302000000000001</c:v>
                </c:pt>
                <c:pt idx="95">
                  <c:v>0.49478100000000003</c:v>
                </c:pt>
                <c:pt idx="96">
                  <c:v>0.49655899999999997</c:v>
                </c:pt>
                <c:pt idx="97">
                  <c:v>0.49835600000000002</c:v>
                </c:pt>
                <c:pt idx="98">
                  <c:v>0.50017100000000003</c:v>
                </c:pt>
                <c:pt idx="99">
                  <c:v>0.50200400000000001</c:v>
                </c:pt>
                <c:pt idx="100">
                  <c:v>0.50385500000000005</c:v>
                </c:pt>
                <c:pt idx="101">
                  <c:v>0.50572399999999995</c:v>
                </c:pt>
                <c:pt idx="102">
                  <c:v>0.50761100000000003</c:v>
                </c:pt>
                <c:pt idx="103">
                  <c:v>0.50951500000000005</c:v>
                </c:pt>
                <c:pt idx="104">
                  <c:v>0.51143799999999995</c:v>
                </c:pt>
                <c:pt idx="105">
                  <c:v>0.51337900000000003</c:v>
                </c:pt>
                <c:pt idx="106">
                  <c:v>0.51533799999999996</c:v>
                </c:pt>
                <c:pt idx="107">
                  <c:v>0.51731499999999997</c:v>
                </c:pt>
                <c:pt idx="108">
                  <c:v>0.51931000000000005</c:v>
                </c:pt>
                <c:pt idx="109">
                  <c:v>0.52132299999999998</c:v>
                </c:pt>
                <c:pt idx="110">
                  <c:v>0.52335399999999999</c:v>
                </c:pt>
                <c:pt idx="111">
                  <c:v>0.52540299999999995</c:v>
                </c:pt>
                <c:pt idx="112">
                  <c:v>0.52746899999999997</c:v>
                </c:pt>
                <c:pt idx="113">
                  <c:v>0.52955399999999997</c:v>
                </c:pt>
                <c:pt idx="114">
                  <c:v>0.53165700000000005</c:v>
                </c:pt>
                <c:pt idx="115">
                  <c:v>0.53377799999999997</c:v>
                </c:pt>
                <c:pt idx="116">
                  <c:v>0.53591699999999998</c:v>
                </c:pt>
                <c:pt idx="117">
                  <c:v>0.53807400000000005</c:v>
                </c:pt>
                <c:pt idx="118">
                  <c:v>0.54024899999999998</c:v>
                </c:pt>
                <c:pt idx="119">
                  <c:v>0.54244199999999998</c:v>
                </c:pt>
                <c:pt idx="120">
                  <c:v>0.54465300000000005</c:v>
                </c:pt>
                <c:pt idx="121">
                  <c:v>0.54688199999999998</c:v>
                </c:pt>
                <c:pt idx="122">
                  <c:v>0.54912899999999998</c:v>
                </c:pt>
                <c:pt idx="123">
                  <c:v>0.55139400000000005</c:v>
                </c:pt>
                <c:pt idx="124">
                  <c:v>0.55367699999999997</c:v>
                </c:pt>
                <c:pt idx="125">
                  <c:v>0.55597700000000005</c:v>
                </c:pt>
                <c:pt idx="126">
                  <c:v>0.55829600000000001</c:v>
                </c:pt>
                <c:pt idx="127">
                  <c:v>0.56063300000000005</c:v>
                </c:pt>
                <c:pt idx="128">
                  <c:v>0.56298800000000004</c:v>
                </c:pt>
              </c:numCache>
            </c:numRef>
          </c:xVal>
          <c:yVal>
            <c:numRef>
              <c:f>'Our work graph'!$E$4:$E$132</c:f>
              <c:numCache>
                <c:formatCode>General</c:formatCode>
                <c:ptCount val="12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8-42C2-81B4-002BF7CEA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88240"/>
        <c:axId val="1180885360"/>
      </c:scatterChart>
      <c:valAx>
        <c:axId val="118088824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5360"/>
        <c:crosses val="autoZero"/>
        <c:crossBetween val="midCat"/>
      </c:valAx>
      <c:valAx>
        <c:axId val="118088536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0.25929600000000003</c:v>
                </c:pt>
                <c:pt idx="1">
                  <c:v>0.26374999999999998</c:v>
                </c:pt>
                <c:pt idx="2">
                  <c:v>0.26819199999999999</c:v>
                </c:pt>
                <c:pt idx="3">
                  <c:v>0.27262199999999998</c:v>
                </c:pt>
                <c:pt idx="4">
                  <c:v>0.27704000000000001</c:v>
                </c:pt>
                <c:pt idx="5">
                  <c:v>0.281445</c:v>
                </c:pt>
                <c:pt idx="6">
                  <c:v>0.28583900000000001</c:v>
                </c:pt>
                <c:pt idx="7">
                  <c:v>0.29022100000000001</c:v>
                </c:pt>
                <c:pt idx="8">
                  <c:v>0.29459099999999999</c:v>
                </c:pt>
                <c:pt idx="9">
                  <c:v>0.29894900000000002</c:v>
                </c:pt>
                <c:pt idx="10">
                  <c:v>0.30329499999999998</c:v>
                </c:pt>
                <c:pt idx="11">
                  <c:v>0.30762899999999999</c:v>
                </c:pt>
                <c:pt idx="12">
                  <c:v>0.31195000000000001</c:v>
                </c:pt>
                <c:pt idx="13">
                  <c:v>0.31625999999999999</c:v>
                </c:pt>
                <c:pt idx="14">
                  <c:v>0.32055800000000001</c:v>
                </c:pt>
                <c:pt idx="15">
                  <c:v>0.32484400000000002</c:v>
                </c:pt>
                <c:pt idx="16">
                  <c:v>0.32911699999999999</c:v>
                </c:pt>
                <c:pt idx="17">
                  <c:v>0.33337899999999998</c:v>
                </c:pt>
                <c:pt idx="18">
                  <c:v>0.33762900000000001</c:v>
                </c:pt>
                <c:pt idx="19">
                  <c:v>0.341866</c:v>
                </c:pt>
                <c:pt idx="20">
                  <c:v>0.34609200000000001</c:v>
                </c:pt>
                <c:pt idx="21">
                  <c:v>0.35030600000000001</c:v>
                </c:pt>
                <c:pt idx="22">
                  <c:v>0.35450700000000002</c:v>
                </c:pt>
                <c:pt idx="23">
                  <c:v>0.35869600000000001</c:v>
                </c:pt>
                <c:pt idx="24">
                  <c:v>0.36287399999999997</c:v>
                </c:pt>
                <c:pt idx="25">
                  <c:v>0.367039</c:v>
                </c:pt>
                <c:pt idx="26">
                  <c:v>0.37119200000000002</c:v>
                </c:pt>
                <c:pt idx="27">
                  <c:v>0.37533300000000003</c:v>
                </c:pt>
                <c:pt idx="28">
                  <c:v>0.37946200000000002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B90-B499-F7138085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26144"/>
        <c:axId val="1411831904"/>
      </c:scatterChart>
      <c:valAx>
        <c:axId val="141182614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1904"/>
        <c:crosses val="autoZero"/>
        <c:crossBetween val="midCat"/>
      </c:valAx>
      <c:valAx>
        <c:axId val="141183190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graph'!$M$4:$M$27</c:f>
              <c:numCache>
                <c:formatCode>General</c:formatCode>
                <c:ptCount val="24"/>
                <c:pt idx="0">
                  <c:v>0.500413</c:v>
                </c:pt>
                <c:pt idx="1">
                  <c:v>0.50360700000000003</c:v>
                </c:pt>
                <c:pt idx="2">
                  <c:v>0.50680499999999995</c:v>
                </c:pt>
                <c:pt idx="3">
                  <c:v>0.51000699999999999</c:v>
                </c:pt>
                <c:pt idx="4">
                  <c:v>0.513212</c:v>
                </c:pt>
                <c:pt idx="5">
                  <c:v>0.51642200000000005</c:v>
                </c:pt>
                <c:pt idx="6">
                  <c:v>0.51963599999999999</c:v>
                </c:pt>
                <c:pt idx="7">
                  <c:v>0.52285400000000004</c:v>
                </c:pt>
                <c:pt idx="8">
                  <c:v>0.52607599999999999</c:v>
                </c:pt>
                <c:pt idx="9">
                  <c:v>0.52930200000000005</c:v>
                </c:pt>
                <c:pt idx="10">
                  <c:v>0.53253099999999998</c:v>
                </c:pt>
                <c:pt idx="11">
                  <c:v>0.53576500000000005</c:v>
                </c:pt>
                <c:pt idx="12">
                  <c:v>0.53900300000000001</c:v>
                </c:pt>
                <c:pt idx="13">
                  <c:v>0.54224499999999998</c:v>
                </c:pt>
                <c:pt idx="14">
                  <c:v>0.54549099999999995</c:v>
                </c:pt>
                <c:pt idx="15">
                  <c:v>0.54874100000000003</c:v>
                </c:pt>
                <c:pt idx="16">
                  <c:v>0.55199500000000001</c:v>
                </c:pt>
                <c:pt idx="17">
                  <c:v>0.555253</c:v>
                </c:pt>
                <c:pt idx="18">
                  <c:v>0.55851499999999998</c:v>
                </c:pt>
                <c:pt idx="19">
                  <c:v>0.56177999999999995</c:v>
                </c:pt>
                <c:pt idx="20">
                  <c:v>0.56505000000000005</c:v>
                </c:pt>
                <c:pt idx="21">
                  <c:v>0.56832400000000005</c:v>
                </c:pt>
                <c:pt idx="22">
                  <c:v>0.57160200000000005</c:v>
                </c:pt>
                <c:pt idx="23">
                  <c:v>0.57488399999999995</c:v>
                </c:pt>
              </c:numCache>
            </c:numRef>
          </c:xVal>
          <c:yVal>
            <c:numRef>
              <c:f>'Our work graph'!$N$4:$N$27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3">
                  <c:v>426</c:v>
                </c:pt>
                <c:pt idx="4">
                  <c:v>427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431</c:v>
                </c:pt>
                <c:pt idx="9">
                  <c:v>432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  <c:pt idx="23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2-4168-BB18-A7D18222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134512"/>
        <c:axId val="1526126352"/>
      </c:scatterChart>
      <c:valAx>
        <c:axId val="15261345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26352"/>
        <c:crosses val="autoZero"/>
        <c:crossBetween val="midCat"/>
      </c:valAx>
      <c:valAx>
        <c:axId val="152612635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graph'!$P$4:$P$44</c:f>
              <c:numCache>
                <c:formatCode>General</c:formatCode>
                <c:ptCount val="41"/>
                <c:pt idx="0">
                  <c:v>0.60925099999999999</c:v>
                </c:pt>
                <c:pt idx="1">
                  <c:v>0.61000500000000002</c:v>
                </c:pt>
                <c:pt idx="2">
                  <c:v>0.61074700000000004</c:v>
                </c:pt>
                <c:pt idx="3">
                  <c:v>0.61147700000000005</c:v>
                </c:pt>
                <c:pt idx="4">
                  <c:v>0.61219500000000004</c:v>
                </c:pt>
                <c:pt idx="5">
                  <c:v>0.61290100000000003</c:v>
                </c:pt>
                <c:pt idx="6">
                  <c:v>0.613595</c:v>
                </c:pt>
                <c:pt idx="7">
                  <c:v>0.61427699999999996</c:v>
                </c:pt>
                <c:pt idx="8">
                  <c:v>0.61494700000000002</c:v>
                </c:pt>
                <c:pt idx="9">
                  <c:v>0.61560499999999996</c:v>
                </c:pt>
                <c:pt idx="10">
                  <c:v>0.61625099999999999</c:v>
                </c:pt>
                <c:pt idx="11">
                  <c:v>0.61688500000000002</c:v>
                </c:pt>
                <c:pt idx="12">
                  <c:v>0.61750700000000003</c:v>
                </c:pt>
                <c:pt idx="13">
                  <c:v>0.61811700000000003</c:v>
                </c:pt>
                <c:pt idx="14">
                  <c:v>0.61871500000000001</c:v>
                </c:pt>
                <c:pt idx="15">
                  <c:v>0.61930099999999999</c:v>
                </c:pt>
                <c:pt idx="16">
                  <c:v>0.61987499999999995</c:v>
                </c:pt>
                <c:pt idx="17">
                  <c:v>0.62043700000000002</c:v>
                </c:pt>
                <c:pt idx="18">
                  <c:v>0.62098699999999996</c:v>
                </c:pt>
                <c:pt idx="19">
                  <c:v>0.62152499999999999</c:v>
                </c:pt>
                <c:pt idx="20">
                  <c:v>0.62205100000000002</c:v>
                </c:pt>
                <c:pt idx="21">
                  <c:v>0.62256500000000004</c:v>
                </c:pt>
                <c:pt idx="22">
                  <c:v>0.62306700000000004</c:v>
                </c:pt>
                <c:pt idx="23">
                  <c:v>0.62355700000000003</c:v>
                </c:pt>
                <c:pt idx="24">
                  <c:v>0.62403500000000001</c:v>
                </c:pt>
                <c:pt idx="25">
                  <c:v>0.62450099999999997</c:v>
                </c:pt>
                <c:pt idx="26">
                  <c:v>0.62495500000000004</c:v>
                </c:pt>
                <c:pt idx="27">
                  <c:v>0.62539699999999998</c:v>
                </c:pt>
                <c:pt idx="28">
                  <c:v>0.62582700000000002</c:v>
                </c:pt>
                <c:pt idx="29">
                  <c:v>0.62624500000000005</c:v>
                </c:pt>
                <c:pt idx="30">
                  <c:v>0.62665099999999996</c:v>
                </c:pt>
                <c:pt idx="31">
                  <c:v>0.62704499999999996</c:v>
                </c:pt>
                <c:pt idx="32">
                  <c:v>0.62742699999999996</c:v>
                </c:pt>
                <c:pt idx="33">
                  <c:v>0.62779700000000005</c:v>
                </c:pt>
                <c:pt idx="34">
                  <c:v>0.62815500000000002</c:v>
                </c:pt>
                <c:pt idx="35">
                  <c:v>0.62850099999999998</c:v>
                </c:pt>
                <c:pt idx="36">
                  <c:v>0.62883500000000003</c:v>
                </c:pt>
                <c:pt idx="37">
                  <c:v>0.62915699999999997</c:v>
                </c:pt>
                <c:pt idx="38">
                  <c:v>0.629467</c:v>
                </c:pt>
                <c:pt idx="39">
                  <c:v>0.62976500000000002</c:v>
                </c:pt>
                <c:pt idx="40">
                  <c:v>0.63005100000000003</c:v>
                </c:pt>
              </c:numCache>
            </c:numRef>
          </c:xVal>
          <c:yVal>
            <c:numRef>
              <c:f>'Our work graph'!$Q$4:$Q$44</c:f>
              <c:numCache>
                <c:formatCode>General</c:formatCode>
                <c:ptCount val="41"/>
                <c:pt idx="0">
                  <c:v>470</c:v>
                </c:pt>
                <c:pt idx="1">
                  <c:v>471</c:v>
                </c:pt>
                <c:pt idx="2">
                  <c:v>472</c:v>
                </c:pt>
                <c:pt idx="3">
                  <c:v>473</c:v>
                </c:pt>
                <c:pt idx="4">
                  <c:v>474</c:v>
                </c:pt>
                <c:pt idx="5">
                  <c:v>475</c:v>
                </c:pt>
                <c:pt idx="6">
                  <c:v>476</c:v>
                </c:pt>
                <c:pt idx="7">
                  <c:v>477</c:v>
                </c:pt>
                <c:pt idx="8">
                  <c:v>478</c:v>
                </c:pt>
                <c:pt idx="9">
                  <c:v>479</c:v>
                </c:pt>
                <c:pt idx="10">
                  <c:v>480</c:v>
                </c:pt>
                <c:pt idx="11">
                  <c:v>481</c:v>
                </c:pt>
                <c:pt idx="12">
                  <c:v>482</c:v>
                </c:pt>
                <c:pt idx="13">
                  <c:v>483</c:v>
                </c:pt>
                <c:pt idx="14">
                  <c:v>484</c:v>
                </c:pt>
                <c:pt idx="15">
                  <c:v>485</c:v>
                </c:pt>
                <c:pt idx="16">
                  <c:v>486</c:v>
                </c:pt>
                <c:pt idx="17">
                  <c:v>487</c:v>
                </c:pt>
                <c:pt idx="18">
                  <c:v>488</c:v>
                </c:pt>
                <c:pt idx="19">
                  <c:v>489</c:v>
                </c:pt>
                <c:pt idx="20">
                  <c:v>490</c:v>
                </c:pt>
                <c:pt idx="21">
                  <c:v>491</c:v>
                </c:pt>
                <c:pt idx="22">
                  <c:v>492</c:v>
                </c:pt>
                <c:pt idx="23">
                  <c:v>493</c:v>
                </c:pt>
                <c:pt idx="24">
                  <c:v>494</c:v>
                </c:pt>
                <c:pt idx="25">
                  <c:v>495</c:v>
                </c:pt>
                <c:pt idx="26">
                  <c:v>496</c:v>
                </c:pt>
                <c:pt idx="27">
                  <c:v>497</c:v>
                </c:pt>
                <c:pt idx="28">
                  <c:v>498</c:v>
                </c:pt>
                <c:pt idx="29">
                  <c:v>499</c:v>
                </c:pt>
                <c:pt idx="30">
                  <c:v>500</c:v>
                </c:pt>
                <c:pt idx="31">
                  <c:v>501</c:v>
                </c:pt>
                <c:pt idx="32">
                  <c:v>502</c:v>
                </c:pt>
                <c:pt idx="33">
                  <c:v>503</c:v>
                </c:pt>
                <c:pt idx="34">
                  <c:v>504</c:v>
                </c:pt>
                <c:pt idx="35">
                  <c:v>505</c:v>
                </c:pt>
                <c:pt idx="36">
                  <c:v>506</c:v>
                </c:pt>
                <c:pt idx="37">
                  <c:v>507</c:v>
                </c:pt>
                <c:pt idx="38">
                  <c:v>508</c:v>
                </c:pt>
                <c:pt idx="39">
                  <c:v>509</c:v>
                </c:pt>
                <c:pt idx="4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C-46BD-92DC-8BE29E6C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766192"/>
        <c:axId val="1535769552"/>
      </c:scatterChart>
      <c:valAx>
        <c:axId val="1535766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9552"/>
        <c:crosses val="autoZero"/>
        <c:crossBetween val="midCat"/>
      </c:valAx>
      <c:valAx>
        <c:axId val="1535769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graph'!$S$4:$S$49</c:f>
              <c:numCache>
                <c:formatCode>General</c:formatCode>
                <c:ptCount val="46"/>
                <c:pt idx="0">
                  <c:v>0.17574699999999999</c:v>
                </c:pt>
                <c:pt idx="1">
                  <c:v>0.17497699999999999</c:v>
                </c:pt>
                <c:pt idx="2">
                  <c:v>0.174067</c:v>
                </c:pt>
                <c:pt idx="3">
                  <c:v>0.173017</c:v>
                </c:pt>
                <c:pt idx="4">
                  <c:v>0.17182700000000001</c:v>
                </c:pt>
                <c:pt idx="5">
                  <c:v>0.17049700000000001</c:v>
                </c:pt>
                <c:pt idx="6">
                  <c:v>0.16902700000000001</c:v>
                </c:pt>
                <c:pt idx="7">
                  <c:v>0.16741700000000001</c:v>
                </c:pt>
                <c:pt idx="8">
                  <c:v>0.16566700000000001</c:v>
                </c:pt>
                <c:pt idx="9">
                  <c:v>0.16377700000000001</c:v>
                </c:pt>
                <c:pt idx="10">
                  <c:v>0.161747</c:v>
                </c:pt>
                <c:pt idx="11">
                  <c:v>0.159577</c:v>
                </c:pt>
                <c:pt idx="12">
                  <c:v>0.15726699999999999</c:v>
                </c:pt>
                <c:pt idx="13">
                  <c:v>0.15481700000000001</c:v>
                </c:pt>
                <c:pt idx="14">
                  <c:v>0.152227</c:v>
                </c:pt>
                <c:pt idx="15">
                  <c:v>0.14949699999999999</c:v>
                </c:pt>
                <c:pt idx="16">
                  <c:v>0.14662700000000001</c:v>
                </c:pt>
                <c:pt idx="17">
                  <c:v>0.14361699999999999</c:v>
                </c:pt>
                <c:pt idx="18">
                  <c:v>0.14046700000000001</c:v>
                </c:pt>
                <c:pt idx="19">
                  <c:v>0.13717799999999999</c:v>
                </c:pt>
                <c:pt idx="20">
                  <c:v>0.13374800000000001</c:v>
                </c:pt>
                <c:pt idx="21">
                  <c:v>0.13017799999999999</c:v>
                </c:pt>
                <c:pt idx="22">
                  <c:v>0.126468</c:v>
                </c:pt>
                <c:pt idx="23">
                  <c:v>0.122618</c:v>
                </c:pt>
                <c:pt idx="24">
                  <c:v>0.118628</c:v>
                </c:pt>
                <c:pt idx="25">
                  <c:v>0.114498</c:v>
                </c:pt>
                <c:pt idx="26">
                  <c:v>0.11022800000000001</c:v>
                </c:pt>
                <c:pt idx="27">
                  <c:v>0.105818</c:v>
                </c:pt>
                <c:pt idx="28">
                  <c:v>0.101268</c:v>
                </c:pt>
                <c:pt idx="29">
                  <c:v>9.6577800000000005E-2</c:v>
                </c:pt>
                <c:pt idx="30">
                  <c:v>9.1747800000000004E-2</c:v>
                </c:pt>
                <c:pt idx="31">
                  <c:v>8.6777900000000005E-2</c:v>
                </c:pt>
                <c:pt idx="32">
                  <c:v>8.1667900000000002E-2</c:v>
                </c:pt>
                <c:pt idx="33">
                  <c:v>7.6417899999999997E-2</c:v>
                </c:pt>
                <c:pt idx="34">
                  <c:v>7.1027999999999994E-2</c:v>
                </c:pt>
                <c:pt idx="35">
                  <c:v>6.5498000000000001E-2</c:v>
                </c:pt>
                <c:pt idx="36">
                  <c:v>5.9827999999999999E-2</c:v>
                </c:pt>
                <c:pt idx="37">
                  <c:v>5.4018099999999999E-2</c:v>
                </c:pt>
                <c:pt idx="38">
                  <c:v>4.8068100000000002E-2</c:v>
                </c:pt>
                <c:pt idx="39">
                  <c:v>4.1978099999999997E-2</c:v>
                </c:pt>
                <c:pt idx="40">
                  <c:v>3.5748200000000001E-2</c:v>
                </c:pt>
                <c:pt idx="41">
                  <c:v>2.93782E-2</c:v>
                </c:pt>
                <c:pt idx="42">
                  <c:v>2.2868200000000002E-2</c:v>
                </c:pt>
                <c:pt idx="43">
                  <c:v>1.6218300000000001E-2</c:v>
                </c:pt>
                <c:pt idx="44">
                  <c:v>9.4282900000000006E-3</c:v>
                </c:pt>
                <c:pt idx="45">
                  <c:v>2.4978700000000001E-3</c:v>
                </c:pt>
              </c:numCache>
            </c:numRef>
          </c:xVal>
          <c:yVal>
            <c:numRef>
              <c:f>'Our work graph'!$T$4:$T$49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2-4C8B-99DC-17B676E1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38624"/>
        <c:axId val="1411829024"/>
      </c:scatterChart>
      <c:valAx>
        <c:axId val="141183862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9024"/>
        <c:crosses val="autoZero"/>
        <c:crossBetween val="midCat"/>
      </c:valAx>
      <c:valAx>
        <c:axId val="141182902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graph'!$G$4:$G$51</c:f>
              <c:numCache>
                <c:formatCode>General</c:formatCode>
                <c:ptCount val="48"/>
                <c:pt idx="0">
                  <c:v>0.20586699999999999</c:v>
                </c:pt>
                <c:pt idx="1">
                  <c:v>0.20577699999999999</c:v>
                </c:pt>
                <c:pt idx="2">
                  <c:v>0.20574700000000001</c:v>
                </c:pt>
                <c:pt idx="3">
                  <c:v>0.20577699999999999</c:v>
                </c:pt>
                <c:pt idx="4">
                  <c:v>0.20586699999999999</c:v>
                </c:pt>
                <c:pt idx="5">
                  <c:v>0.20601700000000001</c:v>
                </c:pt>
                <c:pt idx="6">
                  <c:v>0.20622699999999999</c:v>
                </c:pt>
                <c:pt idx="7">
                  <c:v>0.20649700000000001</c:v>
                </c:pt>
                <c:pt idx="8">
                  <c:v>0.20682700000000001</c:v>
                </c:pt>
                <c:pt idx="9">
                  <c:v>0.20721700000000001</c:v>
                </c:pt>
                <c:pt idx="10">
                  <c:v>0.20766699999999999</c:v>
                </c:pt>
                <c:pt idx="11">
                  <c:v>0.208177</c:v>
                </c:pt>
                <c:pt idx="12">
                  <c:v>0.20874699999999999</c:v>
                </c:pt>
                <c:pt idx="13">
                  <c:v>0.20937700000000001</c:v>
                </c:pt>
                <c:pt idx="14">
                  <c:v>0.210067</c:v>
                </c:pt>
                <c:pt idx="15">
                  <c:v>0.210817</c:v>
                </c:pt>
                <c:pt idx="16">
                  <c:v>0.21162700000000001</c:v>
                </c:pt>
                <c:pt idx="17">
                  <c:v>0.21249699999999999</c:v>
                </c:pt>
                <c:pt idx="18">
                  <c:v>0.21342700000000001</c:v>
                </c:pt>
                <c:pt idx="19">
                  <c:v>0.214417</c:v>
                </c:pt>
                <c:pt idx="20">
                  <c:v>0.21546699999999999</c:v>
                </c:pt>
                <c:pt idx="21">
                  <c:v>0.21657699999999999</c:v>
                </c:pt>
                <c:pt idx="22">
                  <c:v>0.217747</c:v>
                </c:pt>
                <c:pt idx="23">
                  <c:v>0.218977</c:v>
                </c:pt>
                <c:pt idx="24">
                  <c:v>0.22026699999999999</c:v>
                </c:pt>
                <c:pt idx="25">
                  <c:v>0.22161700000000001</c:v>
                </c:pt>
                <c:pt idx="26">
                  <c:v>0.223027</c:v>
                </c:pt>
                <c:pt idx="27">
                  <c:v>0.224497</c:v>
                </c:pt>
                <c:pt idx="28">
                  <c:v>0.22602700000000001</c:v>
                </c:pt>
                <c:pt idx="29">
                  <c:v>0.22761600000000001</c:v>
                </c:pt>
                <c:pt idx="31">
                  <c:v>0.23097599999999999</c:v>
                </c:pt>
                <c:pt idx="32">
                  <c:v>0.23274600000000001</c:v>
                </c:pt>
                <c:pt idx="33">
                  <c:v>0.23457600000000001</c:v>
                </c:pt>
                <c:pt idx="35">
                  <c:v>0.23841599999999999</c:v>
                </c:pt>
                <c:pt idx="36">
                  <c:v>0.240426</c:v>
                </c:pt>
                <c:pt idx="37">
                  <c:v>0.24249599999999999</c:v>
                </c:pt>
                <c:pt idx="38">
                  <c:v>0.24462600000000001</c:v>
                </c:pt>
                <c:pt idx="39">
                  <c:v>0.24681600000000001</c:v>
                </c:pt>
                <c:pt idx="40">
                  <c:v>0.24906600000000001</c:v>
                </c:pt>
                <c:pt idx="41">
                  <c:v>0.25137599999999999</c:v>
                </c:pt>
                <c:pt idx="42">
                  <c:v>0.25374600000000003</c:v>
                </c:pt>
                <c:pt idx="43">
                  <c:v>0.25617600000000001</c:v>
                </c:pt>
                <c:pt idx="44">
                  <c:v>0.25866600000000001</c:v>
                </c:pt>
                <c:pt idx="45">
                  <c:v>0.261216</c:v>
                </c:pt>
                <c:pt idx="46">
                  <c:v>0.263826</c:v>
                </c:pt>
                <c:pt idx="47">
                  <c:v>0.26649600000000001</c:v>
                </c:pt>
              </c:numCache>
            </c:numRef>
          </c:xVal>
          <c:yVal>
            <c:numRef>
              <c:f>'Our work graph'!$H$4:$H$51</c:f>
              <c:numCache>
                <c:formatCode>General</c:formatCode>
                <c:ptCount val="48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A-4555-89A9-45887708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23200"/>
        <c:axId val="1365721280"/>
      </c:scatterChart>
      <c:valAx>
        <c:axId val="136572320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1280"/>
        <c:crosses val="autoZero"/>
        <c:crossBetween val="midCat"/>
      </c:valAx>
      <c:valAx>
        <c:axId val="13657212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925FD2-5B55-4621-811D-3E85C16627F2}"/>
            </a:ext>
          </a:extLst>
        </xdr:cNvPr>
        <xdr:cNvSpPr txBox="1"/>
      </xdr:nvSpPr>
      <xdr:spPr>
        <a:xfrm>
          <a:off x="1461516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16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15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𝐼=3𝑚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40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50</xdr:col>
      <xdr:colOff>41002</xdr:colOff>
      <xdr:row>6</xdr:row>
      <xdr:rowOff>6715</xdr:rowOff>
    </xdr:from>
    <xdr:to>
      <xdr:col>58</xdr:col>
      <xdr:colOff>465667</xdr:colOff>
      <xdr:row>24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55D6B1-4941-4DDF-B454-3CD09564E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251460</xdr:colOff>
      <xdr:row>9</xdr:row>
      <xdr:rowOff>76200</xdr:rowOff>
    </xdr:from>
    <xdr:to>
      <xdr:col>53</xdr:col>
      <xdr:colOff>342900</xdr:colOff>
      <xdr:row>11</xdr:row>
      <xdr:rowOff>129540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F5557F2-DD90-45DA-A353-8AE60811FE34}"/>
            </a:ext>
          </a:extLst>
        </xdr:cNvPr>
        <xdr:cNvSpPr txBox="1"/>
      </xdr:nvSpPr>
      <xdr:spPr>
        <a:xfrm>
          <a:off x="39486840" y="2186940"/>
          <a:ext cx="131064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latin typeface="Abadi" panose="020B0604020104020204" pitchFamily="34" charset="0"/>
            </a:rPr>
            <a:t>          Data Points</a:t>
          </a:r>
        </a:p>
        <a:p>
          <a:r>
            <a:rPr lang="en-IN" sz="1000">
              <a:latin typeface="Abadi" panose="020B0604020104020204" pitchFamily="34" charset="0"/>
            </a:rPr>
            <a:t>          Parity</a:t>
          </a:r>
          <a:r>
            <a:rPr lang="en-IN" sz="1000" baseline="0">
              <a:latin typeface="Abadi" panose="020B0604020104020204" pitchFamily="34" charset="0"/>
            </a:rPr>
            <a:t> line</a:t>
          </a:r>
          <a:endParaRPr lang="en-IN" sz="1000">
            <a:latin typeface="Abadi" panose="020B0604020104020204" pitchFamily="34" charset="0"/>
          </a:endParaRPr>
        </a:p>
      </xdr:txBody>
    </xdr:sp>
    <xdr:clientData/>
  </xdr:twoCellAnchor>
  <xdr:twoCellAnchor>
    <xdr:from>
      <xdr:col>51</xdr:col>
      <xdr:colOff>403860</xdr:colOff>
      <xdr:row>9</xdr:row>
      <xdr:rowOff>137160</xdr:rowOff>
    </xdr:from>
    <xdr:to>
      <xdr:col>51</xdr:col>
      <xdr:colOff>518160</xdr:colOff>
      <xdr:row>10</xdr:row>
      <xdr:rowOff>76200</xdr:rowOff>
    </xdr:to>
    <xdr:sp macro="" textlink="">
      <xdr:nvSpPr>
        <xdr:cNvPr id="9" name="Flowchart: Connector 8">
          <a:extLst>
            <a:ext uri="{FF2B5EF4-FFF2-40B4-BE49-F238E27FC236}">
              <a16:creationId xmlns:a16="http://schemas.microsoft.com/office/drawing/2014/main" id="{218C813A-8486-4DA9-8596-E110786DEB0E}"/>
            </a:ext>
          </a:extLst>
        </xdr:cNvPr>
        <xdr:cNvSpPr/>
      </xdr:nvSpPr>
      <xdr:spPr>
        <a:xfrm>
          <a:off x="39639240" y="2247900"/>
          <a:ext cx="114300" cy="121920"/>
        </a:xfrm>
        <a:prstGeom prst="flowChartConnector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51</xdr:col>
      <xdr:colOff>381000</xdr:colOff>
      <xdr:row>10</xdr:row>
      <xdr:rowOff>167640</xdr:rowOff>
    </xdr:from>
    <xdr:to>
      <xdr:col>52</xdr:col>
      <xdr:colOff>38100</xdr:colOff>
      <xdr:row>10</xdr:row>
      <xdr:rowOff>167640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0C5C1EA-593A-4484-A8C9-EA65B8A7E47A}"/>
            </a:ext>
          </a:extLst>
        </xdr:cNvPr>
        <xdr:cNvCxnSpPr/>
      </xdr:nvCxnSpPr>
      <xdr:spPr>
        <a:xfrm>
          <a:off x="39616380" y="2461260"/>
          <a:ext cx="266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0.11049</cdr:x>
      <cdr:y>0.16176</cdr:y>
    </cdr:from>
    <cdr:to>
      <cdr:x>0.95774</cdr:x>
      <cdr:y>0.83168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4407959-394B-250F-FF95-BF599E6EBAB8}"/>
            </a:ext>
          </a:extLst>
        </cdr:cNvPr>
        <cdr:cNvCxnSpPr/>
      </cdr:nvCxnSpPr>
      <cdr:spPr>
        <a:xfrm xmlns:a="http://schemas.openxmlformats.org/drawingml/2006/main" flipV="1">
          <a:off x="597627" y="523058"/>
          <a:ext cx="4582885" cy="216625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337585</xdr:colOff>
      <xdr:row>0</xdr:row>
      <xdr:rowOff>7620</xdr:rowOff>
    </xdr:from>
    <xdr:to>
      <xdr:col>11</xdr:col>
      <xdr:colOff>495935</xdr:colOff>
      <xdr:row>16</xdr:row>
      <xdr:rowOff>84320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C10C8-AC0B-46E1-9A0C-423E6E09D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1585" y="7620"/>
          <a:ext cx="3815950" cy="3002780"/>
        </a:xfrm>
        <a:prstGeom prst="rect">
          <a:avLst/>
        </a:prstGeom>
      </xdr:spPr>
    </xdr:pic>
    <xdr:clientData/>
  </xdr:twoCellAnchor>
  <xdr:twoCellAnchor>
    <xdr:from>
      <xdr:col>11</xdr:col>
      <xdr:colOff>179070</xdr:colOff>
      <xdr:row>0</xdr:row>
      <xdr:rowOff>118110</xdr:rowOff>
    </xdr:from>
    <xdr:to>
      <xdr:col>19</xdr:col>
      <xdr:colOff>438150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20032-C18C-4AFB-B202-B09A618D3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586740</xdr:colOff>
      <xdr:row>1</xdr:row>
      <xdr:rowOff>0</xdr:rowOff>
    </xdr:from>
    <xdr:to>
      <xdr:col>28</xdr:col>
      <xdr:colOff>281940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05313-FF35-7CC9-6FEE-D21268BDB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289560</xdr:colOff>
      <xdr:row>1</xdr:row>
      <xdr:rowOff>3810</xdr:rowOff>
    </xdr:from>
    <xdr:to>
      <xdr:col>35</xdr:col>
      <xdr:colOff>594360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C299F-C67D-330B-54D0-C70463867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274320</xdr:colOff>
      <xdr:row>1</xdr:row>
      <xdr:rowOff>3810</xdr:rowOff>
    </xdr:from>
    <xdr:to>
      <xdr:col>50</xdr:col>
      <xdr:colOff>579120</xdr:colOff>
      <xdr:row>16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24D88-2B08-413A-9A69-E6B116D21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304666</xdr:colOff>
      <xdr:row>16</xdr:row>
      <xdr:rowOff>3676</xdr:rowOff>
    </xdr:from>
    <xdr:to>
      <xdr:col>50</xdr:col>
      <xdr:colOff>614813</xdr:colOff>
      <xdr:row>31</xdr:row>
      <xdr:rowOff>3676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C61A4F-3AB5-25F6-519E-BFD7E221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581526</xdr:colOff>
      <xdr:row>16</xdr:row>
      <xdr:rowOff>85559</xdr:rowOff>
    </xdr:from>
    <xdr:to>
      <xdr:col>43</xdr:col>
      <xdr:colOff>233947</xdr:colOff>
      <xdr:row>31</xdr:row>
      <xdr:rowOff>21390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EC919F-04E0-BA38-215D-68780F39D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287420</xdr:colOff>
      <xdr:row>16</xdr:row>
      <xdr:rowOff>179138</xdr:rowOff>
    </xdr:from>
    <xdr:to>
      <xdr:col>35</xdr:col>
      <xdr:colOff>554789</xdr:colOff>
      <xdr:row>31</xdr:row>
      <xdr:rowOff>114969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77F261-9684-53A8-F8D6-67342B55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41754</xdr:colOff>
      <xdr:row>1</xdr:row>
      <xdr:rowOff>52192</xdr:rowOff>
    </xdr:from>
    <xdr:to>
      <xdr:col>43</xdr:col>
      <xdr:colOff>339466</xdr:colOff>
      <xdr:row>16</xdr:row>
      <xdr:rowOff>52192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2DD547-2C7C-4269-B537-C473EF08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309716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85F26-AEB2-4300-B1DD-E209FD563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599440</xdr:colOff>
      <xdr:row>2</xdr:row>
      <xdr:rowOff>166370</xdr:rowOff>
    </xdr:from>
    <xdr:to>
      <xdr:col>16</xdr:col>
      <xdr:colOff>6350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6837B-A930-81D9-A901-A581F0A6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YP\Previous%20Work\PART%20B-%20SALT%20WORK\MODEL%201\Model%201%20Phase%20diagram\n=3\CaCl2-Model%201%20n=3\CaCl2%20phase%20diagram%20Model%201.xlsx" TargetMode="External"/><Relationship Id="rId1" Type="http://schemas.openxmlformats.org/officeDocument/2006/relationships/externalLinkPath" Target="file:///C:\Users\dhanu\OneDrive\Desktop\FYP\Previous%20Work\PART%20B-%20SALT%20WORK\MODEL%201\Model%201%20Phase%20diagram\n=3\CaCl2-Model%201%20n=3\CaCl2%20phase%20diagram%20Model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terature"/>
      <sheetName val="xg3"/>
      <sheetName val="xg5"/>
      <sheetName val="xg6"/>
      <sheetName val="xg7"/>
      <sheetName val="xg8"/>
      <sheetName val="xp1"/>
      <sheetName val="all"/>
      <sheetName val="xg3-ip"/>
      <sheetName val="xg3-corrected"/>
      <sheetName val="origin 1"/>
    </sheetNames>
    <sheetDataSet>
      <sheetData sheetId="0">
        <row r="6">
          <cell r="C6">
            <v>273.64238410595999</v>
          </cell>
          <cell r="E6">
            <v>8.8704358092670042E-4</v>
          </cell>
        </row>
        <row r="7">
          <cell r="C7">
            <v>269.66887417218499</v>
          </cell>
          <cell r="E7">
            <v>2.2823699760963937E-2</v>
          </cell>
        </row>
        <row r="8">
          <cell r="C8">
            <v>268.07947019867498</v>
          </cell>
          <cell r="E8">
            <v>5.1487057077629544E-2</v>
          </cell>
        </row>
        <row r="9">
          <cell r="C9">
            <v>263.31125827814498</v>
          </cell>
          <cell r="E9">
            <v>7.3694219407179337E-2</v>
          </cell>
        </row>
        <row r="10">
          <cell r="C10">
            <v>259.33774834437003</v>
          </cell>
          <cell r="E10">
            <v>9.7188616953497134E-2</v>
          </cell>
        </row>
        <row r="11">
          <cell r="C11">
            <v>253.77483443708601</v>
          </cell>
          <cell r="E11">
            <v>0.11732523240541651</v>
          </cell>
        </row>
        <row r="12">
          <cell r="C12">
            <v>247.417218543046</v>
          </cell>
          <cell r="E12">
            <v>0.13236466540735028</v>
          </cell>
        </row>
        <row r="13">
          <cell r="C13">
            <v>242.649006622516</v>
          </cell>
          <cell r="E13">
            <v>0.14485746444575009</v>
          </cell>
        </row>
        <row r="14">
          <cell r="C14">
            <v>236.29139072847599</v>
          </cell>
          <cell r="E14">
            <v>0.15898082121206311</v>
          </cell>
        </row>
        <row r="15">
          <cell r="C15">
            <v>229.933774834437</v>
          </cell>
          <cell r="E15">
            <v>0.16290592219806463</v>
          </cell>
        </row>
        <row r="16">
          <cell r="C16">
            <v>223.57615894039699</v>
          </cell>
          <cell r="E16">
            <v>0.17644412023370443</v>
          </cell>
        </row>
        <row r="17">
          <cell r="C17">
            <v>227.549668874172</v>
          </cell>
          <cell r="E17">
            <v>0.17646517446428464</v>
          </cell>
        </row>
        <row r="18">
          <cell r="C18">
            <v>232.31788079470101</v>
          </cell>
          <cell r="E18">
            <v>0.18217299613766277</v>
          </cell>
        </row>
        <row r="19">
          <cell r="C19">
            <v>235.49668874172099</v>
          </cell>
          <cell r="E19">
            <v>0.18964516789036034</v>
          </cell>
        </row>
        <row r="20">
          <cell r="C20">
            <v>241.059602649006</v>
          </cell>
          <cell r="E20">
            <v>0.18967370615274448</v>
          </cell>
        </row>
        <row r="21">
          <cell r="C21">
            <v>245.033112582781</v>
          </cell>
          <cell r="E21">
            <v>0.19701406222476264</v>
          </cell>
        </row>
        <row r="22">
          <cell r="C22">
            <v>250.59602649006601</v>
          </cell>
          <cell r="E22">
            <v>0.20244548173481314</v>
          </cell>
        </row>
        <row r="23">
          <cell r="C23">
            <v>255.36423841059499</v>
          </cell>
          <cell r="E23">
            <v>0.20603100948424874</v>
          </cell>
        </row>
        <row r="24">
          <cell r="C24">
            <v>260.92715231787997</v>
          </cell>
          <cell r="E24">
            <v>0.21308698873861018</v>
          </cell>
        </row>
        <row r="25">
          <cell r="C25">
            <v>267.28476821191998</v>
          </cell>
          <cell r="E25">
            <v>0.21485535269763475</v>
          </cell>
        </row>
        <row r="26">
          <cell r="C26">
            <v>272.84768211920499</v>
          </cell>
          <cell r="E26">
            <v>0.22345575047730468</v>
          </cell>
        </row>
        <row r="27">
          <cell r="C27">
            <v>277.615894039735</v>
          </cell>
          <cell r="E27">
            <v>0.2335219918276184</v>
          </cell>
        </row>
        <row r="28">
          <cell r="C28">
            <v>281.58940397350898</v>
          </cell>
          <cell r="E28">
            <v>0.24171330108940928</v>
          </cell>
        </row>
        <row r="29">
          <cell r="C29">
            <v>287.15231788079399</v>
          </cell>
          <cell r="E29">
            <v>0.25289133527119789</v>
          </cell>
        </row>
        <row r="30">
          <cell r="C30">
            <v>291.12582781456899</v>
          </cell>
          <cell r="E30">
            <v>0.25913546382995689</v>
          </cell>
        </row>
        <row r="31">
          <cell r="C31">
            <v>296.688741721854</v>
          </cell>
          <cell r="E31">
            <v>0.27575875212273737</v>
          </cell>
        </row>
        <row r="32">
          <cell r="C32">
            <v>297.483443708609</v>
          </cell>
          <cell r="E32">
            <v>0.28161517647408635</v>
          </cell>
        </row>
        <row r="33">
          <cell r="C33">
            <v>299.86754966887401</v>
          </cell>
          <cell r="E33">
            <v>0.28880934438583261</v>
          </cell>
        </row>
        <row r="34">
          <cell r="C34">
            <v>299.86754966887401</v>
          </cell>
          <cell r="E34">
            <v>0.30001043030815761</v>
          </cell>
        </row>
        <row r="35">
          <cell r="C35">
            <v>303.04635761589299</v>
          </cell>
          <cell r="E35">
            <v>0.3135369044946853</v>
          </cell>
        </row>
        <row r="36">
          <cell r="C36">
            <v>303.04635761589299</v>
          </cell>
          <cell r="E36">
            <v>0.32139787543606363</v>
          </cell>
        </row>
        <row r="37">
          <cell r="C37">
            <v>306.22516556291299</v>
          </cell>
          <cell r="E37">
            <v>0.3290920249146787</v>
          </cell>
        </row>
        <row r="38">
          <cell r="C38">
            <v>306.22516556291299</v>
          </cell>
          <cell r="E38">
            <v>0.33161441676718256</v>
          </cell>
        </row>
        <row r="39">
          <cell r="C39">
            <v>309.403973509933</v>
          </cell>
          <cell r="E39">
            <v>0.34030617329796392</v>
          </cell>
        </row>
        <row r="40">
          <cell r="C40">
            <v>312.582781456953</v>
          </cell>
          <cell r="E40">
            <v>0.35233351607035707</v>
          </cell>
        </row>
        <row r="41">
          <cell r="C41">
            <v>314.172185430463</v>
          </cell>
          <cell r="E41">
            <v>0.36164113187157093</v>
          </cell>
        </row>
        <row r="42">
          <cell r="C42">
            <v>317.35099337748301</v>
          </cell>
          <cell r="E42">
            <v>0.37290975325192577</v>
          </cell>
        </row>
        <row r="43">
          <cell r="C43">
            <v>318.94039735099301</v>
          </cell>
          <cell r="E43">
            <v>0.38378272219593601</v>
          </cell>
        </row>
        <row r="44">
          <cell r="C44">
            <v>322.11920529801301</v>
          </cell>
          <cell r="E44">
            <v>0.38697940189894225</v>
          </cell>
        </row>
        <row r="45">
          <cell r="C45">
            <v>323.70860927152302</v>
          </cell>
          <cell r="E45">
            <v>0.39222342832777096</v>
          </cell>
        </row>
        <row r="46">
          <cell r="C46">
            <v>330.066225165562</v>
          </cell>
          <cell r="E46">
            <v>0.39431240293267006</v>
          </cell>
        </row>
        <row r="47">
          <cell r="C47">
            <v>341.19205298013202</v>
          </cell>
          <cell r="E47">
            <v>0.39640063907581174</v>
          </cell>
        </row>
        <row r="48">
          <cell r="C48">
            <v>349.93377483443697</v>
          </cell>
          <cell r="E48">
            <v>0.40451249389970351</v>
          </cell>
        </row>
        <row r="49">
          <cell r="C49">
            <v>360.26490066225102</v>
          </cell>
          <cell r="E49">
            <v>0.41144084931813785</v>
          </cell>
        </row>
        <row r="50">
          <cell r="C50">
            <v>372.98013245033098</v>
          </cell>
          <cell r="E50">
            <v>0.42199919855021301</v>
          </cell>
        </row>
        <row r="51">
          <cell r="C51">
            <v>383.31125827814498</v>
          </cell>
          <cell r="E51">
            <v>0.4303599743001808</v>
          </cell>
        </row>
        <row r="52">
          <cell r="C52">
            <v>395.23178807946999</v>
          </cell>
          <cell r="E52">
            <v>0.44288537412691403</v>
          </cell>
        </row>
        <row r="53">
          <cell r="C53">
            <v>398.41059602649</v>
          </cell>
          <cell r="E53">
            <v>0.44978991357420123</v>
          </cell>
        </row>
        <row r="54">
          <cell r="C54">
            <v>406.35761589403899</v>
          </cell>
          <cell r="E54">
            <v>0.46471814618777785</v>
          </cell>
        </row>
        <row r="55">
          <cell r="C55">
            <v>414.304635761589</v>
          </cell>
          <cell r="E55">
            <v>0.47267445286700427</v>
          </cell>
        </row>
        <row r="56">
          <cell r="C56">
            <v>421.45695364238401</v>
          </cell>
          <cell r="E56">
            <v>0.48491247669474113</v>
          </cell>
        </row>
        <row r="57">
          <cell r="C57">
            <v>423.84105960264799</v>
          </cell>
          <cell r="E57">
            <v>0.49515634272531867</v>
          </cell>
        </row>
        <row r="58">
          <cell r="C58">
            <v>432.582781456953</v>
          </cell>
          <cell r="E58">
            <v>0.50775399516922415</v>
          </cell>
        </row>
        <row r="59">
          <cell r="C59">
            <v>433.377483443708</v>
          </cell>
          <cell r="E59">
            <v>0.51447725920805065</v>
          </cell>
        </row>
        <row r="60">
          <cell r="C60">
            <v>433.377483443708</v>
          </cell>
          <cell r="E60">
            <v>0.5197239207703499</v>
          </cell>
        </row>
        <row r="61">
          <cell r="C61">
            <v>442.91390728476802</v>
          </cell>
          <cell r="E61">
            <v>0.54260053180260925</v>
          </cell>
        </row>
        <row r="62">
          <cell r="C62">
            <v>443.70860927152302</v>
          </cell>
          <cell r="E62">
            <v>0.55126091781629694</v>
          </cell>
        </row>
        <row r="63">
          <cell r="C63">
            <v>443.70860927152302</v>
          </cell>
          <cell r="E63">
            <v>0.55351491502276229</v>
          </cell>
        </row>
        <row r="64">
          <cell r="C64">
            <v>446.887417218542</v>
          </cell>
          <cell r="E64">
            <v>0.55905690009335263</v>
          </cell>
        </row>
        <row r="65">
          <cell r="C65">
            <v>447.682119205297</v>
          </cell>
          <cell r="E65">
            <v>0.56658312867422123</v>
          </cell>
        </row>
        <row r="66">
          <cell r="C66">
            <v>453.24503311258201</v>
          </cell>
          <cell r="E66">
            <v>0.57488252522595329</v>
          </cell>
        </row>
        <row r="67">
          <cell r="C67">
            <v>460.39735099337702</v>
          </cell>
          <cell r="E67">
            <v>0.5896125779668151</v>
          </cell>
        </row>
        <row r="68">
          <cell r="C68">
            <v>469.93377483443697</v>
          </cell>
          <cell r="E68">
            <v>0.59615072804863534</v>
          </cell>
        </row>
        <row r="69">
          <cell r="C69">
            <v>472.31788079470101</v>
          </cell>
          <cell r="E69">
            <v>0.59933930786528788</v>
          </cell>
        </row>
        <row r="70">
          <cell r="C70">
            <v>476.29139072847602</v>
          </cell>
          <cell r="E70">
            <v>0.60114209395447904</v>
          </cell>
        </row>
        <row r="71">
          <cell r="C71">
            <v>485.82781456953597</v>
          </cell>
          <cell r="E71">
            <v>0.60470137037403593</v>
          </cell>
        </row>
        <row r="72">
          <cell r="C72">
            <v>495.36423841059502</v>
          </cell>
          <cell r="E72">
            <v>0.6116214563070117</v>
          </cell>
        </row>
        <row r="73">
          <cell r="C73">
            <v>499.33774834437003</v>
          </cell>
          <cell r="E73">
            <v>0.61415489381274313</v>
          </cell>
        </row>
        <row r="74">
          <cell r="C74">
            <v>500.92715231787997</v>
          </cell>
          <cell r="E74">
            <v>0.61582434776801231</v>
          </cell>
        </row>
        <row r="75">
          <cell r="C75">
            <v>512.05298013244999</v>
          </cell>
          <cell r="E75">
            <v>0.61666552956800236</v>
          </cell>
        </row>
        <row r="76">
          <cell r="C76">
            <v>508.07947019867498</v>
          </cell>
          <cell r="E76">
            <v>0.60428862034965369</v>
          </cell>
        </row>
        <row r="77">
          <cell r="C77">
            <v>286.35761589403899</v>
          </cell>
          <cell r="E77">
            <v>0.31611641306455429</v>
          </cell>
        </row>
        <row r="78">
          <cell r="C78">
            <v>290.33112582781399</v>
          </cell>
          <cell r="E78">
            <v>0.32135212723524031</v>
          </cell>
        </row>
        <row r="79">
          <cell r="C79">
            <v>290.33112582781399</v>
          </cell>
          <cell r="E79">
            <v>0.32649420160570913</v>
          </cell>
        </row>
        <row r="80">
          <cell r="C80">
            <v>295.099337748344</v>
          </cell>
          <cell r="E80">
            <v>0.3378000764709348</v>
          </cell>
        </row>
        <row r="81">
          <cell r="C81">
            <v>297.483443708609</v>
          </cell>
          <cell r="E81">
            <v>0.34512612285390565</v>
          </cell>
        </row>
        <row r="82">
          <cell r="C82">
            <v>302.25165562913901</v>
          </cell>
          <cell r="E82">
            <v>0.35111761664641056</v>
          </cell>
        </row>
        <row r="83">
          <cell r="C83">
            <v>303.84105960264799</v>
          </cell>
          <cell r="E83">
            <v>0.35465603914801597</v>
          </cell>
        </row>
        <row r="84">
          <cell r="C84">
            <v>305.43046357615799</v>
          </cell>
          <cell r="E84">
            <v>0.36046503932901586</v>
          </cell>
        </row>
        <row r="85">
          <cell r="C85">
            <v>309.403973509933</v>
          </cell>
          <cell r="E85">
            <v>0.37177730337487552</v>
          </cell>
        </row>
        <row r="86">
          <cell r="C86">
            <v>310.198675496688</v>
          </cell>
          <cell r="E86">
            <v>0.38268687072578866</v>
          </cell>
        </row>
        <row r="87">
          <cell r="C87">
            <v>314.966887417218</v>
          </cell>
          <cell r="E87">
            <v>0.38695840274244747</v>
          </cell>
        </row>
        <row r="88">
          <cell r="C88">
            <v>286.35761589403899</v>
          </cell>
          <cell r="E88">
            <v>0.29719123758048771</v>
          </cell>
        </row>
        <row r="89">
          <cell r="C89">
            <v>287.94701986754899</v>
          </cell>
          <cell r="E89">
            <v>0.29719737088983367</v>
          </cell>
        </row>
        <row r="90">
          <cell r="C90">
            <v>310.198675496688</v>
          </cell>
          <cell r="E90">
            <v>0.38268687072578866</v>
          </cell>
        </row>
        <row r="91">
          <cell r="C91">
            <v>314.966887417218</v>
          </cell>
          <cell r="E91">
            <v>0.38695840274244747</v>
          </cell>
        </row>
        <row r="92">
          <cell r="C92">
            <v>286.35761589403899</v>
          </cell>
          <cell r="E92">
            <v>0.29719123758048771</v>
          </cell>
        </row>
        <row r="93">
          <cell r="C93">
            <v>287.94701986754899</v>
          </cell>
          <cell r="E93">
            <v>0.29719737088983367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FE10-6B72-4603-AF3F-8E1DB3FAD0F2}">
  <dimension ref="A1:AU44"/>
  <sheetViews>
    <sheetView topLeftCell="F1" zoomScale="85" zoomScaleNormal="85" workbookViewId="0">
      <selection activeCell="AI11" sqref="AI11:AI31"/>
    </sheetView>
  </sheetViews>
  <sheetFormatPr defaultRowHeight="14.5" x14ac:dyDescent="0.35"/>
  <cols>
    <col min="1" max="1" width="11.6328125" style="1" customWidth="1"/>
    <col min="2" max="2" width="11.08984375" style="1" customWidth="1"/>
    <col min="3" max="3" width="12.6328125" style="1" customWidth="1"/>
    <col min="5" max="5" width="10.36328125" customWidth="1"/>
    <col min="6" max="6" width="12.90625" customWidth="1"/>
  </cols>
  <sheetData>
    <row r="1" spans="1:47" x14ac:dyDescent="0.35">
      <c r="A1" s="12" t="s">
        <v>29</v>
      </c>
    </row>
    <row r="2" spans="1:47" x14ac:dyDescent="0.35">
      <c r="A2" s="12"/>
    </row>
    <row r="3" spans="1:47" x14ac:dyDescent="0.35">
      <c r="A3" s="12" t="s">
        <v>32</v>
      </c>
      <c r="E3" s="12" t="s">
        <v>33</v>
      </c>
      <c r="F3" s="1"/>
      <c r="G3" s="1"/>
      <c r="I3" s="12" t="s">
        <v>34</v>
      </c>
      <c r="J3" s="1"/>
      <c r="K3" s="1"/>
      <c r="L3" s="1"/>
      <c r="M3" s="12" t="s">
        <v>43</v>
      </c>
      <c r="N3" s="1"/>
      <c r="O3" s="1"/>
      <c r="Q3" s="12" t="s">
        <v>35</v>
      </c>
      <c r="R3" s="1"/>
      <c r="S3" s="1"/>
      <c r="U3" s="12" t="s">
        <v>36</v>
      </c>
      <c r="V3" s="1"/>
      <c r="W3" s="1"/>
      <c r="Y3" s="12" t="s">
        <v>37</v>
      </c>
      <c r="Z3" s="1"/>
      <c r="AA3" s="1"/>
      <c r="AC3" s="12" t="s">
        <v>38</v>
      </c>
      <c r="AD3" s="1"/>
      <c r="AE3" s="1"/>
      <c r="AG3" s="12" t="s">
        <v>39</v>
      </c>
      <c r="AH3" s="1"/>
      <c r="AI3" s="1"/>
      <c r="AK3" s="12" t="s">
        <v>40</v>
      </c>
      <c r="AL3" s="1"/>
      <c r="AM3" s="1"/>
      <c r="AO3" s="12" t="s">
        <v>41</v>
      </c>
      <c r="AP3" s="1"/>
      <c r="AQ3" s="1"/>
      <c r="AS3" s="12" t="s">
        <v>42</v>
      </c>
      <c r="AT3" s="1"/>
      <c r="AU3" s="1"/>
    </row>
    <row r="4" spans="1:47" x14ac:dyDescent="0.35">
      <c r="A4" s="1" t="s">
        <v>30</v>
      </c>
      <c r="B4" s="1" t="s">
        <v>0</v>
      </c>
      <c r="C4" s="1" t="s">
        <v>31</v>
      </c>
      <c r="E4" s="1" t="s">
        <v>30</v>
      </c>
      <c r="F4" s="1" t="s">
        <v>0</v>
      </c>
      <c r="G4" s="1" t="s">
        <v>31</v>
      </c>
      <c r="I4" s="1" t="s">
        <v>30</v>
      </c>
      <c r="J4" s="1" t="s">
        <v>0</v>
      </c>
      <c r="K4" s="1" t="s">
        <v>31</v>
      </c>
      <c r="L4" s="1"/>
      <c r="M4" s="1" t="s">
        <v>30</v>
      </c>
      <c r="N4" s="1" t="s">
        <v>0</v>
      </c>
      <c r="O4" s="1" t="s">
        <v>31</v>
      </c>
      <c r="Q4" s="1" t="s">
        <v>30</v>
      </c>
      <c r="R4" s="1" t="s">
        <v>0</v>
      </c>
      <c r="S4" s="1" t="s">
        <v>31</v>
      </c>
      <c r="U4" s="1" t="s">
        <v>30</v>
      </c>
      <c r="V4" s="1" t="s">
        <v>0</v>
      </c>
      <c r="W4" s="1" t="s">
        <v>31</v>
      </c>
      <c r="Y4" s="1" t="s">
        <v>30</v>
      </c>
      <c r="Z4" s="1" t="s">
        <v>0</v>
      </c>
      <c r="AA4" s="1" t="s">
        <v>31</v>
      </c>
      <c r="AC4" s="1" t="s">
        <v>30</v>
      </c>
      <c r="AD4" s="1" t="s">
        <v>0</v>
      </c>
      <c r="AE4" s="1" t="s">
        <v>31</v>
      </c>
      <c r="AG4" s="1" t="s">
        <v>30</v>
      </c>
      <c r="AH4" s="1" t="s">
        <v>0</v>
      </c>
      <c r="AI4" s="1" t="s">
        <v>31</v>
      </c>
      <c r="AK4" s="1" t="s">
        <v>30</v>
      </c>
      <c r="AL4" s="1" t="s">
        <v>0</v>
      </c>
      <c r="AM4" s="1" t="s">
        <v>31</v>
      </c>
      <c r="AO4" s="1" t="s">
        <v>30</v>
      </c>
      <c r="AP4" s="1" t="s">
        <v>0</v>
      </c>
      <c r="AQ4" s="1" t="s">
        <v>31</v>
      </c>
      <c r="AS4" s="1" t="s">
        <v>30</v>
      </c>
      <c r="AT4" s="1" t="s">
        <v>0</v>
      </c>
      <c r="AU4" s="1" t="s">
        <v>31</v>
      </c>
    </row>
    <row r="5" spans="1:47" x14ac:dyDescent="0.35">
      <c r="A5" s="1">
        <v>1E-3</v>
      </c>
      <c r="B5" s="1">
        <v>0</v>
      </c>
      <c r="C5" s="1">
        <v>0.96340000000000003</v>
      </c>
      <c r="E5" s="1">
        <v>1E-3</v>
      </c>
      <c r="F5" s="1">
        <v>10</v>
      </c>
      <c r="G5" s="1">
        <v>0.96299999999999997</v>
      </c>
      <c r="I5" s="1">
        <v>1E-3</v>
      </c>
      <c r="J5" s="1">
        <v>20</v>
      </c>
      <c r="K5" s="1">
        <v>0.96230000000000004</v>
      </c>
      <c r="L5" s="1"/>
      <c r="M5" s="1">
        <v>1E-3</v>
      </c>
      <c r="N5" s="1">
        <v>25</v>
      </c>
      <c r="O5" s="1">
        <v>0.96199999999999997</v>
      </c>
      <c r="Q5" s="1">
        <v>1E-3</v>
      </c>
      <c r="R5" s="1">
        <v>30</v>
      </c>
      <c r="S5" s="1">
        <v>0.9617</v>
      </c>
      <c r="U5" s="1">
        <v>1E-3</v>
      </c>
      <c r="V5" s="1">
        <v>40</v>
      </c>
      <c r="W5" s="1">
        <v>0.96099999999999997</v>
      </c>
      <c r="Y5" s="1">
        <v>1E-3</v>
      </c>
      <c r="Z5" s="1">
        <v>50</v>
      </c>
      <c r="AA5" s="1">
        <v>0.96020000000000005</v>
      </c>
      <c r="AC5" s="1">
        <v>1E-3</v>
      </c>
      <c r="AD5" s="1">
        <v>60</v>
      </c>
      <c r="AE5" s="1">
        <v>0.95930000000000004</v>
      </c>
      <c r="AG5" s="1">
        <v>1E-3</v>
      </c>
      <c r="AH5" s="1">
        <v>70</v>
      </c>
      <c r="AI5" s="1">
        <v>0.95840000000000003</v>
      </c>
      <c r="AK5" s="1">
        <v>1E-3</v>
      </c>
      <c r="AL5" s="1">
        <v>80</v>
      </c>
      <c r="AM5" s="1">
        <v>0.95740000000000003</v>
      </c>
      <c r="AO5" s="1">
        <v>1E-3</v>
      </c>
      <c r="AP5" s="1">
        <v>90</v>
      </c>
      <c r="AQ5" s="1">
        <v>0.95640000000000003</v>
      </c>
      <c r="AS5" s="1">
        <v>1E-3</v>
      </c>
      <c r="AT5" s="1">
        <v>100</v>
      </c>
      <c r="AU5" s="1">
        <v>0.95520000000000005</v>
      </c>
    </row>
    <row r="6" spans="1:47" x14ac:dyDescent="0.35">
      <c r="A6" s="1">
        <v>0.01</v>
      </c>
      <c r="B6" s="1">
        <v>0</v>
      </c>
      <c r="C6" s="1">
        <v>0.90990000000000004</v>
      </c>
      <c r="E6" s="1">
        <v>0.01</v>
      </c>
      <c r="F6" s="1">
        <v>10</v>
      </c>
      <c r="G6" s="1">
        <v>0.90869999999999995</v>
      </c>
      <c r="I6" s="1">
        <v>0.01</v>
      </c>
      <c r="J6" s="1">
        <v>20</v>
      </c>
      <c r="K6" s="1">
        <v>0.90720000000000001</v>
      </c>
      <c r="L6" s="1"/>
      <c r="M6" s="1">
        <v>0.01</v>
      </c>
      <c r="N6" s="1">
        <v>25</v>
      </c>
      <c r="O6" s="1">
        <v>0.90649999999999997</v>
      </c>
      <c r="Q6" s="1">
        <v>0.01</v>
      </c>
      <c r="R6" s="1">
        <v>30</v>
      </c>
      <c r="S6" s="1">
        <v>0.90559999999999996</v>
      </c>
      <c r="U6" s="1">
        <v>0.01</v>
      </c>
      <c r="V6" s="1">
        <v>40</v>
      </c>
      <c r="W6" s="1">
        <v>0.90380000000000005</v>
      </c>
      <c r="Y6" s="1">
        <v>0.01</v>
      </c>
      <c r="Z6" s="1">
        <v>50</v>
      </c>
      <c r="AA6" s="1">
        <v>0.90190000000000003</v>
      </c>
      <c r="AC6" s="1">
        <v>0.01</v>
      </c>
      <c r="AD6" s="1">
        <v>60</v>
      </c>
      <c r="AE6" s="1">
        <v>0.89970000000000006</v>
      </c>
      <c r="AG6" s="1">
        <v>0.01</v>
      </c>
      <c r="AH6" s="1">
        <v>70</v>
      </c>
      <c r="AI6" s="1">
        <v>0.89739999999999998</v>
      </c>
      <c r="AK6" s="1">
        <v>0.01</v>
      </c>
      <c r="AL6" s="1">
        <v>80</v>
      </c>
      <c r="AM6" s="1">
        <v>0.89490000000000003</v>
      </c>
      <c r="AO6" s="1">
        <v>0.01</v>
      </c>
      <c r="AP6" s="1">
        <v>90</v>
      </c>
      <c r="AQ6" s="1">
        <v>0.89219999999999999</v>
      </c>
      <c r="AS6" s="1">
        <v>0.01</v>
      </c>
      <c r="AT6" s="1">
        <v>100</v>
      </c>
      <c r="AU6" s="1">
        <v>0.88929999999999998</v>
      </c>
    </row>
    <row r="7" spans="1:47" x14ac:dyDescent="0.35">
      <c r="A7" s="1">
        <v>2.5000000000000001E-2</v>
      </c>
      <c r="B7" s="1">
        <v>0</v>
      </c>
      <c r="C7" s="1">
        <v>0.88339999999999996</v>
      </c>
      <c r="E7" s="1">
        <v>2.5000000000000001E-2</v>
      </c>
      <c r="F7" s="1">
        <v>10</v>
      </c>
      <c r="G7" s="1">
        <v>0.88180000000000003</v>
      </c>
      <c r="I7" s="1">
        <v>2.5000000000000001E-2</v>
      </c>
      <c r="J7" s="1">
        <v>20</v>
      </c>
      <c r="K7" s="1">
        <v>0.88</v>
      </c>
      <c r="L7" s="1"/>
      <c r="M7" s="1">
        <v>2.5000000000000001E-2</v>
      </c>
      <c r="N7" s="1">
        <v>25</v>
      </c>
      <c r="O7" s="1">
        <v>0.87890000000000001</v>
      </c>
      <c r="Q7" s="1">
        <v>2.5000000000000001E-2</v>
      </c>
      <c r="R7" s="1">
        <v>30</v>
      </c>
      <c r="S7" s="1">
        <v>0.87780000000000002</v>
      </c>
      <c r="U7" s="1">
        <v>2.5000000000000001E-2</v>
      </c>
      <c r="V7" s="1">
        <v>40</v>
      </c>
      <c r="W7" s="1">
        <v>0.87549999999999994</v>
      </c>
      <c r="Y7" s="1">
        <v>2.5000000000000001E-2</v>
      </c>
      <c r="Z7" s="1">
        <v>50</v>
      </c>
      <c r="AA7" s="1">
        <v>0.87280000000000002</v>
      </c>
      <c r="AC7" s="1">
        <v>2.5000000000000001E-2</v>
      </c>
      <c r="AD7" s="1">
        <v>60</v>
      </c>
      <c r="AE7" s="1">
        <v>0.86990000000000001</v>
      </c>
      <c r="AG7" s="1">
        <v>2.5000000000000001E-2</v>
      </c>
      <c r="AH7" s="1">
        <v>70</v>
      </c>
      <c r="AI7" s="1">
        <v>0.86680000000000001</v>
      </c>
      <c r="AK7" s="1">
        <v>2.5000000000000001E-2</v>
      </c>
      <c r="AL7" s="1">
        <v>80</v>
      </c>
      <c r="AM7" s="1">
        <v>0.86339999999999995</v>
      </c>
      <c r="AO7" s="1">
        <v>2.5000000000000001E-2</v>
      </c>
      <c r="AP7" s="1">
        <v>90</v>
      </c>
      <c r="AQ7" s="1">
        <v>0.85980000000000001</v>
      </c>
      <c r="AS7" s="1">
        <v>2.5000000000000001E-2</v>
      </c>
      <c r="AT7" s="1">
        <v>100</v>
      </c>
      <c r="AU7" s="1">
        <v>0.85580000000000001</v>
      </c>
    </row>
    <row r="8" spans="1:47" x14ac:dyDescent="0.35">
      <c r="A8" s="1">
        <v>0.05</v>
      </c>
      <c r="B8" s="1">
        <v>0</v>
      </c>
      <c r="C8" s="1">
        <v>0.86699999999999999</v>
      </c>
      <c r="E8" s="1">
        <v>0.05</v>
      </c>
      <c r="F8" s="1">
        <v>10</v>
      </c>
      <c r="G8" s="1">
        <v>0.86509999999999998</v>
      </c>
      <c r="I8" s="1">
        <v>0.05</v>
      </c>
      <c r="J8" s="1">
        <v>20</v>
      </c>
      <c r="K8" s="1">
        <v>0.86299999999999999</v>
      </c>
      <c r="L8" s="1"/>
      <c r="M8" s="1">
        <v>0.05</v>
      </c>
      <c r="N8" s="1">
        <v>25</v>
      </c>
      <c r="O8" s="1">
        <v>0.86180000000000001</v>
      </c>
      <c r="Q8" s="1">
        <v>0.05</v>
      </c>
      <c r="R8" s="1">
        <v>30</v>
      </c>
      <c r="S8" s="1">
        <v>0.86050000000000004</v>
      </c>
      <c r="U8" s="1">
        <v>0.05</v>
      </c>
      <c r="V8" s="1">
        <v>40</v>
      </c>
      <c r="W8" s="1">
        <v>0.85770000000000002</v>
      </c>
      <c r="Y8" s="1">
        <v>0.05</v>
      </c>
      <c r="Z8" s="1">
        <v>50</v>
      </c>
      <c r="AA8" s="1">
        <v>0.85450000000000004</v>
      </c>
      <c r="AC8" s="1">
        <v>0.05</v>
      </c>
      <c r="AD8" s="1">
        <v>60</v>
      </c>
      <c r="AE8" s="1">
        <v>0.85099999999999998</v>
      </c>
      <c r="AG8" s="1">
        <v>0.05</v>
      </c>
      <c r="AH8" s="1">
        <v>70</v>
      </c>
      <c r="AI8" s="1">
        <v>0.84719999999999995</v>
      </c>
      <c r="AK8" s="1">
        <v>0.05</v>
      </c>
      <c r="AL8" s="1">
        <v>80</v>
      </c>
      <c r="AM8" s="1">
        <v>0.84299999999999997</v>
      </c>
      <c r="AO8" s="1">
        <v>0.05</v>
      </c>
      <c r="AP8" s="1">
        <v>90</v>
      </c>
      <c r="AQ8" s="1">
        <v>0.83860000000000001</v>
      </c>
      <c r="AS8" s="1">
        <v>0.05</v>
      </c>
      <c r="AT8" s="1">
        <v>100</v>
      </c>
      <c r="AU8" s="1">
        <v>0.83379999999999999</v>
      </c>
    </row>
    <row r="9" spans="1:47" x14ac:dyDescent="0.35">
      <c r="A9" s="1">
        <v>7.4999999999999997E-2</v>
      </c>
      <c r="B9" s="1">
        <v>0</v>
      </c>
      <c r="C9" s="1">
        <v>8.8609000000000009</v>
      </c>
      <c r="E9" s="1">
        <v>7.4999999999999997E-2</v>
      </c>
      <c r="F9" s="1">
        <v>10</v>
      </c>
      <c r="G9" s="1">
        <v>0.8589</v>
      </c>
      <c r="I9" s="1">
        <v>7.4999999999999997E-2</v>
      </c>
      <c r="J9" s="1">
        <v>20</v>
      </c>
      <c r="K9" s="1">
        <v>0.85660000000000003</v>
      </c>
      <c r="L9" s="1"/>
      <c r="M9" s="1">
        <v>7.4999999999999997E-2</v>
      </c>
      <c r="N9" s="1">
        <v>25</v>
      </c>
      <c r="O9" s="1">
        <v>0.85529999999999995</v>
      </c>
      <c r="Q9" s="1">
        <v>7.4999999999999997E-2</v>
      </c>
      <c r="R9" s="1">
        <v>30</v>
      </c>
      <c r="S9" s="1">
        <v>0.85389999999999999</v>
      </c>
      <c r="U9" s="1">
        <v>7.4999999999999997E-2</v>
      </c>
      <c r="V9" s="1">
        <v>40</v>
      </c>
      <c r="W9" s="1">
        <v>0.8508</v>
      </c>
      <c r="Y9" s="1">
        <v>7.4999999999999997E-2</v>
      </c>
      <c r="Z9" s="1">
        <v>50</v>
      </c>
      <c r="AA9" s="1">
        <v>0.84740000000000004</v>
      </c>
      <c r="AC9" s="1">
        <v>7.4999999999999997E-2</v>
      </c>
      <c r="AD9" s="1">
        <v>60</v>
      </c>
      <c r="AE9" s="1">
        <v>0.84350000000000003</v>
      </c>
      <c r="AG9" s="1">
        <v>7.4999999999999997E-2</v>
      </c>
      <c r="AH9" s="1">
        <v>70</v>
      </c>
      <c r="AI9" s="1">
        <v>0.83930000000000005</v>
      </c>
      <c r="AK9" s="1">
        <v>7.4999999999999997E-2</v>
      </c>
      <c r="AL9" s="1">
        <v>80</v>
      </c>
      <c r="AM9" s="1">
        <v>0.8347</v>
      </c>
      <c r="AO9" s="1">
        <v>7.4999999999999997E-2</v>
      </c>
      <c r="AP9" s="1">
        <v>90</v>
      </c>
      <c r="AQ9" s="1">
        <v>0.82969999999999999</v>
      </c>
      <c r="AS9" s="1">
        <v>7.4999999999999997E-2</v>
      </c>
      <c r="AT9" s="1">
        <v>100</v>
      </c>
      <c r="AU9" s="1">
        <v>0.82430000000000003</v>
      </c>
    </row>
    <row r="10" spans="1:47" x14ac:dyDescent="0.35">
      <c r="A10" s="1">
        <v>0.1</v>
      </c>
      <c r="B10" s="1">
        <v>0</v>
      </c>
      <c r="C10" s="1">
        <v>0.85899999999999999</v>
      </c>
      <c r="E10" s="1">
        <v>0.1</v>
      </c>
      <c r="F10" s="1">
        <v>10</v>
      </c>
      <c r="G10" s="1">
        <v>0.85699999999999998</v>
      </c>
      <c r="I10" s="1">
        <v>0.1</v>
      </c>
      <c r="J10" s="1">
        <v>20</v>
      </c>
      <c r="K10" s="1">
        <v>0.85450000000000004</v>
      </c>
      <c r="L10" s="1"/>
      <c r="M10" s="1">
        <v>0.1</v>
      </c>
      <c r="N10" s="1">
        <v>25</v>
      </c>
      <c r="O10" s="1">
        <v>0.85319999999999996</v>
      </c>
      <c r="Q10" s="1">
        <v>0.1</v>
      </c>
      <c r="R10" s="1">
        <v>30</v>
      </c>
      <c r="S10" s="1">
        <v>0.85170000000000001</v>
      </c>
      <c r="U10" s="1">
        <v>0.1</v>
      </c>
      <c r="V10" s="1">
        <v>40</v>
      </c>
      <c r="W10" s="1">
        <v>0.84840000000000004</v>
      </c>
      <c r="Y10" s="1">
        <v>0.1</v>
      </c>
      <c r="Z10" s="1">
        <v>50</v>
      </c>
      <c r="AA10" s="1">
        <v>0.84470000000000001</v>
      </c>
      <c r="AC10" s="1">
        <v>0.1</v>
      </c>
      <c r="AD10" s="1">
        <v>60</v>
      </c>
      <c r="AE10" s="1">
        <v>0.84060000000000001</v>
      </c>
      <c r="AG10" s="1">
        <v>0.1</v>
      </c>
      <c r="AH10" s="1">
        <v>70</v>
      </c>
      <c r="AI10" s="1">
        <v>0.83599999999999997</v>
      </c>
      <c r="AK10" s="1">
        <v>0.1</v>
      </c>
      <c r="AL10" s="1">
        <v>80</v>
      </c>
      <c r="AM10" s="1">
        <v>0.83099999999999996</v>
      </c>
      <c r="AO10" s="1">
        <v>0.1</v>
      </c>
      <c r="AP10" s="1">
        <v>90</v>
      </c>
      <c r="AQ10" s="1">
        <v>0.8256</v>
      </c>
      <c r="AS10" s="1">
        <v>0.1</v>
      </c>
      <c r="AT10" s="1">
        <v>100</v>
      </c>
      <c r="AU10" s="1">
        <v>0.81989999999999996</v>
      </c>
    </row>
    <row r="11" spans="1:47" x14ac:dyDescent="0.35">
      <c r="A11" s="1">
        <v>0.2</v>
      </c>
      <c r="B11" s="1">
        <v>0</v>
      </c>
      <c r="C11" s="1">
        <v>0.86599999999999999</v>
      </c>
      <c r="E11" s="1">
        <v>0.2</v>
      </c>
      <c r="F11" s="1">
        <v>10</v>
      </c>
      <c r="G11" s="1">
        <v>0.8639</v>
      </c>
      <c r="I11" s="1">
        <v>0.2</v>
      </c>
      <c r="J11" s="1">
        <v>20</v>
      </c>
      <c r="K11" s="1">
        <v>0.86119999999999997</v>
      </c>
      <c r="L11" s="1"/>
      <c r="M11" s="1">
        <v>0.2</v>
      </c>
      <c r="N11" s="1">
        <v>25</v>
      </c>
      <c r="O11" s="1">
        <v>0.85970000000000002</v>
      </c>
      <c r="Q11" s="1">
        <v>0.2</v>
      </c>
      <c r="R11" s="1">
        <v>30</v>
      </c>
      <c r="S11" s="1">
        <v>0.85799999999999998</v>
      </c>
      <c r="U11" s="1">
        <v>0.2</v>
      </c>
      <c r="V11" s="1">
        <v>40</v>
      </c>
      <c r="W11" s="1">
        <v>0.85419999999999996</v>
      </c>
      <c r="Y11" s="1">
        <v>0.2</v>
      </c>
      <c r="Z11" s="1">
        <v>50</v>
      </c>
      <c r="AA11" s="1">
        <v>0.8498</v>
      </c>
      <c r="AC11" s="1">
        <v>0.2</v>
      </c>
      <c r="AD11" s="1">
        <v>60</v>
      </c>
      <c r="AE11" s="1">
        <v>0.8448</v>
      </c>
      <c r="AG11" s="1">
        <v>0.2</v>
      </c>
      <c r="AH11" s="1">
        <v>70</v>
      </c>
      <c r="AI11" s="1">
        <v>0.83930000000000005</v>
      </c>
      <c r="AK11" s="1">
        <v>0.2</v>
      </c>
      <c r="AL11" s="1">
        <v>80</v>
      </c>
      <c r="AM11" s="1">
        <v>0.83320000000000005</v>
      </c>
      <c r="AO11" s="1">
        <v>0.2</v>
      </c>
      <c r="AP11" s="1">
        <v>90</v>
      </c>
      <c r="AQ11" s="1">
        <v>0.82669999999999999</v>
      </c>
      <c r="AS11" s="1">
        <v>0.2</v>
      </c>
      <c r="AT11" s="1">
        <v>100</v>
      </c>
      <c r="AU11" s="1">
        <v>0.8196</v>
      </c>
    </row>
    <row r="12" spans="1:47" x14ac:dyDescent="0.35">
      <c r="A12" s="1">
        <v>0.3</v>
      </c>
      <c r="B12" s="1">
        <v>0</v>
      </c>
      <c r="C12" s="1">
        <v>0.88139999999999996</v>
      </c>
      <c r="E12" s="1">
        <v>0.3</v>
      </c>
      <c r="F12" s="1">
        <v>10</v>
      </c>
      <c r="G12" s="1">
        <v>0.87929999999999997</v>
      </c>
      <c r="I12" s="1">
        <v>0.3</v>
      </c>
      <c r="J12" s="1">
        <v>20</v>
      </c>
      <c r="K12" s="1">
        <v>0.87649999999999995</v>
      </c>
      <c r="L12" s="1"/>
      <c r="M12" s="1">
        <v>0.3</v>
      </c>
      <c r="N12" s="1">
        <v>25</v>
      </c>
      <c r="O12" s="1">
        <v>0.87490000000000001</v>
      </c>
      <c r="Q12" s="1">
        <v>0.3</v>
      </c>
      <c r="R12" s="1">
        <v>30</v>
      </c>
      <c r="S12" s="1">
        <v>0.873</v>
      </c>
      <c r="U12" s="1">
        <v>0.3</v>
      </c>
      <c r="V12" s="1">
        <v>40</v>
      </c>
      <c r="W12" s="1">
        <v>0.86870000000000003</v>
      </c>
      <c r="Y12" s="1">
        <v>0.3</v>
      </c>
      <c r="Z12" s="1">
        <v>50</v>
      </c>
      <c r="AA12" s="1">
        <v>0.86370000000000002</v>
      </c>
      <c r="AC12" s="1">
        <v>0.3</v>
      </c>
      <c r="AD12" s="1">
        <v>60</v>
      </c>
      <c r="AE12" s="1">
        <v>0.85809999999999997</v>
      </c>
      <c r="AG12" s="1">
        <v>0.3</v>
      </c>
      <c r="AH12" s="1">
        <v>70</v>
      </c>
      <c r="AI12" s="1">
        <v>0.8518</v>
      </c>
      <c r="AK12" s="1">
        <v>0.3</v>
      </c>
      <c r="AL12" s="1">
        <v>80</v>
      </c>
      <c r="AM12" s="1">
        <v>0.8448</v>
      </c>
      <c r="AO12" s="1">
        <v>0.3</v>
      </c>
      <c r="AP12" s="1">
        <v>90</v>
      </c>
      <c r="AQ12" s="1">
        <v>0.83730000000000004</v>
      </c>
      <c r="AS12" s="1">
        <v>0.3</v>
      </c>
      <c r="AT12" s="1">
        <v>100</v>
      </c>
      <c r="AU12" s="1">
        <v>0.82930000000000004</v>
      </c>
    </row>
    <row r="13" spans="1:47" x14ac:dyDescent="0.35">
      <c r="A13" s="1">
        <v>0.4</v>
      </c>
      <c r="B13" s="1">
        <v>0</v>
      </c>
      <c r="C13" s="1">
        <v>0.9002</v>
      </c>
      <c r="E13" s="1">
        <v>0.4</v>
      </c>
      <c r="F13" s="1">
        <v>10</v>
      </c>
      <c r="G13" s="1">
        <v>0.89829999999999999</v>
      </c>
      <c r="I13" s="1">
        <v>0.4</v>
      </c>
      <c r="J13" s="1">
        <v>20</v>
      </c>
      <c r="K13" s="1">
        <v>0.89539999999999997</v>
      </c>
      <c r="L13" s="1"/>
      <c r="M13" s="1">
        <v>0.4</v>
      </c>
      <c r="N13" s="1">
        <v>25</v>
      </c>
      <c r="O13" s="1">
        <v>0.89359999999999995</v>
      </c>
      <c r="Q13" s="1">
        <v>0.4</v>
      </c>
      <c r="R13" s="1">
        <v>30</v>
      </c>
      <c r="S13" s="1">
        <v>0.89159999999999995</v>
      </c>
      <c r="U13" s="1">
        <v>0.4</v>
      </c>
      <c r="V13" s="1">
        <v>40</v>
      </c>
      <c r="W13" s="1">
        <v>0.88690000000000002</v>
      </c>
      <c r="Y13" s="1">
        <v>0.4</v>
      </c>
      <c r="Z13" s="1">
        <v>50</v>
      </c>
      <c r="AA13" s="1">
        <v>0.88139999999999996</v>
      </c>
      <c r="AC13" s="1">
        <v>0.4</v>
      </c>
      <c r="AD13" s="1">
        <v>60</v>
      </c>
      <c r="AE13" s="1">
        <v>0.875</v>
      </c>
      <c r="AG13" s="1">
        <v>0.4</v>
      </c>
      <c r="AH13" s="1">
        <v>70</v>
      </c>
      <c r="AI13" s="1">
        <v>0.86799999999999999</v>
      </c>
      <c r="AK13" s="1">
        <v>0.4</v>
      </c>
      <c r="AL13" s="1">
        <v>80</v>
      </c>
      <c r="AM13" s="1">
        <v>0.86029999999999995</v>
      </c>
      <c r="AO13" s="1">
        <v>0.4</v>
      </c>
      <c r="AP13" s="1">
        <v>90</v>
      </c>
      <c r="AQ13" s="1">
        <v>0.85189999999999999</v>
      </c>
      <c r="AS13" s="1">
        <v>0.4</v>
      </c>
      <c r="AT13" s="1">
        <v>100</v>
      </c>
      <c r="AU13" s="1">
        <v>0.84299999999999997</v>
      </c>
    </row>
    <row r="14" spans="1:47" x14ac:dyDescent="0.35">
      <c r="A14" s="1">
        <v>0.5</v>
      </c>
      <c r="B14" s="1">
        <v>0</v>
      </c>
      <c r="C14" s="1">
        <v>0.92130000000000001</v>
      </c>
      <c r="E14" s="1">
        <v>0.5</v>
      </c>
      <c r="F14" s="1">
        <v>10</v>
      </c>
      <c r="G14" s="1">
        <v>0.91969999999999996</v>
      </c>
      <c r="I14" s="1">
        <v>0.5</v>
      </c>
      <c r="J14" s="1">
        <v>20</v>
      </c>
      <c r="K14" s="1">
        <v>0.91669999999999996</v>
      </c>
      <c r="L14" s="1"/>
      <c r="M14" s="1">
        <v>0.5</v>
      </c>
      <c r="N14" s="1">
        <v>25</v>
      </c>
      <c r="O14" s="1">
        <v>0.91479999999999995</v>
      </c>
      <c r="Q14" s="1">
        <v>0.5</v>
      </c>
      <c r="R14" s="1">
        <v>30</v>
      </c>
      <c r="S14" s="1">
        <v>0.91259999999999997</v>
      </c>
      <c r="U14" s="1">
        <v>0.5</v>
      </c>
      <c r="V14" s="1">
        <v>40</v>
      </c>
      <c r="W14" s="1">
        <v>0.90739999999999998</v>
      </c>
      <c r="Y14" s="1">
        <v>0.5</v>
      </c>
      <c r="Z14" s="1">
        <v>50</v>
      </c>
      <c r="AA14" s="1">
        <v>0.90129999999999999</v>
      </c>
      <c r="AC14" s="1">
        <v>0.5</v>
      </c>
      <c r="AD14" s="1">
        <v>60</v>
      </c>
      <c r="AE14" s="1">
        <v>0.89439999999999997</v>
      </c>
      <c r="AG14" s="1">
        <v>0.5</v>
      </c>
      <c r="AH14" s="1">
        <v>70</v>
      </c>
      <c r="AI14" s="1">
        <v>0.88660000000000005</v>
      </c>
      <c r="AK14" s="1">
        <v>0.5</v>
      </c>
      <c r="AL14" s="1">
        <v>80</v>
      </c>
      <c r="AM14" s="1">
        <v>0.87819999999999998</v>
      </c>
      <c r="AO14" s="1">
        <v>0.5</v>
      </c>
      <c r="AP14" s="1">
        <v>90</v>
      </c>
      <c r="AQ14" s="1">
        <v>0.86899999999999999</v>
      </c>
      <c r="AS14" s="1">
        <v>0.5</v>
      </c>
      <c r="AT14" s="1">
        <v>100</v>
      </c>
      <c r="AU14" s="1">
        <v>0.85929999999999995</v>
      </c>
    </row>
    <row r="15" spans="1:47" x14ac:dyDescent="0.35">
      <c r="A15" s="1">
        <v>0.6</v>
      </c>
      <c r="B15" s="1">
        <v>0</v>
      </c>
      <c r="C15" s="1">
        <v>0.94420000000000004</v>
      </c>
      <c r="E15" s="1">
        <v>0.6</v>
      </c>
      <c r="F15" s="1">
        <v>10</v>
      </c>
      <c r="G15" s="1">
        <v>0.94289999999999996</v>
      </c>
      <c r="I15" s="1">
        <v>0.6</v>
      </c>
      <c r="J15" s="1">
        <v>20</v>
      </c>
      <c r="K15" s="1">
        <v>0.93989999999999996</v>
      </c>
      <c r="L15" s="1"/>
      <c r="M15" s="1">
        <v>0.6</v>
      </c>
      <c r="N15" s="1">
        <v>25</v>
      </c>
      <c r="O15" s="1">
        <v>0.93779999999999997</v>
      </c>
      <c r="Q15" s="1">
        <v>0.6</v>
      </c>
      <c r="R15" s="1">
        <v>30</v>
      </c>
      <c r="S15" s="1">
        <v>0.93540000000000001</v>
      </c>
      <c r="U15" s="1">
        <v>0.6</v>
      </c>
      <c r="V15" s="1">
        <v>40</v>
      </c>
      <c r="W15" s="1">
        <v>0.92979999999999996</v>
      </c>
      <c r="Y15" s="1">
        <v>0.6</v>
      </c>
      <c r="Z15" s="1">
        <v>50</v>
      </c>
      <c r="AA15" s="1">
        <v>0.92310000000000003</v>
      </c>
      <c r="AC15" s="1">
        <v>0.6</v>
      </c>
      <c r="AD15" s="1">
        <v>60</v>
      </c>
      <c r="AE15" s="1">
        <v>0.91549999999999998</v>
      </c>
      <c r="AG15" s="1">
        <v>0.6</v>
      </c>
      <c r="AH15" s="1">
        <v>70</v>
      </c>
      <c r="AI15" s="1">
        <v>0.90710000000000002</v>
      </c>
      <c r="AK15" s="1">
        <v>0.6</v>
      </c>
      <c r="AL15" s="1">
        <v>80</v>
      </c>
      <c r="AM15" s="1">
        <v>0.89790000000000003</v>
      </c>
      <c r="AO15" s="1">
        <v>0.6</v>
      </c>
      <c r="AP15" s="1">
        <v>90</v>
      </c>
      <c r="AQ15" s="1">
        <v>0.88800000000000001</v>
      </c>
      <c r="AS15" s="1">
        <v>0.6</v>
      </c>
      <c r="AT15" s="1">
        <v>100</v>
      </c>
      <c r="AU15" s="1">
        <v>0.87749999999999995</v>
      </c>
    </row>
    <row r="16" spans="1:47" x14ac:dyDescent="0.35">
      <c r="A16" s="1">
        <v>0.7</v>
      </c>
      <c r="B16" s="1">
        <v>0</v>
      </c>
      <c r="C16" s="1">
        <v>0.96870000000000001</v>
      </c>
      <c r="E16" s="1">
        <v>0.7</v>
      </c>
      <c r="F16" s="1">
        <v>10</v>
      </c>
      <c r="G16" s="1">
        <v>0.96760000000000002</v>
      </c>
      <c r="I16" s="1">
        <v>0.7</v>
      </c>
      <c r="J16" s="1">
        <v>20</v>
      </c>
      <c r="K16" s="1">
        <v>0.96460000000000001</v>
      </c>
      <c r="L16" s="1"/>
      <c r="M16" s="1">
        <v>0.7</v>
      </c>
      <c r="N16" s="1">
        <v>25</v>
      </c>
      <c r="O16" s="1">
        <v>0.96240000000000003</v>
      </c>
      <c r="Q16" s="1">
        <v>0.7</v>
      </c>
      <c r="R16" s="1">
        <v>30</v>
      </c>
      <c r="S16" s="1">
        <v>0.95979999999999999</v>
      </c>
      <c r="U16" s="1">
        <v>0.7</v>
      </c>
      <c r="V16" s="1">
        <v>40</v>
      </c>
      <c r="W16" s="1">
        <v>0.95369999999999999</v>
      </c>
      <c r="Y16" s="1">
        <v>0.7</v>
      </c>
      <c r="Z16" s="1">
        <v>50</v>
      </c>
      <c r="AA16" s="1">
        <v>0.94640000000000002</v>
      </c>
      <c r="AC16" s="1">
        <v>0.7</v>
      </c>
      <c r="AD16" s="1">
        <v>60</v>
      </c>
      <c r="AE16" s="1">
        <v>0.93810000000000004</v>
      </c>
      <c r="AG16" s="1">
        <v>0.7</v>
      </c>
      <c r="AH16" s="1">
        <v>70</v>
      </c>
      <c r="AI16" s="1">
        <v>0.92900000000000005</v>
      </c>
      <c r="AK16" s="1">
        <v>0.7</v>
      </c>
      <c r="AL16" s="1">
        <v>80</v>
      </c>
      <c r="AM16" s="1">
        <v>0.91910000000000003</v>
      </c>
      <c r="AO16" s="1">
        <v>0.7</v>
      </c>
      <c r="AP16" s="1">
        <v>90</v>
      </c>
      <c r="AQ16" s="1">
        <v>0.90849999999999997</v>
      </c>
      <c r="AS16" s="1">
        <v>0.7</v>
      </c>
      <c r="AT16" s="1">
        <v>100</v>
      </c>
      <c r="AU16" s="1">
        <v>0.8972</v>
      </c>
    </row>
    <row r="17" spans="1:47" x14ac:dyDescent="0.35">
      <c r="A17" s="1">
        <v>0.8</v>
      </c>
      <c r="B17" s="1">
        <v>0</v>
      </c>
      <c r="C17" s="1">
        <v>0.99470000000000003</v>
      </c>
      <c r="E17" s="1">
        <v>0.8</v>
      </c>
      <c r="F17" s="1">
        <v>10</v>
      </c>
      <c r="G17" s="1">
        <v>0.99380000000000002</v>
      </c>
      <c r="I17" s="1">
        <v>0.8</v>
      </c>
      <c r="J17" s="1">
        <v>20</v>
      </c>
      <c r="K17" s="1">
        <v>0.99070000000000003</v>
      </c>
      <c r="L17" s="1"/>
      <c r="M17" s="1">
        <v>0.8</v>
      </c>
      <c r="N17" s="1">
        <v>25</v>
      </c>
      <c r="O17" s="1">
        <v>0.98829999999999996</v>
      </c>
      <c r="Q17" s="1">
        <v>0.8</v>
      </c>
      <c r="R17" s="1">
        <v>30</v>
      </c>
      <c r="S17" s="1">
        <v>0.98560000000000003</v>
      </c>
      <c r="U17" s="1">
        <v>0.8</v>
      </c>
      <c r="V17" s="1">
        <v>40</v>
      </c>
      <c r="W17" s="1">
        <v>0.97889999999999999</v>
      </c>
      <c r="Y17" s="1">
        <v>0.8</v>
      </c>
      <c r="Z17" s="1">
        <v>50</v>
      </c>
      <c r="AA17" s="1">
        <v>0.97099999999999997</v>
      </c>
      <c r="AC17" s="1">
        <v>0.8</v>
      </c>
      <c r="AD17" s="1">
        <v>60</v>
      </c>
      <c r="AE17" s="1">
        <v>0.96209999999999996</v>
      </c>
      <c r="AG17" s="1">
        <v>0.8</v>
      </c>
      <c r="AH17" s="1">
        <v>70</v>
      </c>
      <c r="AI17" s="1">
        <v>0.95220000000000005</v>
      </c>
      <c r="AK17" s="1">
        <v>0.8</v>
      </c>
      <c r="AL17" s="1">
        <v>80</v>
      </c>
      <c r="AM17" s="1">
        <v>0.94159999999999999</v>
      </c>
      <c r="AO17" s="1">
        <v>0.8</v>
      </c>
      <c r="AP17" s="1">
        <v>90</v>
      </c>
      <c r="AQ17" s="1">
        <v>0.93030000000000002</v>
      </c>
      <c r="AS17" s="1">
        <v>0.8</v>
      </c>
      <c r="AT17" s="1">
        <v>100</v>
      </c>
      <c r="AU17" s="1">
        <v>0.91830000000000001</v>
      </c>
    </row>
    <row r="18" spans="1:47" x14ac:dyDescent="0.35">
      <c r="A18" s="1">
        <v>0.9</v>
      </c>
      <c r="B18" s="1">
        <v>0</v>
      </c>
      <c r="C18" s="1">
        <v>1.022</v>
      </c>
      <c r="E18" s="1">
        <v>0.9</v>
      </c>
      <c r="F18" s="1">
        <v>10</v>
      </c>
      <c r="G18" s="1">
        <v>1.0209999999999999</v>
      </c>
      <c r="I18" s="1">
        <v>0.9</v>
      </c>
      <c r="J18" s="1">
        <v>20</v>
      </c>
      <c r="K18" s="1">
        <v>1.018</v>
      </c>
      <c r="L18" s="1"/>
      <c r="M18" s="1">
        <v>0.9</v>
      </c>
      <c r="N18" s="1">
        <v>25</v>
      </c>
      <c r="O18" s="1">
        <v>1.016</v>
      </c>
      <c r="Q18" s="1">
        <v>0.9</v>
      </c>
      <c r="R18" s="1">
        <v>30</v>
      </c>
      <c r="S18" s="1">
        <v>1.0129999999999999</v>
      </c>
      <c r="U18" s="1">
        <v>0.9</v>
      </c>
      <c r="V18" s="1">
        <v>40</v>
      </c>
      <c r="W18" s="1">
        <v>1.0049999999999999</v>
      </c>
      <c r="Y18" s="1">
        <v>0.9</v>
      </c>
      <c r="Z18" s="1">
        <v>50</v>
      </c>
      <c r="AA18" s="1">
        <v>0.99680000000000002</v>
      </c>
      <c r="AC18" s="1">
        <v>0.9</v>
      </c>
      <c r="AD18" s="1">
        <v>60</v>
      </c>
      <c r="AE18" s="1">
        <v>0.98709999999999998</v>
      </c>
      <c r="AG18" s="1">
        <v>0.9</v>
      </c>
      <c r="AH18" s="1">
        <v>70</v>
      </c>
      <c r="AI18" s="1">
        <v>0.97650000000000003</v>
      </c>
      <c r="AK18" s="1">
        <v>0.9</v>
      </c>
      <c r="AL18" s="1">
        <v>80</v>
      </c>
      <c r="AM18" s="1">
        <v>0.96519999999999995</v>
      </c>
      <c r="AO18" s="1">
        <v>0.9</v>
      </c>
      <c r="AP18" s="1">
        <v>90</v>
      </c>
      <c r="AQ18" s="1">
        <v>0.95309999999999995</v>
      </c>
      <c r="AS18" s="1">
        <v>0.9</v>
      </c>
      <c r="AT18" s="1">
        <v>100</v>
      </c>
      <c r="AU18" s="1">
        <v>0.9405</v>
      </c>
    </row>
    <row r="19" spans="1:47" x14ac:dyDescent="0.35">
      <c r="A19" s="1">
        <v>1</v>
      </c>
      <c r="B19" s="1">
        <v>0</v>
      </c>
      <c r="C19" s="1">
        <v>1.05</v>
      </c>
      <c r="E19" s="1">
        <v>1</v>
      </c>
      <c r="F19" s="1">
        <v>10</v>
      </c>
      <c r="G19" s="1">
        <v>1.05</v>
      </c>
      <c r="I19" s="1">
        <v>1</v>
      </c>
      <c r="J19" s="1">
        <v>20</v>
      </c>
      <c r="K19" s="1">
        <v>1.046</v>
      </c>
      <c r="L19" s="1"/>
      <c r="M19" s="1">
        <v>1</v>
      </c>
      <c r="N19" s="1">
        <v>25</v>
      </c>
      <c r="O19" s="1">
        <v>1.044</v>
      </c>
      <c r="Q19" s="1">
        <v>1</v>
      </c>
      <c r="R19" s="1">
        <v>30</v>
      </c>
      <c r="S19" s="1">
        <v>1.0409999999999999</v>
      </c>
      <c r="U19" s="1">
        <v>1</v>
      </c>
      <c r="V19" s="1">
        <v>40</v>
      </c>
      <c r="W19" s="1">
        <v>1.0329999999999999</v>
      </c>
      <c r="Y19" s="1">
        <v>1</v>
      </c>
      <c r="Z19" s="1">
        <v>50</v>
      </c>
      <c r="AA19" s="1">
        <v>1.024</v>
      </c>
      <c r="AC19" s="1">
        <v>1</v>
      </c>
      <c r="AD19" s="1">
        <v>60</v>
      </c>
      <c r="AE19" s="1">
        <v>1.0129999999999999</v>
      </c>
      <c r="AG19" s="1">
        <v>1</v>
      </c>
      <c r="AH19" s="1">
        <v>70</v>
      </c>
      <c r="AI19" s="1">
        <v>1.002</v>
      </c>
      <c r="AK19" s="1">
        <v>1</v>
      </c>
      <c r="AL19" s="1">
        <v>80</v>
      </c>
      <c r="AM19" s="1">
        <v>0.98970000000000002</v>
      </c>
      <c r="AO19" s="1">
        <v>1</v>
      </c>
      <c r="AP19" s="1">
        <v>90</v>
      </c>
      <c r="AQ19" s="1">
        <v>0.97699999999999998</v>
      </c>
      <c r="AS19" s="1">
        <v>1</v>
      </c>
      <c r="AT19" s="1">
        <v>100</v>
      </c>
      <c r="AU19" s="1">
        <v>0.96360000000000001</v>
      </c>
    </row>
    <row r="20" spans="1:47" x14ac:dyDescent="0.35">
      <c r="A20" s="1">
        <v>1.2</v>
      </c>
      <c r="B20" s="1">
        <v>0</v>
      </c>
      <c r="C20" s="1">
        <v>1.111</v>
      </c>
      <c r="E20" s="1">
        <v>1.2</v>
      </c>
      <c r="F20" s="1">
        <v>10</v>
      </c>
      <c r="G20" s="1">
        <v>1.111</v>
      </c>
      <c r="I20" s="1">
        <v>1.2</v>
      </c>
      <c r="J20" s="1">
        <v>20</v>
      </c>
      <c r="K20" s="1">
        <v>1.107</v>
      </c>
      <c r="L20" s="1"/>
      <c r="M20" s="1">
        <v>1.2</v>
      </c>
      <c r="N20" s="1">
        <v>25</v>
      </c>
      <c r="O20" s="1">
        <v>1.103</v>
      </c>
      <c r="Q20" s="1">
        <v>1.2</v>
      </c>
      <c r="R20" s="1">
        <v>30</v>
      </c>
      <c r="S20" s="1">
        <v>1.1000000000000001</v>
      </c>
      <c r="U20" s="1">
        <v>1.2</v>
      </c>
      <c r="V20" s="1">
        <v>40</v>
      </c>
      <c r="W20" s="1">
        <v>1.091</v>
      </c>
      <c r="Y20" s="1">
        <v>1.2</v>
      </c>
      <c r="Z20" s="1">
        <v>50</v>
      </c>
      <c r="AA20" s="1">
        <v>1.08</v>
      </c>
      <c r="AC20" s="1">
        <v>1.2</v>
      </c>
      <c r="AD20" s="1">
        <v>60</v>
      </c>
      <c r="AE20" s="1">
        <v>1.0680000000000001</v>
      </c>
      <c r="AG20" s="1">
        <v>1.2</v>
      </c>
      <c r="AH20" s="1">
        <v>70</v>
      </c>
      <c r="AI20" s="1">
        <v>1.0549999999999999</v>
      </c>
      <c r="AK20" s="1">
        <v>1.2</v>
      </c>
      <c r="AL20" s="1">
        <v>80</v>
      </c>
      <c r="AM20" s="1">
        <v>1.0409999999999999</v>
      </c>
      <c r="AO20" s="1">
        <v>1.2</v>
      </c>
      <c r="AP20" s="1">
        <v>90</v>
      </c>
      <c r="AQ20" s="1">
        <v>1.02</v>
      </c>
      <c r="AS20" s="1">
        <v>1.2</v>
      </c>
      <c r="AT20" s="1">
        <v>100</v>
      </c>
      <c r="AU20" s="1">
        <v>1.012</v>
      </c>
    </row>
    <row r="21" spans="1:47" x14ac:dyDescent="0.35">
      <c r="A21" s="1">
        <v>1.4</v>
      </c>
      <c r="B21" s="1">
        <v>0</v>
      </c>
      <c r="C21" s="1">
        <v>1.1759999999999999</v>
      </c>
      <c r="E21" s="1">
        <v>1.4</v>
      </c>
      <c r="F21" s="1">
        <v>10</v>
      </c>
      <c r="G21" s="1">
        <v>1.175</v>
      </c>
      <c r="I21" s="1">
        <v>1.4</v>
      </c>
      <c r="J21" s="1">
        <v>20</v>
      </c>
      <c r="K21" s="1">
        <v>1.17</v>
      </c>
      <c r="L21" s="1"/>
      <c r="M21" s="1">
        <v>1.4</v>
      </c>
      <c r="N21" s="1">
        <v>25</v>
      </c>
      <c r="O21" s="1">
        <v>1.167</v>
      </c>
      <c r="Q21" s="1">
        <v>1.4</v>
      </c>
      <c r="R21" s="1">
        <v>30</v>
      </c>
      <c r="S21" s="1">
        <v>1.1619999999999999</v>
      </c>
      <c r="U21" s="1">
        <v>1.4</v>
      </c>
      <c r="V21" s="1">
        <v>40</v>
      </c>
      <c r="W21" s="1">
        <v>1.1519999999999999</v>
      </c>
      <c r="Y21" s="1">
        <v>1.4</v>
      </c>
      <c r="Z21" s="1">
        <v>50</v>
      </c>
      <c r="AA21" s="1">
        <v>1.139</v>
      </c>
      <c r="AC21" s="1">
        <v>1.4</v>
      </c>
      <c r="AD21" s="1">
        <v>60</v>
      </c>
      <c r="AE21" s="1">
        <v>1.1259999999999999</v>
      </c>
      <c r="AG21" s="1">
        <v>1.4</v>
      </c>
      <c r="AH21" s="1">
        <v>70</v>
      </c>
      <c r="AI21" s="1">
        <v>1.111</v>
      </c>
      <c r="AK21" s="1">
        <v>1.4</v>
      </c>
      <c r="AL21" s="1">
        <v>80</v>
      </c>
      <c r="AM21" s="1">
        <v>1.0960000000000001</v>
      </c>
      <c r="AO21" s="1">
        <v>1.4</v>
      </c>
      <c r="AP21" s="1">
        <v>90</v>
      </c>
      <c r="AQ21" s="1">
        <v>1.08</v>
      </c>
      <c r="AS21" s="1">
        <v>1.4</v>
      </c>
      <c r="AT21" s="1">
        <v>100</v>
      </c>
      <c r="AU21" s="1">
        <v>1.0629999999999999</v>
      </c>
    </row>
    <row r="22" spans="1:47" x14ac:dyDescent="0.35">
      <c r="A22" s="1">
        <v>1.6</v>
      </c>
      <c r="B22" s="1">
        <v>0</v>
      </c>
      <c r="C22" s="1">
        <v>1.2450000000000001</v>
      </c>
      <c r="E22" s="1">
        <v>1.6</v>
      </c>
      <c r="F22" s="1">
        <v>10</v>
      </c>
      <c r="G22" s="1">
        <v>1.244</v>
      </c>
      <c r="I22" s="1">
        <v>1.6</v>
      </c>
      <c r="J22" s="1">
        <v>20</v>
      </c>
      <c r="K22" s="1">
        <v>1.238</v>
      </c>
      <c r="L22" s="1"/>
      <c r="M22" s="1">
        <v>1.6</v>
      </c>
      <c r="N22" s="1">
        <v>25</v>
      </c>
      <c r="O22" s="1">
        <v>1.2330000000000001</v>
      </c>
      <c r="Q22" s="1">
        <v>1.6</v>
      </c>
      <c r="R22" s="1">
        <v>30</v>
      </c>
      <c r="S22" s="1">
        <v>1.228</v>
      </c>
      <c r="U22" s="1">
        <v>1.6</v>
      </c>
      <c r="V22" s="1">
        <v>40</v>
      </c>
      <c r="W22" s="1">
        <v>1.216</v>
      </c>
      <c r="Y22" s="1">
        <v>1.6</v>
      </c>
      <c r="Z22" s="1">
        <v>50</v>
      </c>
      <c r="AA22" s="1">
        <v>1.2010000000000001</v>
      </c>
      <c r="AC22" s="1">
        <v>1.6</v>
      </c>
      <c r="AD22" s="1">
        <v>60</v>
      </c>
      <c r="AE22" s="1">
        <v>1.1859999999999999</v>
      </c>
      <c r="AG22" s="1">
        <v>1.6</v>
      </c>
      <c r="AH22" s="1">
        <v>70</v>
      </c>
      <c r="AI22" s="1">
        <v>1.169</v>
      </c>
      <c r="AK22" s="1">
        <v>1.6</v>
      </c>
      <c r="AL22" s="1">
        <v>80</v>
      </c>
      <c r="AM22" s="1">
        <v>1.1519999999999999</v>
      </c>
      <c r="AO22" s="1">
        <v>1.6</v>
      </c>
      <c r="AP22" s="1">
        <v>90</v>
      </c>
      <c r="AQ22" s="1">
        <v>1.135</v>
      </c>
      <c r="AS22" s="1">
        <v>1.6</v>
      </c>
      <c r="AT22" s="1">
        <v>100</v>
      </c>
      <c r="AU22" s="1">
        <v>1.117</v>
      </c>
    </row>
    <row r="23" spans="1:47" x14ac:dyDescent="0.35">
      <c r="A23" s="1">
        <v>1.8</v>
      </c>
      <c r="B23" s="1">
        <v>0</v>
      </c>
      <c r="C23" s="1">
        <v>1.3180000000000001</v>
      </c>
      <c r="E23" s="1">
        <v>1.8</v>
      </c>
      <c r="F23" s="1">
        <v>10</v>
      </c>
      <c r="G23" s="1">
        <v>1.3160000000000001</v>
      </c>
      <c r="I23" s="1">
        <v>1.8</v>
      </c>
      <c r="J23" s="1">
        <v>20</v>
      </c>
      <c r="K23" s="1">
        <v>1.3080000000000001</v>
      </c>
      <c r="L23" s="1"/>
      <c r="M23" s="1">
        <v>1.8</v>
      </c>
      <c r="N23" s="1">
        <v>25</v>
      </c>
      <c r="O23" s="1">
        <v>1.3029999999999999</v>
      </c>
      <c r="Q23" s="1">
        <v>1.8</v>
      </c>
      <c r="R23" s="1">
        <v>30</v>
      </c>
      <c r="S23" s="1">
        <v>1.2969999999999999</v>
      </c>
      <c r="U23" s="1">
        <v>1.8</v>
      </c>
      <c r="V23" s="1">
        <v>40</v>
      </c>
      <c r="W23" s="1">
        <v>1.282</v>
      </c>
      <c r="Y23" s="1">
        <v>1.8</v>
      </c>
      <c r="Z23" s="1">
        <v>50</v>
      </c>
      <c r="AA23" s="1">
        <v>1.266</v>
      </c>
      <c r="AC23" s="1">
        <v>1.8</v>
      </c>
      <c r="AD23" s="1">
        <v>60</v>
      </c>
      <c r="AE23" s="1">
        <v>1.248</v>
      </c>
      <c r="AG23" s="1">
        <v>1.8</v>
      </c>
      <c r="AH23" s="1">
        <v>70</v>
      </c>
      <c r="AI23" s="1">
        <v>1.23</v>
      </c>
      <c r="AK23" s="1">
        <v>1.8</v>
      </c>
      <c r="AL23" s="1">
        <v>80</v>
      </c>
      <c r="AM23" s="1">
        <v>1.2110000000000001</v>
      </c>
      <c r="AO23" s="1">
        <v>1.8</v>
      </c>
      <c r="AP23" s="1">
        <v>90</v>
      </c>
      <c r="AQ23" s="1">
        <v>1.1910000000000001</v>
      </c>
      <c r="AS23" s="1">
        <v>1.8</v>
      </c>
      <c r="AT23" s="1">
        <v>100</v>
      </c>
      <c r="AU23" s="1">
        <v>1.171</v>
      </c>
    </row>
    <row r="24" spans="1:47" x14ac:dyDescent="0.35">
      <c r="A24" s="1">
        <v>2</v>
      </c>
      <c r="B24" s="1">
        <v>0</v>
      </c>
      <c r="C24" s="1">
        <v>1.3939999999999999</v>
      </c>
      <c r="E24" s="1">
        <v>2</v>
      </c>
      <c r="F24" s="1">
        <v>10</v>
      </c>
      <c r="G24" s="1">
        <v>1.391</v>
      </c>
      <c r="I24" s="1">
        <v>2</v>
      </c>
      <c r="J24" s="1">
        <v>20</v>
      </c>
      <c r="K24" s="1">
        <v>1.381</v>
      </c>
      <c r="L24" s="1"/>
      <c r="M24" s="1">
        <v>2</v>
      </c>
      <c r="N24" s="1">
        <v>25</v>
      </c>
      <c r="O24" s="1">
        <v>1.375</v>
      </c>
      <c r="Q24" s="1">
        <v>2</v>
      </c>
      <c r="R24" s="1">
        <v>30</v>
      </c>
      <c r="S24" s="1">
        <v>1.3680000000000001</v>
      </c>
      <c r="U24" s="1">
        <v>2</v>
      </c>
      <c r="V24" s="1">
        <v>40</v>
      </c>
      <c r="W24" s="1">
        <v>1.351</v>
      </c>
      <c r="Y24" s="1">
        <v>2</v>
      </c>
      <c r="Z24" s="1">
        <v>50</v>
      </c>
      <c r="AA24" s="1">
        <v>1.333</v>
      </c>
      <c r="AC24" s="1">
        <v>2</v>
      </c>
      <c r="AD24" s="1">
        <v>60</v>
      </c>
      <c r="AE24" s="1">
        <v>1.3129999999999999</v>
      </c>
      <c r="AG24" s="1">
        <v>2</v>
      </c>
      <c r="AH24" s="1">
        <v>70</v>
      </c>
      <c r="AI24" s="1">
        <v>1.292</v>
      </c>
      <c r="AK24" s="1">
        <v>2</v>
      </c>
      <c r="AL24" s="1">
        <v>80</v>
      </c>
      <c r="AM24" s="1">
        <v>1.2709999999999999</v>
      </c>
      <c r="AO24" s="1">
        <v>2</v>
      </c>
      <c r="AP24" s="1">
        <v>90</v>
      </c>
      <c r="AQ24" s="1">
        <v>1.2490000000000001</v>
      </c>
      <c r="AS24" s="1">
        <v>2</v>
      </c>
      <c r="AT24" s="1">
        <v>100</v>
      </c>
      <c r="AU24" s="1">
        <v>1.2270000000000001</v>
      </c>
    </row>
    <row r="25" spans="1:47" x14ac:dyDescent="0.35">
      <c r="A25" s="1">
        <v>2.25</v>
      </c>
      <c r="B25" s="1">
        <v>0</v>
      </c>
      <c r="C25" s="1">
        <v>1.4950000000000001</v>
      </c>
      <c r="E25" s="1">
        <v>2.25</v>
      </c>
      <c r="F25" s="1">
        <v>10</v>
      </c>
      <c r="G25" s="1">
        <v>1.4890000000000001</v>
      </c>
      <c r="I25" s="1">
        <v>2.25</v>
      </c>
      <c r="J25" s="1">
        <v>20</v>
      </c>
      <c r="K25" s="1">
        <v>1.4770000000000001</v>
      </c>
      <c r="L25" s="1"/>
      <c r="M25" s="1">
        <v>2.25</v>
      </c>
      <c r="N25" s="1">
        <v>25</v>
      </c>
      <c r="O25" s="1">
        <v>1.4690000000000001</v>
      </c>
      <c r="Q25" s="1">
        <v>2.25</v>
      </c>
      <c r="R25" s="1">
        <v>30</v>
      </c>
      <c r="S25" s="1">
        <v>1.46</v>
      </c>
      <c r="U25" s="1">
        <v>2.25</v>
      </c>
      <c r="V25" s="1">
        <v>40</v>
      </c>
      <c r="W25" s="1">
        <v>1.4410000000000001</v>
      </c>
      <c r="Y25" s="1">
        <v>2.25</v>
      </c>
      <c r="Z25" s="1">
        <v>50</v>
      </c>
      <c r="AA25" s="1">
        <v>1.419</v>
      </c>
      <c r="AC25" s="1">
        <v>2.25</v>
      </c>
      <c r="AD25" s="1">
        <v>60</v>
      </c>
      <c r="AE25" s="1">
        <v>1.3959999999999999</v>
      </c>
      <c r="AG25" s="1">
        <v>2.25</v>
      </c>
      <c r="AH25" s="1">
        <v>70</v>
      </c>
      <c r="AI25" s="1">
        <v>1.3720000000000001</v>
      </c>
      <c r="AK25" s="1">
        <v>2.25</v>
      </c>
      <c r="AL25" s="1">
        <v>80</v>
      </c>
      <c r="AM25" s="1">
        <v>1.347</v>
      </c>
      <c r="AO25" s="1">
        <v>2.25</v>
      </c>
      <c r="AP25" s="1">
        <v>90</v>
      </c>
      <c r="AQ25" s="1">
        <v>1.323</v>
      </c>
      <c r="AS25" s="1">
        <v>2.25</v>
      </c>
      <c r="AT25" s="1">
        <v>100</v>
      </c>
      <c r="AU25" s="1">
        <v>1.298</v>
      </c>
    </row>
    <row r="26" spans="1:47" x14ac:dyDescent="0.35">
      <c r="A26" s="1">
        <v>2.5</v>
      </c>
      <c r="B26" s="1">
        <v>0</v>
      </c>
      <c r="C26" s="1">
        <v>1.1599999999999999</v>
      </c>
      <c r="E26" s="1">
        <v>2.5</v>
      </c>
      <c r="F26" s="1">
        <v>10</v>
      </c>
      <c r="G26" s="1">
        <v>1.591</v>
      </c>
      <c r="I26" s="1">
        <v>2.5</v>
      </c>
      <c r="J26" s="1">
        <v>20</v>
      </c>
      <c r="K26" s="1">
        <v>1.575</v>
      </c>
      <c r="L26" s="1"/>
      <c r="M26" s="1">
        <v>2.5</v>
      </c>
      <c r="N26" s="1">
        <v>25</v>
      </c>
      <c r="O26" s="1">
        <v>1.5660000000000001</v>
      </c>
      <c r="Q26" s="1">
        <v>2.5</v>
      </c>
      <c r="R26" s="1">
        <v>30</v>
      </c>
      <c r="S26" s="1">
        <v>1.5549999999999999</v>
      </c>
      <c r="U26" s="1">
        <v>2.5</v>
      </c>
      <c r="V26" s="1">
        <v>40</v>
      </c>
      <c r="W26" s="1">
        <v>1.532</v>
      </c>
      <c r="Y26" s="1">
        <v>2.5</v>
      </c>
      <c r="Z26" s="1">
        <v>50</v>
      </c>
      <c r="AA26" s="1">
        <v>1.5069999999999999</v>
      </c>
      <c r="AC26" s="1">
        <v>2.5</v>
      </c>
      <c r="AD26" s="1">
        <v>60</v>
      </c>
      <c r="AE26" s="1">
        <v>1.4810000000000001</v>
      </c>
      <c r="AG26" s="1">
        <v>2.5</v>
      </c>
      <c r="AH26" s="1">
        <v>70</v>
      </c>
      <c r="AI26" s="1">
        <v>1.454</v>
      </c>
      <c r="AK26" s="1">
        <v>2.5</v>
      </c>
      <c r="AL26" s="1">
        <v>80</v>
      </c>
      <c r="AM26" s="1">
        <v>1.4259999999999999</v>
      </c>
      <c r="AO26" s="1">
        <v>2.5</v>
      </c>
      <c r="AP26" s="1">
        <v>90</v>
      </c>
      <c r="AQ26" s="1">
        <v>1.3979999999999999</v>
      </c>
      <c r="AS26" s="1">
        <v>2.5</v>
      </c>
      <c r="AT26" s="1">
        <v>100</v>
      </c>
      <c r="AU26" s="1">
        <v>1.37</v>
      </c>
    </row>
    <row r="27" spans="1:47" x14ac:dyDescent="0.35">
      <c r="A27" s="1">
        <v>2.75</v>
      </c>
      <c r="B27" s="1">
        <v>0</v>
      </c>
      <c r="C27" s="1">
        <v>1.71</v>
      </c>
      <c r="E27" s="1">
        <v>2.75</v>
      </c>
      <c r="F27" s="1">
        <v>10</v>
      </c>
      <c r="G27" s="1">
        <v>1.696</v>
      </c>
      <c r="I27" s="1">
        <v>2.75</v>
      </c>
      <c r="J27" s="1">
        <v>20</v>
      </c>
      <c r="K27" s="1">
        <v>1.677</v>
      </c>
      <c r="L27" s="1"/>
      <c r="M27" s="1">
        <v>2.75</v>
      </c>
      <c r="N27" s="1">
        <v>25</v>
      </c>
      <c r="O27" s="1">
        <v>1.6659999999999999</v>
      </c>
      <c r="Q27" s="1">
        <v>2.75</v>
      </c>
      <c r="R27" s="1">
        <v>30</v>
      </c>
      <c r="S27" s="1">
        <v>1.653</v>
      </c>
      <c r="U27" s="1">
        <v>2.75</v>
      </c>
      <c r="V27" s="1">
        <v>40</v>
      </c>
      <c r="W27" s="1">
        <v>1.627</v>
      </c>
      <c r="Y27" s="1">
        <v>2.75</v>
      </c>
      <c r="Z27" s="1">
        <v>50</v>
      </c>
      <c r="AA27" s="1">
        <v>1.5980000000000001</v>
      </c>
      <c r="AC27" s="1">
        <v>2.75</v>
      </c>
      <c r="AD27" s="1">
        <v>60</v>
      </c>
      <c r="AE27" s="1">
        <v>1.5680000000000001</v>
      </c>
      <c r="AG27" s="1">
        <v>2.75</v>
      </c>
      <c r="AH27" s="1">
        <v>70</v>
      </c>
      <c r="AI27" s="1">
        <v>1.5369999999999999</v>
      </c>
      <c r="AK27" s="1">
        <v>2.75</v>
      </c>
      <c r="AL27" s="1">
        <v>80</v>
      </c>
      <c r="AM27" s="1">
        <v>1.5049999999999999</v>
      </c>
      <c r="AO27" s="1">
        <v>2.75</v>
      </c>
      <c r="AP27" s="1">
        <v>90</v>
      </c>
      <c r="AQ27" s="1">
        <v>1.474</v>
      </c>
      <c r="AS27" s="1">
        <v>2.75</v>
      </c>
      <c r="AT27" s="1">
        <v>100</v>
      </c>
      <c r="AU27" s="1">
        <v>1.4430000000000001</v>
      </c>
    </row>
    <row r="28" spans="1:47" x14ac:dyDescent="0.35">
      <c r="A28" s="1">
        <v>3</v>
      </c>
      <c r="B28" s="1">
        <v>0</v>
      </c>
      <c r="C28" s="1">
        <v>1.823</v>
      </c>
      <c r="E28" s="1">
        <v>3</v>
      </c>
      <c r="F28" s="1">
        <v>10</v>
      </c>
      <c r="G28" s="1">
        <v>1.8049999999999999</v>
      </c>
      <c r="I28" s="1">
        <v>3</v>
      </c>
      <c r="J28" s="1">
        <v>20</v>
      </c>
      <c r="K28" s="1">
        <v>1.7809999999999999</v>
      </c>
      <c r="L28" s="1"/>
      <c r="M28" s="1">
        <v>3</v>
      </c>
      <c r="N28" s="1">
        <v>25</v>
      </c>
      <c r="O28" s="1">
        <v>1.768</v>
      </c>
      <c r="Q28" s="1">
        <v>3</v>
      </c>
      <c r="R28" s="1">
        <v>30</v>
      </c>
      <c r="S28" s="1">
        <v>1.7529999999999999</v>
      </c>
      <c r="U28" s="1">
        <v>3</v>
      </c>
      <c r="V28" s="1">
        <v>40</v>
      </c>
      <c r="W28" s="1">
        <v>1.722</v>
      </c>
      <c r="Y28" s="1">
        <v>3</v>
      </c>
      <c r="Z28" s="1">
        <v>50</v>
      </c>
      <c r="AA28" s="1">
        <v>1.69</v>
      </c>
      <c r="AC28" s="1">
        <v>3</v>
      </c>
      <c r="AD28" s="1">
        <v>60</v>
      </c>
      <c r="AE28" s="1">
        <v>1.655</v>
      </c>
      <c r="AG28" s="1">
        <v>3</v>
      </c>
      <c r="AH28" s="1">
        <v>70</v>
      </c>
      <c r="AI28" s="1">
        <v>1.62</v>
      </c>
      <c r="AK28" s="1">
        <v>3</v>
      </c>
      <c r="AL28" s="1">
        <v>80</v>
      </c>
      <c r="AM28" s="1">
        <v>1.585</v>
      </c>
      <c r="AO28" s="1">
        <v>3</v>
      </c>
      <c r="AP28" s="1">
        <v>90</v>
      </c>
      <c r="AQ28" s="1">
        <v>1.55</v>
      </c>
      <c r="AS28" s="1">
        <v>3</v>
      </c>
      <c r="AT28" s="1">
        <v>100</v>
      </c>
      <c r="AU28" s="1">
        <v>1.5149999999999999</v>
      </c>
    </row>
    <row r="29" spans="1:47" x14ac:dyDescent="0.35">
      <c r="A29" s="1">
        <v>3.25</v>
      </c>
      <c r="B29" s="1">
        <v>0</v>
      </c>
      <c r="C29" s="1">
        <v>1.9390000000000001</v>
      </c>
      <c r="E29" s="1">
        <v>3.25</v>
      </c>
      <c r="F29" s="1">
        <v>10</v>
      </c>
      <c r="G29" s="1">
        <v>1.915</v>
      </c>
      <c r="I29" s="1">
        <v>3.25</v>
      </c>
      <c r="J29" s="1">
        <v>20</v>
      </c>
      <c r="K29" s="1">
        <v>1.887</v>
      </c>
      <c r="L29" s="1"/>
      <c r="M29" s="1">
        <v>3.25</v>
      </c>
      <c r="N29" s="1">
        <v>25</v>
      </c>
      <c r="O29" s="1">
        <v>1.871</v>
      </c>
      <c r="Q29" s="1">
        <v>3.25</v>
      </c>
      <c r="R29" s="1">
        <v>30</v>
      </c>
      <c r="S29" s="1">
        <v>1.8540000000000001</v>
      </c>
      <c r="U29" s="1">
        <v>3.25</v>
      </c>
      <c r="V29" s="1">
        <v>40</v>
      </c>
      <c r="W29" s="1">
        <v>1.819</v>
      </c>
      <c r="Y29" s="1">
        <v>3.25</v>
      </c>
      <c r="Z29" s="1">
        <v>50</v>
      </c>
      <c r="AA29" s="1">
        <v>1.782</v>
      </c>
      <c r="AC29" s="1">
        <v>3.25</v>
      </c>
      <c r="AD29" s="1">
        <v>60</v>
      </c>
      <c r="AE29" s="1">
        <v>1.744</v>
      </c>
      <c r="AG29" s="1">
        <v>3.25</v>
      </c>
      <c r="AH29" s="1">
        <v>70</v>
      </c>
      <c r="AI29" s="1">
        <v>1.7050000000000001</v>
      </c>
      <c r="AK29" s="1">
        <v>3.25</v>
      </c>
      <c r="AL29" s="1">
        <v>80</v>
      </c>
      <c r="AM29" s="1">
        <v>1.665</v>
      </c>
      <c r="AO29" s="1">
        <v>3.25</v>
      </c>
      <c r="AP29" s="1">
        <v>90</v>
      </c>
      <c r="AQ29" s="1">
        <v>1.6259999999999999</v>
      </c>
      <c r="AS29" s="1">
        <v>3.25</v>
      </c>
      <c r="AT29" s="1">
        <v>100</v>
      </c>
      <c r="AU29" s="1">
        <v>1.587</v>
      </c>
    </row>
    <row r="30" spans="1:47" x14ac:dyDescent="0.35">
      <c r="A30" s="1">
        <v>3.5</v>
      </c>
      <c r="B30" s="1">
        <v>0</v>
      </c>
      <c r="C30" s="1">
        <v>2.056</v>
      </c>
      <c r="E30" s="1">
        <v>3.5</v>
      </c>
      <c r="F30" s="1">
        <v>10</v>
      </c>
      <c r="G30" s="1">
        <v>2.0270000000000001</v>
      </c>
      <c r="I30" s="1">
        <v>3.5</v>
      </c>
      <c r="J30" s="1">
        <v>20</v>
      </c>
      <c r="K30" s="1">
        <v>1.9930000000000001</v>
      </c>
      <c r="L30" s="1"/>
      <c r="M30" s="1">
        <v>3.5</v>
      </c>
      <c r="N30" s="1">
        <v>25</v>
      </c>
      <c r="O30" s="1">
        <v>1.9750000000000001</v>
      </c>
      <c r="Q30" s="1">
        <v>3.5</v>
      </c>
      <c r="R30" s="1">
        <v>30</v>
      </c>
      <c r="S30" s="1">
        <v>1.956</v>
      </c>
      <c r="U30" s="1">
        <v>3.5</v>
      </c>
      <c r="V30" s="1">
        <v>40</v>
      </c>
      <c r="W30" s="1">
        <v>1.9159999999999999</v>
      </c>
      <c r="Y30" s="1">
        <v>3.5</v>
      </c>
      <c r="Z30" s="1">
        <v>50</v>
      </c>
      <c r="AA30" s="1">
        <v>1.875</v>
      </c>
      <c r="AC30" s="1">
        <v>3.5</v>
      </c>
      <c r="AD30" s="1">
        <v>60</v>
      </c>
      <c r="AE30" s="1">
        <v>1.8320000000000001</v>
      </c>
      <c r="AG30" s="1">
        <v>3.5</v>
      </c>
      <c r="AH30" s="1">
        <v>70</v>
      </c>
      <c r="AI30" s="1">
        <v>1.788</v>
      </c>
      <c r="AK30" s="1">
        <v>3.5</v>
      </c>
      <c r="AL30" s="1">
        <v>80</v>
      </c>
      <c r="AM30" s="1">
        <v>1.7450000000000001</v>
      </c>
      <c r="AO30" s="1">
        <v>3.5</v>
      </c>
      <c r="AP30" s="1">
        <v>90</v>
      </c>
      <c r="AQ30" s="1">
        <v>1.7010000000000001</v>
      </c>
      <c r="AS30" s="1">
        <v>3.5</v>
      </c>
      <c r="AT30" s="1">
        <v>100</v>
      </c>
      <c r="AU30" s="1">
        <v>1.6579999999999999</v>
      </c>
    </row>
    <row r="31" spans="1:47" x14ac:dyDescent="0.35">
      <c r="A31" s="1">
        <v>3.75</v>
      </c>
      <c r="B31" s="1">
        <v>0</v>
      </c>
      <c r="C31" s="1">
        <v>2.1749999999999998</v>
      </c>
      <c r="E31" s="1">
        <v>3.75</v>
      </c>
      <c r="F31" s="1">
        <v>10</v>
      </c>
      <c r="G31" s="1">
        <v>2.14</v>
      </c>
      <c r="I31" s="1">
        <v>3.75</v>
      </c>
      <c r="J31" s="1">
        <v>20</v>
      </c>
      <c r="K31" s="1">
        <v>2.1</v>
      </c>
      <c r="L31" s="1"/>
      <c r="M31" s="1">
        <v>3.75</v>
      </c>
      <c r="N31" s="1">
        <v>25</v>
      </c>
      <c r="O31" s="1">
        <v>2.0790000000000002</v>
      </c>
      <c r="Q31" s="1">
        <v>3.75</v>
      </c>
      <c r="R31" s="1">
        <v>30</v>
      </c>
      <c r="S31" s="1">
        <v>2.0579999999999998</v>
      </c>
      <c r="U31" s="1">
        <v>3.75</v>
      </c>
      <c r="V31" s="1">
        <v>40</v>
      </c>
      <c r="W31" s="1">
        <v>2.0129999999999999</v>
      </c>
      <c r="Y31" s="1">
        <v>3.75</v>
      </c>
      <c r="Z31" s="1">
        <v>50</v>
      </c>
      <c r="AA31" s="1">
        <v>1.9670000000000001</v>
      </c>
      <c r="AC31" s="1">
        <v>3.75</v>
      </c>
      <c r="AD31" s="1">
        <v>60</v>
      </c>
      <c r="AE31" s="1">
        <v>1.919</v>
      </c>
      <c r="AG31" s="1">
        <v>3.75</v>
      </c>
      <c r="AH31" s="1">
        <v>70</v>
      </c>
      <c r="AI31" s="1">
        <v>1.871</v>
      </c>
      <c r="AK31" s="1">
        <v>3.75</v>
      </c>
      <c r="AL31" s="1">
        <v>80</v>
      </c>
      <c r="AM31" s="1">
        <v>1.823</v>
      </c>
      <c r="AO31" s="1">
        <v>3.75</v>
      </c>
      <c r="AP31" s="1">
        <v>90</v>
      </c>
      <c r="AQ31" s="1">
        <v>1.7749999999999999</v>
      </c>
      <c r="AS31" s="1">
        <v>3.75</v>
      </c>
      <c r="AT31" s="1">
        <v>100</v>
      </c>
      <c r="AU31" s="1">
        <v>1.7270000000000001</v>
      </c>
    </row>
    <row r="32" spans="1:47" x14ac:dyDescent="0.35">
      <c r="A32" s="1">
        <v>4</v>
      </c>
      <c r="B32" s="1">
        <v>0</v>
      </c>
      <c r="C32" s="1">
        <v>2.2930000000000001</v>
      </c>
      <c r="E32" s="1">
        <v>4</v>
      </c>
      <c r="F32" s="1">
        <v>10</v>
      </c>
      <c r="G32" s="1">
        <v>2.2519999999999998</v>
      </c>
      <c r="I32" s="1">
        <v>4</v>
      </c>
      <c r="J32" s="1">
        <v>20</v>
      </c>
      <c r="K32" s="1">
        <v>2.2069999999999999</v>
      </c>
      <c r="L32" s="1"/>
      <c r="M32" s="1">
        <v>4</v>
      </c>
      <c r="N32" s="1">
        <v>25</v>
      </c>
      <c r="O32" s="1">
        <v>2.1829999999999998</v>
      </c>
      <c r="Q32" s="1">
        <v>4</v>
      </c>
      <c r="R32" s="1">
        <v>30</v>
      </c>
      <c r="S32" s="1">
        <v>2.1589999999999998</v>
      </c>
      <c r="U32" s="1">
        <v>4</v>
      </c>
      <c r="V32" s="1">
        <v>40</v>
      </c>
      <c r="W32" s="1">
        <v>2.109</v>
      </c>
      <c r="Y32" s="1">
        <v>4</v>
      </c>
      <c r="Z32" s="1">
        <v>50</v>
      </c>
      <c r="AA32" s="1">
        <v>2.0569999999999999</v>
      </c>
      <c r="AC32" s="1">
        <v>4</v>
      </c>
      <c r="AD32" s="1">
        <v>60</v>
      </c>
      <c r="AE32" s="1">
        <v>2.0049999999999999</v>
      </c>
      <c r="AG32" s="1">
        <v>4</v>
      </c>
      <c r="AH32" s="1">
        <v>70</v>
      </c>
      <c r="AI32" s="1">
        <v>1.952</v>
      </c>
      <c r="AK32" s="1">
        <v>4</v>
      </c>
      <c r="AL32" s="1">
        <v>80</v>
      </c>
      <c r="AM32" s="1">
        <v>1.899</v>
      </c>
      <c r="AO32" s="1">
        <v>4</v>
      </c>
      <c r="AP32" s="1">
        <v>90</v>
      </c>
      <c r="AQ32" s="1">
        <v>1.847</v>
      </c>
      <c r="AS32" s="1">
        <v>4</v>
      </c>
      <c r="AT32" s="1">
        <v>100</v>
      </c>
      <c r="AU32" s="1">
        <v>1.794</v>
      </c>
    </row>
    <row r="33" spans="1:47" x14ac:dyDescent="0.35">
      <c r="A33" s="1">
        <v>4.25</v>
      </c>
      <c r="B33" s="1">
        <v>0</v>
      </c>
      <c r="C33" s="1">
        <v>2.4089999999999998</v>
      </c>
      <c r="E33" s="1">
        <v>4.25</v>
      </c>
      <c r="F33" s="1">
        <v>10</v>
      </c>
      <c r="G33" s="1">
        <v>2.3620000000000001</v>
      </c>
      <c r="I33" s="1">
        <v>4.25</v>
      </c>
      <c r="J33" s="1">
        <v>20</v>
      </c>
      <c r="K33" s="1">
        <v>2.3109999999999999</v>
      </c>
      <c r="L33" s="1"/>
      <c r="M33" s="1">
        <v>4.25</v>
      </c>
      <c r="N33" s="1">
        <v>25</v>
      </c>
      <c r="O33" s="1">
        <v>2.2850000000000001</v>
      </c>
      <c r="Q33" s="1">
        <v>4.25</v>
      </c>
      <c r="R33" s="1">
        <v>30</v>
      </c>
      <c r="S33" s="1">
        <v>2.258</v>
      </c>
      <c r="U33" s="1">
        <v>4.25</v>
      </c>
      <c r="V33" s="1">
        <v>40</v>
      </c>
      <c r="W33" s="1">
        <v>2.202</v>
      </c>
      <c r="Y33" s="1">
        <v>4.25</v>
      </c>
      <c r="Z33" s="1">
        <v>50</v>
      </c>
      <c r="AA33" s="1">
        <v>2.1459999999999999</v>
      </c>
      <c r="AC33" s="1">
        <v>4.25</v>
      </c>
      <c r="AD33" s="1">
        <v>60</v>
      </c>
      <c r="AE33" s="1">
        <v>2.089</v>
      </c>
      <c r="AG33" s="1">
        <v>4.25</v>
      </c>
      <c r="AH33" s="1">
        <v>70</v>
      </c>
      <c r="AI33" s="1">
        <v>2.0310000000000001</v>
      </c>
      <c r="AK33" s="1">
        <v>4.25</v>
      </c>
      <c r="AL33" s="1">
        <v>80</v>
      </c>
      <c r="AM33" s="1">
        <v>1.974</v>
      </c>
      <c r="AO33" s="1">
        <v>4.25</v>
      </c>
      <c r="AP33" s="1">
        <v>90</v>
      </c>
      <c r="AQ33" s="1">
        <v>1.9159999999999999</v>
      </c>
      <c r="AS33" s="1">
        <v>4.25</v>
      </c>
      <c r="AT33" s="1">
        <v>100</v>
      </c>
      <c r="AU33" s="1">
        <v>1.8580000000000001</v>
      </c>
    </row>
    <row r="34" spans="1:47" x14ac:dyDescent="0.35">
      <c r="A34" s="1">
        <v>4.5</v>
      </c>
      <c r="B34" s="1">
        <v>0</v>
      </c>
      <c r="C34" s="1">
        <v>2.524</v>
      </c>
      <c r="E34" s="1">
        <v>4.5</v>
      </c>
      <c r="F34" s="1">
        <v>10</v>
      </c>
      <c r="G34" s="1">
        <v>2.4710000000000001</v>
      </c>
      <c r="I34" s="1">
        <v>4.5</v>
      </c>
      <c r="J34" s="1">
        <v>20</v>
      </c>
      <c r="K34" s="1">
        <v>2.4140000000000001</v>
      </c>
      <c r="L34" s="1"/>
      <c r="M34" s="1">
        <v>4.5</v>
      </c>
      <c r="N34" s="1">
        <v>25</v>
      </c>
      <c r="O34" s="1">
        <v>2.3839999999999999</v>
      </c>
      <c r="Q34" s="1">
        <v>4.5</v>
      </c>
      <c r="R34" s="1">
        <v>30</v>
      </c>
      <c r="S34" s="1">
        <v>2.3540000000000001</v>
      </c>
      <c r="U34" s="1">
        <v>4.5</v>
      </c>
      <c r="V34" s="1">
        <v>40</v>
      </c>
      <c r="W34" s="1">
        <v>2.2930000000000001</v>
      </c>
      <c r="Y34" s="1">
        <v>4.5</v>
      </c>
      <c r="Z34" s="1">
        <v>50</v>
      </c>
      <c r="AA34" s="1">
        <v>2.2320000000000002</v>
      </c>
      <c r="AC34" s="1">
        <v>4.5</v>
      </c>
      <c r="AD34" s="1">
        <v>60</v>
      </c>
      <c r="AE34" s="1">
        <v>2.169</v>
      </c>
      <c r="AG34" s="1">
        <v>4.5</v>
      </c>
      <c r="AH34" s="1">
        <v>70</v>
      </c>
      <c r="AI34" s="1">
        <v>2.1070000000000002</v>
      </c>
      <c r="AK34" s="1">
        <v>4.5</v>
      </c>
      <c r="AL34" s="1">
        <v>80</v>
      </c>
      <c r="AM34" s="1">
        <v>2.0449999999999999</v>
      </c>
      <c r="AO34" s="1">
        <v>4.5</v>
      </c>
      <c r="AP34" s="1">
        <v>90</v>
      </c>
      <c r="AQ34" s="1">
        <v>1.982</v>
      </c>
      <c r="AS34" s="1">
        <v>4.5</v>
      </c>
      <c r="AT34" s="1">
        <v>100</v>
      </c>
      <c r="AU34" s="1">
        <v>1.919</v>
      </c>
    </row>
    <row r="35" spans="1:47" x14ac:dyDescent="0.35">
      <c r="A35" s="1">
        <v>4.75</v>
      </c>
      <c r="B35" s="1">
        <v>0</v>
      </c>
      <c r="C35" s="1">
        <v>2.6360000000000001</v>
      </c>
      <c r="E35" s="1">
        <v>4.75</v>
      </c>
      <c r="F35" s="1">
        <v>10</v>
      </c>
      <c r="G35" s="1">
        <v>2.5760000000000001</v>
      </c>
      <c r="I35" s="1">
        <v>4.75</v>
      </c>
      <c r="J35" s="1">
        <v>20</v>
      </c>
      <c r="K35" s="1">
        <v>2.5129999999999999</v>
      </c>
      <c r="L35" s="1"/>
      <c r="M35" s="1">
        <v>4.75</v>
      </c>
      <c r="N35" s="1">
        <v>25</v>
      </c>
      <c r="O35" s="1">
        <v>2.48</v>
      </c>
      <c r="Q35" s="1">
        <v>4.75</v>
      </c>
      <c r="R35" s="1">
        <v>30</v>
      </c>
      <c r="S35" s="1">
        <v>2.4470000000000001</v>
      </c>
      <c r="U35" s="1">
        <v>4.75</v>
      </c>
      <c r="V35" s="1">
        <v>40</v>
      </c>
      <c r="W35" s="1">
        <v>2.3809999999999998</v>
      </c>
      <c r="Y35" s="1">
        <v>4.75</v>
      </c>
      <c r="Z35" s="1">
        <v>50</v>
      </c>
      <c r="AA35" s="1">
        <v>2.3140000000000001</v>
      </c>
      <c r="AC35" s="1">
        <v>4.75</v>
      </c>
      <c r="AD35" s="1">
        <v>60</v>
      </c>
      <c r="AE35" s="1">
        <v>2.246</v>
      </c>
      <c r="AG35" s="1">
        <v>4.75</v>
      </c>
      <c r="AH35" s="1">
        <v>70</v>
      </c>
      <c r="AI35" s="1">
        <v>2.1789999999999998</v>
      </c>
      <c r="AK35" s="1">
        <v>4.75</v>
      </c>
      <c r="AL35" s="1">
        <v>80</v>
      </c>
      <c r="AM35" s="1">
        <v>2.1120000000000001</v>
      </c>
      <c r="AO35" s="1">
        <v>4.75</v>
      </c>
      <c r="AP35" s="1">
        <v>90</v>
      </c>
      <c r="AQ35" s="1">
        <v>2.0449999999999999</v>
      </c>
      <c r="AS35" s="1">
        <v>4.75</v>
      </c>
      <c r="AT35" s="1">
        <v>100</v>
      </c>
      <c r="AU35" s="1">
        <v>1.9770000000000001</v>
      </c>
    </row>
    <row r="36" spans="1:47" x14ac:dyDescent="0.35">
      <c r="A36" s="1">
        <v>5</v>
      </c>
      <c r="B36" s="1">
        <v>0</v>
      </c>
      <c r="C36" s="1">
        <v>2.7440000000000002</v>
      </c>
      <c r="E36" s="1">
        <v>5</v>
      </c>
      <c r="F36" s="1">
        <v>10</v>
      </c>
      <c r="G36" s="1">
        <v>2.6779999999999999</v>
      </c>
      <c r="I36" s="1">
        <v>5</v>
      </c>
      <c r="J36" s="1">
        <v>20</v>
      </c>
      <c r="K36" s="1">
        <v>2.6080000000000001</v>
      </c>
      <c r="L36" s="1"/>
      <c r="M36" s="1">
        <v>5</v>
      </c>
      <c r="N36" s="1">
        <v>25</v>
      </c>
      <c r="O36" s="1">
        <v>2.5720000000000001</v>
      </c>
      <c r="Q36" s="1">
        <v>5</v>
      </c>
      <c r="R36" s="1">
        <v>30</v>
      </c>
      <c r="S36" s="1">
        <v>2.536</v>
      </c>
      <c r="U36" s="1">
        <v>5</v>
      </c>
      <c r="V36" s="1">
        <v>40</v>
      </c>
      <c r="W36" s="1">
        <v>2.464</v>
      </c>
      <c r="Y36" s="1">
        <v>5</v>
      </c>
      <c r="Z36" s="1">
        <v>50</v>
      </c>
      <c r="AA36" s="1">
        <v>2.391</v>
      </c>
      <c r="AC36" s="1">
        <v>5</v>
      </c>
      <c r="AD36" s="1">
        <v>60</v>
      </c>
      <c r="AE36" s="1">
        <v>2.319</v>
      </c>
      <c r="AG36" s="1">
        <v>5</v>
      </c>
      <c r="AH36" s="1">
        <v>70</v>
      </c>
      <c r="AI36" s="1">
        <v>2.2469999999999999</v>
      </c>
      <c r="AK36" s="1">
        <v>5</v>
      </c>
      <c r="AL36" s="1">
        <v>80</v>
      </c>
      <c r="AM36" s="1">
        <v>2.1749999999999998</v>
      </c>
      <c r="AO36" s="1">
        <v>5</v>
      </c>
      <c r="AP36" s="1">
        <v>90</v>
      </c>
      <c r="AQ36" s="1">
        <v>2.1030000000000002</v>
      </c>
      <c r="AS36" s="1">
        <v>5</v>
      </c>
      <c r="AT36" s="1">
        <v>100</v>
      </c>
      <c r="AU36" s="1">
        <v>2.0299999999999998</v>
      </c>
    </row>
    <row r="37" spans="1:47" x14ac:dyDescent="0.35">
      <c r="A37" s="1">
        <v>5.5</v>
      </c>
      <c r="B37" s="1">
        <v>0</v>
      </c>
      <c r="C37" s="1">
        <v>2.9470000000000001</v>
      </c>
      <c r="E37" s="1">
        <v>5.5</v>
      </c>
      <c r="F37" s="1">
        <v>10</v>
      </c>
      <c r="G37" s="1">
        <v>2.867</v>
      </c>
      <c r="I37" s="1">
        <v>5.5</v>
      </c>
      <c r="J37" s="1">
        <v>20</v>
      </c>
      <c r="K37" s="1">
        <v>2.7829999999999999</v>
      </c>
      <c r="L37" s="1"/>
      <c r="M37" s="1">
        <v>5.5</v>
      </c>
      <c r="N37" s="1">
        <v>25</v>
      </c>
      <c r="O37" s="1">
        <v>2.7410000000000001</v>
      </c>
      <c r="Q37" s="1">
        <v>5.5</v>
      </c>
      <c r="R37" s="1">
        <v>30</v>
      </c>
      <c r="S37" s="1">
        <v>2.6989999999999998</v>
      </c>
      <c r="U37" s="1">
        <v>5.5</v>
      </c>
      <c r="V37" s="1">
        <v>40</v>
      </c>
      <c r="W37" s="1">
        <v>2.6139999999999999</v>
      </c>
      <c r="Y37" s="1">
        <v>5.5</v>
      </c>
      <c r="Z37" s="1">
        <v>50</v>
      </c>
      <c r="AA37" s="1">
        <v>2.5310000000000001</v>
      </c>
      <c r="AC37" s="1">
        <v>5.5</v>
      </c>
      <c r="AD37" s="1">
        <v>60</v>
      </c>
      <c r="AE37" s="1">
        <v>2.4489999999999998</v>
      </c>
      <c r="AG37" s="1">
        <v>5.5</v>
      </c>
      <c r="AH37" s="1">
        <v>70</v>
      </c>
      <c r="AI37" s="1">
        <v>2.3679999999999999</v>
      </c>
      <c r="AK37" s="1">
        <v>5.5</v>
      </c>
      <c r="AL37" s="1">
        <v>80</v>
      </c>
      <c r="AM37" s="1">
        <v>2.2869999999999999</v>
      </c>
      <c r="AO37" s="1">
        <v>5.5</v>
      </c>
      <c r="AP37" s="1">
        <v>90</v>
      </c>
      <c r="AQ37" s="1">
        <v>2.2050000000000001</v>
      </c>
      <c r="AS37" s="1">
        <v>5.5</v>
      </c>
      <c r="AT37" s="1">
        <v>100</v>
      </c>
      <c r="AU37" s="1">
        <v>2.1230000000000002</v>
      </c>
    </row>
    <row r="38" spans="1:47" x14ac:dyDescent="0.35">
      <c r="A38" s="1">
        <v>6</v>
      </c>
      <c r="B38" s="1">
        <v>0</v>
      </c>
      <c r="C38" s="1">
        <v>3.1320000000000001</v>
      </c>
      <c r="E38" s="1">
        <v>6</v>
      </c>
      <c r="F38" s="1">
        <v>10</v>
      </c>
      <c r="G38" s="1">
        <v>3.0329999999999999</v>
      </c>
      <c r="I38" s="1">
        <v>6</v>
      </c>
      <c r="J38" s="1">
        <v>20</v>
      </c>
      <c r="K38" s="1">
        <v>2.9340000000000002</v>
      </c>
      <c r="L38" s="1"/>
      <c r="M38" s="1">
        <v>6</v>
      </c>
      <c r="N38" s="1">
        <v>25</v>
      </c>
      <c r="O38" s="1">
        <v>2.8839999999999999</v>
      </c>
      <c r="Q38" s="1">
        <v>6</v>
      </c>
      <c r="R38" s="1">
        <v>30</v>
      </c>
      <c r="S38" s="1">
        <v>2.8359999999999999</v>
      </c>
      <c r="U38" s="1">
        <v>6</v>
      </c>
      <c r="V38" s="1">
        <v>40</v>
      </c>
      <c r="W38" s="1">
        <v>2.74</v>
      </c>
      <c r="Y38" s="1">
        <v>6</v>
      </c>
      <c r="Z38" s="1">
        <v>50</v>
      </c>
      <c r="AA38" s="1">
        <v>2.6459999999999999</v>
      </c>
      <c r="AC38" s="1">
        <v>6</v>
      </c>
      <c r="AD38" s="1">
        <v>60</v>
      </c>
      <c r="AE38" s="1">
        <v>2.5539999999999998</v>
      </c>
      <c r="AG38" s="1">
        <v>6</v>
      </c>
      <c r="AH38" s="1">
        <v>70</v>
      </c>
      <c r="AI38" s="1">
        <v>2.464</v>
      </c>
      <c r="AK38" s="1">
        <v>6</v>
      </c>
      <c r="AL38" s="1">
        <v>80</v>
      </c>
      <c r="AM38" s="1">
        <v>2.375</v>
      </c>
      <c r="AO38" s="1">
        <v>6</v>
      </c>
      <c r="AP38" s="1">
        <v>90</v>
      </c>
      <c r="AQ38" s="1">
        <v>2.2850000000000001</v>
      </c>
      <c r="AS38" s="1">
        <v>6</v>
      </c>
      <c r="AT38" s="1">
        <v>100</v>
      </c>
      <c r="AU38" s="1">
        <v>2.194</v>
      </c>
    </row>
    <row r="39" spans="1:47" x14ac:dyDescent="0.35">
      <c r="A39" s="1">
        <v>6.5</v>
      </c>
      <c r="B39" s="1">
        <v>0</v>
      </c>
      <c r="C39" s="1">
        <v>3.298</v>
      </c>
      <c r="E39" s="1">
        <v>6.5</v>
      </c>
      <c r="F39" s="1">
        <v>10</v>
      </c>
      <c r="G39" s="1">
        <v>3.1739999999999999</v>
      </c>
      <c r="I39" s="1">
        <v>6.5</v>
      </c>
      <c r="J39" s="1">
        <v>20</v>
      </c>
      <c r="K39" s="1">
        <v>3.056</v>
      </c>
      <c r="L39" s="1"/>
      <c r="M39" s="1">
        <v>6.5</v>
      </c>
      <c r="N39" s="1">
        <v>25</v>
      </c>
      <c r="O39" s="1">
        <v>2.9990000000000001</v>
      </c>
      <c r="Q39" s="1">
        <v>6.5</v>
      </c>
      <c r="R39" s="1">
        <v>30</v>
      </c>
      <c r="S39" s="1">
        <v>2.9430000000000001</v>
      </c>
      <c r="U39" s="1">
        <v>6.5</v>
      </c>
      <c r="V39" s="1">
        <v>40</v>
      </c>
      <c r="W39" s="1">
        <v>2.835</v>
      </c>
      <c r="Y39" s="1">
        <v>6.5</v>
      </c>
      <c r="Z39" s="1">
        <v>50</v>
      </c>
      <c r="AA39" s="1">
        <v>2.7320000000000002</v>
      </c>
      <c r="AC39" s="1">
        <v>6.5</v>
      </c>
      <c r="AD39" s="1">
        <v>60</v>
      </c>
      <c r="AE39" s="1">
        <v>2.6309999999999998</v>
      </c>
      <c r="AG39" s="1">
        <v>6.5</v>
      </c>
      <c r="AH39" s="1">
        <v>70</v>
      </c>
      <c r="AI39" s="1">
        <v>2.5329999999999999</v>
      </c>
      <c r="AK39" s="1">
        <v>6.5</v>
      </c>
      <c r="AL39" s="1">
        <v>80</v>
      </c>
      <c r="AM39" s="1">
        <v>2.4369999999999998</v>
      </c>
      <c r="AO39" s="1">
        <v>6.5</v>
      </c>
      <c r="AP39" s="1">
        <v>90</v>
      </c>
      <c r="AQ39" s="1">
        <v>2.34</v>
      </c>
      <c r="AS39" s="1">
        <v>6.5</v>
      </c>
      <c r="AT39" s="1">
        <v>100</v>
      </c>
      <c r="AU39" s="1">
        <v>2.2429999999999999</v>
      </c>
    </row>
    <row r="40" spans="1:47" x14ac:dyDescent="0.35">
      <c r="A40" s="1">
        <v>7</v>
      </c>
      <c r="B40" s="1">
        <v>0</v>
      </c>
      <c r="C40" s="1">
        <v>3.4529999999999998</v>
      </c>
      <c r="E40" s="1">
        <v>7</v>
      </c>
      <c r="F40" s="1">
        <v>10</v>
      </c>
      <c r="G40" s="1">
        <v>3.2909999999999999</v>
      </c>
      <c r="I40" s="1">
        <v>7</v>
      </c>
      <c r="J40" s="1">
        <v>20</v>
      </c>
      <c r="K40" s="1">
        <v>3.149</v>
      </c>
      <c r="L40" s="1"/>
      <c r="M40" s="1">
        <v>7</v>
      </c>
      <c r="N40" s="1">
        <v>25</v>
      </c>
      <c r="O40" s="1">
        <v>3.0830000000000002</v>
      </c>
      <c r="Q40" s="1">
        <v>7</v>
      </c>
      <c r="R40" s="1">
        <v>30</v>
      </c>
      <c r="S40" s="1">
        <v>3.02</v>
      </c>
      <c r="U40" s="1">
        <v>7</v>
      </c>
      <c r="V40" s="1">
        <v>40</v>
      </c>
      <c r="W40" s="1">
        <v>2.9</v>
      </c>
      <c r="Y40" s="1">
        <v>7</v>
      </c>
      <c r="Z40" s="1">
        <v>50</v>
      </c>
      <c r="AA40" s="1">
        <v>2.7869999999999999</v>
      </c>
      <c r="AC40" s="1">
        <v>7</v>
      </c>
      <c r="AD40" s="1">
        <v>60</v>
      </c>
      <c r="AE40" s="1">
        <v>2.6789999999999998</v>
      </c>
      <c r="AG40" s="1">
        <v>7</v>
      </c>
      <c r="AH40" s="1">
        <v>70</v>
      </c>
      <c r="AI40" s="1">
        <v>2.5750000000000002</v>
      </c>
      <c r="AK40" s="1">
        <v>7</v>
      </c>
      <c r="AL40" s="1">
        <v>80</v>
      </c>
      <c r="AM40" s="1">
        <v>2.472</v>
      </c>
      <c r="AO40" s="1">
        <v>7</v>
      </c>
      <c r="AP40" s="1">
        <v>90</v>
      </c>
      <c r="AQ40" s="1">
        <v>2.37</v>
      </c>
      <c r="AS40" s="1">
        <v>7</v>
      </c>
      <c r="AT40" s="1">
        <v>100</v>
      </c>
      <c r="AU40" s="1">
        <v>2.2679999999999998</v>
      </c>
    </row>
    <row r="41" spans="1:47" x14ac:dyDescent="0.35">
      <c r="A41" s="1">
        <v>7.5</v>
      </c>
      <c r="B41" s="1">
        <v>0</v>
      </c>
      <c r="E41" s="1">
        <v>7.5</v>
      </c>
      <c r="F41" s="1">
        <v>10</v>
      </c>
      <c r="G41" s="1">
        <v>3.39</v>
      </c>
      <c r="I41" s="1">
        <v>7.5</v>
      </c>
      <c r="J41" s="1">
        <v>20</v>
      </c>
      <c r="K41" s="1">
        <v>3.2130000000000001</v>
      </c>
      <c r="L41" s="1"/>
      <c r="M41" s="1">
        <v>7.5</v>
      </c>
      <c r="N41" s="1">
        <v>25</v>
      </c>
      <c r="O41" s="1">
        <v>3.1360000000000001</v>
      </c>
      <c r="Q41" s="1">
        <v>7.5</v>
      </c>
      <c r="R41" s="1">
        <v>30</v>
      </c>
      <c r="S41" s="1">
        <v>3.0640000000000001</v>
      </c>
      <c r="U41" s="1">
        <v>7.5</v>
      </c>
      <c r="V41" s="1">
        <v>40</v>
      </c>
      <c r="W41" s="1">
        <v>2.9340000000000002</v>
      </c>
      <c r="Y41" s="1">
        <v>7.5</v>
      </c>
      <c r="Z41" s="1">
        <v>50</v>
      </c>
      <c r="AA41" s="1">
        <v>2.8130000000000002</v>
      </c>
      <c r="AC41" s="1">
        <v>7.5</v>
      </c>
      <c r="AD41" s="1">
        <v>60</v>
      </c>
      <c r="AE41" s="1">
        <v>2.6989999999999998</v>
      </c>
      <c r="AG41" s="1">
        <v>7.5</v>
      </c>
      <c r="AH41" s="1">
        <v>70</v>
      </c>
      <c r="AI41" s="1">
        <v>2.5880000000000001</v>
      </c>
      <c r="AK41" s="1">
        <v>7.5</v>
      </c>
      <c r="AL41" s="1">
        <v>80</v>
      </c>
      <c r="AM41" s="1">
        <v>2.48</v>
      </c>
      <c r="AO41" s="1">
        <v>7.5</v>
      </c>
      <c r="AP41" s="1">
        <v>90</v>
      </c>
      <c r="AQ41" s="1">
        <v>2.375</v>
      </c>
      <c r="AS41" s="1">
        <v>7.5</v>
      </c>
      <c r="AT41" s="1">
        <v>100</v>
      </c>
      <c r="AU41" s="1">
        <v>2.2730000000000001</v>
      </c>
    </row>
    <row r="42" spans="1:47" x14ac:dyDescent="0.35">
      <c r="A42" s="1">
        <v>8</v>
      </c>
      <c r="B42" s="1">
        <v>0</v>
      </c>
      <c r="E42" s="1">
        <v>8</v>
      </c>
      <c r="F42" s="1">
        <v>10</v>
      </c>
      <c r="G42" s="1">
        <v>3.4780000000000002</v>
      </c>
      <c r="I42" s="1">
        <v>8</v>
      </c>
      <c r="J42" s="1">
        <v>20</v>
      </c>
      <c r="K42" s="1">
        <v>3.254</v>
      </c>
      <c r="L42" s="1"/>
      <c r="M42" s="1">
        <v>8</v>
      </c>
      <c r="N42" s="1">
        <v>25</v>
      </c>
      <c r="O42" s="1">
        <v>3.1629999999999998</v>
      </c>
      <c r="Q42" s="1">
        <v>8</v>
      </c>
      <c r="R42" s="1">
        <v>30</v>
      </c>
      <c r="S42" s="1">
        <v>3.0819999999999999</v>
      </c>
      <c r="U42" s="1">
        <v>8</v>
      </c>
      <c r="V42" s="1">
        <v>40</v>
      </c>
      <c r="W42" s="1">
        <v>2.94</v>
      </c>
      <c r="Y42" s="1">
        <v>8</v>
      </c>
      <c r="Z42" s="1">
        <v>50</v>
      </c>
      <c r="AA42" s="1">
        <v>2.8130000000000002</v>
      </c>
      <c r="AC42" s="1">
        <v>8</v>
      </c>
      <c r="AD42" s="1">
        <v>60</v>
      </c>
      <c r="AE42" s="1">
        <v>2.6949999999999998</v>
      </c>
      <c r="AG42" s="1">
        <v>8</v>
      </c>
      <c r="AH42" s="1">
        <v>70</v>
      </c>
      <c r="AI42" s="1">
        <v>2.5790000000000002</v>
      </c>
      <c r="AK42" s="1">
        <v>8</v>
      </c>
      <c r="AL42" s="1">
        <v>80</v>
      </c>
      <c r="AM42" s="1">
        <v>2.4660000000000002</v>
      </c>
      <c r="AO42" s="1">
        <v>8</v>
      </c>
      <c r="AP42" s="1">
        <v>90</v>
      </c>
      <c r="AQ42" s="1">
        <v>2.359</v>
      </c>
      <c r="AS42" s="1">
        <v>8</v>
      </c>
      <c r="AT42" s="1">
        <v>100</v>
      </c>
      <c r="AU42" s="1">
        <v>2.2610000000000001</v>
      </c>
    </row>
    <row r="43" spans="1:47" x14ac:dyDescent="0.35">
      <c r="A43" s="1">
        <v>8.5</v>
      </c>
      <c r="B43" s="1">
        <v>0</v>
      </c>
      <c r="E43" s="1">
        <v>8.5</v>
      </c>
      <c r="F43" s="1">
        <v>10</v>
      </c>
      <c r="G43" s="1"/>
      <c r="I43" s="1">
        <v>8.5</v>
      </c>
      <c r="J43" s="1">
        <v>20</v>
      </c>
      <c r="K43" s="1">
        <v>3.2810000000000001</v>
      </c>
      <c r="L43" s="1"/>
      <c r="M43" s="1">
        <v>8.5</v>
      </c>
      <c r="N43" s="1">
        <v>25</v>
      </c>
      <c r="O43" s="1">
        <v>3.1709999999999998</v>
      </c>
      <c r="Q43" s="1">
        <v>8.5</v>
      </c>
      <c r="R43" s="1">
        <v>30</v>
      </c>
      <c r="S43" s="1">
        <v>3.0779999999999998</v>
      </c>
      <c r="U43" s="1">
        <v>8.5</v>
      </c>
      <c r="V43" s="1">
        <v>40</v>
      </c>
      <c r="W43" s="1">
        <v>2.9249999999999998</v>
      </c>
      <c r="Y43" s="1">
        <v>8.5</v>
      </c>
      <c r="Z43" s="1">
        <v>50</v>
      </c>
      <c r="AA43" s="1">
        <v>2.794</v>
      </c>
      <c r="AC43" s="1">
        <v>8.5</v>
      </c>
      <c r="AD43" s="1">
        <v>60</v>
      </c>
      <c r="AE43" s="1">
        <v>2.6720000000000002</v>
      </c>
      <c r="AG43" s="1">
        <v>8.5</v>
      </c>
      <c r="AH43" s="1">
        <v>70</v>
      </c>
      <c r="AI43" s="1">
        <v>2.5529999999999999</v>
      </c>
      <c r="AK43" s="1">
        <v>8.5</v>
      </c>
      <c r="AL43" s="1">
        <v>80</v>
      </c>
      <c r="AM43" s="1">
        <v>2.4369999999999998</v>
      </c>
      <c r="AO43" s="1">
        <v>8.5</v>
      </c>
      <c r="AP43" s="1">
        <v>90</v>
      </c>
      <c r="AQ43" s="1">
        <v>2.3290000000000002</v>
      </c>
      <c r="AS43" s="1">
        <v>8.5</v>
      </c>
      <c r="AT43" s="1">
        <v>100</v>
      </c>
      <c r="AU43" s="1">
        <v>2.2400000000000002</v>
      </c>
    </row>
    <row r="44" spans="1:47" x14ac:dyDescent="0.35">
      <c r="A44" s="1">
        <v>9</v>
      </c>
      <c r="B44" s="1">
        <v>0</v>
      </c>
      <c r="E44" s="1">
        <v>9</v>
      </c>
      <c r="F44" s="1">
        <v>10</v>
      </c>
      <c r="G44" s="1"/>
      <c r="I44" s="1">
        <v>9</v>
      </c>
      <c r="J44" s="1">
        <v>20</v>
      </c>
      <c r="K44" s="1">
        <v>3.3079999999999998</v>
      </c>
      <c r="L44" s="1"/>
      <c r="M44" s="1">
        <v>9</v>
      </c>
      <c r="N44" s="1">
        <v>25</v>
      </c>
      <c r="O44" s="1">
        <v>3.1739999999999999</v>
      </c>
      <c r="Q44" s="1">
        <v>9</v>
      </c>
      <c r="R44" s="1">
        <v>30</v>
      </c>
      <c r="S44" s="1">
        <v>3.0659999999999998</v>
      </c>
      <c r="U44" s="1">
        <v>9</v>
      </c>
      <c r="V44" s="1">
        <v>40</v>
      </c>
      <c r="W44" s="1">
        <v>2.9</v>
      </c>
      <c r="Y44" s="1">
        <v>9</v>
      </c>
      <c r="Z44" s="1">
        <v>50</v>
      </c>
      <c r="AA44" s="1">
        <v>2.7679999999999998</v>
      </c>
      <c r="AC44" s="1">
        <v>9</v>
      </c>
      <c r="AD44" s="1">
        <v>60</v>
      </c>
      <c r="AE44" s="1">
        <v>2.645</v>
      </c>
      <c r="AG44" s="1">
        <v>9</v>
      </c>
      <c r="AH44" s="1">
        <v>70</v>
      </c>
      <c r="AI44" s="1">
        <v>2.5230000000000001</v>
      </c>
      <c r="AK44" s="1">
        <v>9</v>
      </c>
      <c r="AL44" s="1">
        <v>80</v>
      </c>
      <c r="AM44" s="1">
        <v>2.4020000000000001</v>
      </c>
      <c r="AO44" s="1">
        <v>9</v>
      </c>
      <c r="AP44" s="1">
        <v>90</v>
      </c>
      <c r="AQ44" s="1">
        <v>2.2949999999999999</v>
      </c>
      <c r="AS44" s="1">
        <v>9</v>
      </c>
      <c r="AT44" s="1">
        <v>100</v>
      </c>
      <c r="AU44" s="1">
        <v>2.2200000000000002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7D3F-5D75-4052-8CB1-7588824F9D31}">
  <dimension ref="A1:AW173"/>
  <sheetViews>
    <sheetView topLeftCell="AR3" zoomScaleNormal="100" workbookViewId="0">
      <selection activeCell="BE5" sqref="BE5"/>
    </sheetView>
  </sheetViews>
  <sheetFormatPr defaultRowHeight="14.5" x14ac:dyDescent="0.35"/>
  <cols>
    <col min="1" max="1" width="12.36328125" customWidth="1"/>
    <col min="2" max="3" width="13.08984375" customWidth="1"/>
    <col min="4" max="4" width="15.1796875" customWidth="1"/>
    <col min="5" max="5" width="9.08984375" customWidth="1"/>
    <col min="6" max="6" width="13.08984375" customWidth="1"/>
    <col min="7" max="7" width="13.08984375" style="1" customWidth="1"/>
    <col min="8" max="8" width="11.36328125" customWidth="1"/>
    <col min="9" max="9" width="11.1796875" customWidth="1"/>
    <col min="10" max="10" width="8.90625" style="5"/>
    <col min="12" max="13" width="8.90625" style="1"/>
    <col min="14" max="14" width="7.08984375" style="1" customWidth="1"/>
    <col min="15" max="15" width="8.90625" style="1"/>
    <col min="16" max="16" width="11.90625" style="1" customWidth="1"/>
    <col min="17" max="17" width="13.453125" style="1" customWidth="1"/>
    <col min="18" max="18" width="12.453125" style="1" customWidth="1"/>
    <col min="19" max="19" width="15.54296875" style="1" customWidth="1"/>
    <col min="20" max="20" width="8.90625" style="5"/>
    <col min="21" max="21" width="9.08984375" customWidth="1"/>
    <col min="23" max="23" width="14.1796875" customWidth="1"/>
    <col min="24" max="24" width="8.90625" style="5"/>
    <col min="27" max="27" width="8.90625" style="5"/>
    <col min="30" max="30" width="12" bestFit="1" customWidth="1"/>
    <col min="32" max="32" width="12" style="5" customWidth="1"/>
    <col min="33" max="34" width="12" customWidth="1"/>
    <col min="35" max="35" width="12" style="7" customWidth="1"/>
    <col min="37" max="37" width="12" bestFit="1" customWidth="1"/>
    <col min="39" max="39" width="13.1796875" customWidth="1"/>
    <col min="40" max="40" width="8.90625" style="5"/>
    <col min="42" max="44" width="21.54296875" style="1" customWidth="1"/>
    <col min="46" max="46" width="13.453125" style="1" customWidth="1"/>
  </cols>
  <sheetData>
    <row r="1" spans="1:49" ht="23.5" x14ac:dyDescent="0.55000000000000004">
      <c r="D1" s="2" t="s">
        <v>28</v>
      </c>
      <c r="E1" s="2"/>
      <c r="F1" s="2"/>
      <c r="G1" s="3"/>
      <c r="H1" s="2"/>
      <c r="I1" s="2"/>
      <c r="J1" t="s">
        <v>1</v>
      </c>
      <c r="T1"/>
      <c r="X1"/>
      <c r="AA1"/>
      <c r="AF1"/>
      <c r="AI1"/>
      <c r="AN1"/>
    </row>
    <row r="2" spans="1:49" x14ac:dyDescent="0.35">
      <c r="J2"/>
      <c r="M2" s="4" t="s">
        <v>2</v>
      </c>
      <c r="N2" s="4">
        <v>3</v>
      </c>
      <c r="T2"/>
      <c r="X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N2"/>
    </row>
    <row r="3" spans="1:49" x14ac:dyDescent="0.35">
      <c r="H3" s="1"/>
      <c r="J3"/>
      <c r="M3" s="4" t="s">
        <v>3</v>
      </c>
      <c r="N3" s="4">
        <v>1.7999999999999999E-2</v>
      </c>
      <c r="T3"/>
      <c r="X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N3"/>
    </row>
    <row r="4" spans="1:49" x14ac:dyDescent="0.35">
      <c r="J4"/>
      <c r="T4"/>
      <c r="X4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N4"/>
    </row>
    <row r="5" spans="1:49" x14ac:dyDescent="0.35">
      <c r="J5"/>
      <c r="T5"/>
      <c r="X5"/>
      <c r="AA5"/>
      <c r="AF5"/>
      <c r="AI5"/>
      <c r="AN5"/>
    </row>
    <row r="6" spans="1:49" ht="42" customHeight="1" x14ac:dyDescent="0.45">
      <c r="A6" t="s">
        <v>4</v>
      </c>
      <c r="B6" t="s">
        <v>44</v>
      </c>
      <c r="C6" s="13" t="s">
        <v>46</v>
      </c>
      <c r="D6" t="s">
        <v>45</v>
      </c>
      <c r="E6" t="s">
        <v>5</v>
      </c>
      <c r="F6" t="s">
        <v>6</v>
      </c>
      <c r="G6" s="1" t="s">
        <v>7</v>
      </c>
      <c r="H6" s="1" t="s">
        <v>8</v>
      </c>
      <c r="I6" s="1" t="s">
        <v>9</v>
      </c>
      <c r="K6" t="e" vm="1">
        <v>#VALUE!</v>
      </c>
      <c r="L6" s="1" t="e" vm="2">
        <v>#VALUE!</v>
      </c>
      <c r="M6" s="1" t="e" vm="3">
        <v>#VALUE!</v>
      </c>
      <c r="N6" s="6" t="e" vm="4">
        <v>#VALUE!</v>
      </c>
      <c r="O6" s="1" t="e" vm="5">
        <v>#VALUE!</v>
      </c>
      <c r="P6" s="1" t="e" vm="6">
        <v>#VALUE!</v>
      </c>
      <c r="Q6" s="1" t="e" vm="7">
        <v>#VALUE!</v>
      </c>
      <c r="R6" s="1" t="e" vm="8">
        <v>#VALUE!</v>
      </c>
      <c r="S6" s="1" t="e" vm="9">
        <v>#VALUE!</v>
      </c>
      <c r="U6" s="1" t="e" vm="10">
        <v>#VALUE!</v>
      </c>
      <c r="V6" t="e" vm="11">
        <v>#VALUE!</v>
      </c>
      <c r="W6" t="e" vm="12">
        <v>#VALUE!</v>
      </c>
      <c r="Y6" t="e" vm="13">
        <v>#VALUE!</v>
      </c>
      <c r="Z6" t="e" vm="14">
        <v>#VALUE!</v>
      </c>
      <c r="AB6" t="e" vm="15">
        <v>#VALUE!</v>
      </c>
      <c r="AC6" t="e" vm="16">
        <v>#VALUE!</v>
      </c>
      <c r="AD6" t="e" vm="17">
        <v>#VALUE!</v>
      </c>
      <c r="AE6" t="e" vm="18">
        <v>#VALUE!</v>
      </c>
      <c r="AJ6" t="e" vm="19">
        <v>#VALUE!</v>
      </c>
      <c r="AK6" t="e" vm="20">
        <v>#VALUE!</v>
      </c>
      <c r="AL6" t="e" vm="21">
        <v>#VALUE!</v>
      </c>
      <c r="AM6" t="e" vm="22">
        <v>#VALUE!</v>
      </c>
      <c r="AO6" t="e" vm="23">
        <v>#VALUE!</v>
      </c>
      <c r="AP6" s="8" t="s">
        <v>10</v>
      </c>
      <c r="AQ6" s="8" t="s">
        <v>11</v>
      </c>
      <c r="AR6" s="8" t="s">
        <v>12</v>
      </c>
      <c r="AS6" s="9" t="s">
        <v>13</v>
      </c>
      <c r="AT6" s="10" t="s">
        <v>14</v>
      </c>
      <c r="AV6" t="s">
        <v>15</v>
      </c>
    </row>
    <row r="7" spans="1:49" x14ac:dyDescent="0.35">
      <c r="A7" s="1">
        <v>0.2</v>
      </c>
      <c r="B7" s="1">
        <v>10</v>
      </c>
      <c r="C7" s="1">
        <v>0.8639</v>
      </c>
      <c r="D7" s="1">
        <f t="shared" ref="D7:D38" si="0">273.15+B7</f>
        <v>283.14999999999998</v>
      </c>
      <c r="E7">
        <v>110.98</v>
      </c>
      <c r="F7">
        <f t="shared" ref="F7:F38" si="1">E7*A7</f>
        <v>22.196000000000002</v>
      </c>
      <c r="G7" s="1">
        <v>1.7999999999999999E-2</v>
      </c>
      <c r="H7">
        <f t="shared" ref="H7:H38" si="2">1/D7</f>
        <v>3.5316969803990822E-3</v>
      </c>
      <c r="I7">
        <f t="shared" ref="I7:I38" si="3">LN(D7)</f>
        <v>5.6459767925598143</v>
      </c>
      <c r="K7">
        <f t="shared" ref="K7:K38" si="4">18*A7</f>
        <v>3.6</v>
      </c>
      <c r="L7" s="1">
        <f t="shared" ref="L7:L38" si="5">A7*3</f>
        <v>0.60000000000000009</v>
      </c>
      <c r="M7" s="1">
        <f>POWER(L7,0.5)</f>
        <v>0.7745966692414834</v>
      </c>
      <c r="N7" s="1">
        <v>0.2</v>
      </c>
      <c r="O7" s="1">
        <f>1 + (N7*M7)</f>
        <v>1.1549193338482966</v>
      </c>
      <c r="P7" s="1">
        <f>LN(O7)</f>
        <v>0.14403050071078732</v>
      </c>
      <c r="Q7" s="1">
        <f>L7*P7</f>
        <v>8.6418300426472403E-2</v>
      </c>
      <c r="R7" s="1">
        <f t="shared" ref="R7:R38" si="6" xml:space="preserve"> -$N$2 * K7</f>
        <v>-10.8</v>
      </c>
      <c r="S7" s="1">
        <f>Q7*R7</f>
        <v>-0.93331764460590205</v>
      </c>
      <c r="U7">
        <f>POWER(L7, -0.5)</f>
        <v>1.2909944487358056</v>
      </c>
      <c r="V7">
        <f>2*O7</f>
        <v>2.3098386676965932</v>
      </c>
      <c r="W7">
        <f>(U7/V7)*(1+(2*K7))</f>
        <v>4.5830709424352492</v>
      </c>
      <c r="Y7">
        <f>1-AC7</f>
        <v>0.97828596472692131</v>
      </c>
      <c r="Z7">
        <f>LN(Y7)</f>
        <v>-2.1953254215839504E-2</v>
      </c>
      <c r="AB7">
        <f t="shared" ref="AB7:AB38" si="7">($AH$9+($AH$10*H7)+($AH$11*I7)) + (($AH$12+($AH$13*H7)+($AH$14*I7))*AC7) + (($AH$15 + ($AH$16*H7) + ($AH$17*I7))*AD7) + (($AH$18 + ($AH$19*H7) + ($AH$20*I7))*AC7*AD7)</f>
        <v>-215166.04181073402</v>
      </c>
      <c r="AC7">
        <f t="shared" ref="AC7:AC62" si="8">F7/(1000+F7)</f>
        <v>2.1714035273078747E-2</v>
      </c>
      <c r="AD7">
        <f>AC7*AC7</f>
        <v>4.71499327840508E-4</v>
      </c>
      <c r="AE7">
        <f>AB7*AD7</f>
        <v>-101.45064408786374</v>
      </c>
      <c r="AJ7">
        <f t="shared" ref="AJ7:AJ38" si="9">($AH$12+($AH$13*H7)+($AH$14*I7)) + (2*($AH$15 + ($AH$16*H7) + ($AH$17*I7))*AC7) + (3*($AH$18 + ($AH$19*H7)+($AH$20*I7))*AD7)</f>
        <v>222803.40042857791</v>
      </c>
      <c r="AK7">
        <f>AD7</f>
        <v>4.71499327840508E-4</v>
      </c>
      <c r="AL7">
        <f>1-AC7</f>
        <v>0.97828596472692131</v>
      </c>
      <c r="AM7">
        <f>AJ7*AK7*AL7</f>
        <v>102.77055823213361</v>
      </c>
      <c r="AO7">
        <f t="shared" ref="AO7:AO62" si="10">(S7-W7)+Z7-AE7-AM7</f>
        <v>-6.858255985526867</v>
      </c>
      <c r="AP7" s="1">
        <f t="shared" ref="AP7:AP38" si="11">-AT7*A7*18*$N$2</f>
        <v>-9.3301200000000009</v>
      </c>
      <c r="AQ7" s="1">
        <f>(AP7-AO7)^2</f>
        <v>6.1101117060472374</v>
      </c>
      <c r="AR7" s="1">
        <f>STDEV(AQ7:AQ173)</f>
        <v>8.3708871024500429</v>
      </c>
      <c r="AS7">
        <f t="shared" ref="AS7:AS38" si="12">-AO7/(A7*18*$N$2)</f>
        <v>0.63502370236359873</v>
      </c>
      <c r="AT7" s="1">
        <f>C7</f>
        <v>0.8639</v>
      </c>
    </row>
    <row r="8" spans="1:49" x14ac:dyDescent="0.35">
      <c r="A8" s="1">
        <v>0.3</v>
      </c>
      <c r="B8" s="1">
        <v>10</v>
      </c>
      <c r="C8" s="1">
        <v>0.87929999999999997</v>
      </c>
      <c r="D8" s="1">
        <f t="shared" si="0"/>
        <v>283.14999999999998</v>
      </c>
      <c r="E8">
        <v>110.98</v>
      </c>
      <c r="F8">
        <f t="shared" si="1"/>
        <v>33.293999999999997</v>
      </c>
      <c r="G8" s="1">
        <v>1.7999999999999999E-2</v>
      </c>
      <c r="H8">
        <f t="shared" si="2"/>
        <v>3.5316969803990822E-3</v>
      </c>
      <c r="I8">
        <f t="shared" si="3"/>
        <v>5.6459767925598143</v>
      </c>
      <c r="K8">
        <f t="shared" si="4"/>
        <v>5.3999999999999995</v>
      </c>
      <c r="L8" s="1">
        <f t="shared" si="5"/>
        <v>0.89999999999999991</v>
      </c>
      <c r="M8" s="1">
        <f t="shared" ref="M8:M62" si="13">POWER(L8,0.5)</f>
        <v>0.94868329805051377</v>
      </c>
      <c r="N8" s="1">
        <v>0.2</v>
      </c>
      <c r="O8" s="1">
        <f t="shared" ref="O8:O62" si="14">1 + (N8*M8)</f>
        <v>1.1897366596101029</v>
      </c>
      <c r="P8" s="1">
        <f t="shared" ref="P8:P62" si="15">LN(O8)</f>
        <v>0.17373198818891761</v>
      </c>
      <c r="Q8" s="1">
        <f t="shared" ref="Q8:Q62" si="16">L8*P8</f>
        <v>0.15635878937002584</v>
      </c>
      <c r="R8" s="1">
        <f t="shared" si="6"/>
        <v>-16.2</v>
      </c>
      <c r="S8" s="1">
        <f t="shared" ref="S8:S62" si="17">Q8*R8</f>
        <v>-2.5330123877944186</v>
      </c>
      <c r="U8">
        <f t="shared" ref="U8:U62" si="18">POWER(L8, -0.5)</f>
        <v>1.0540925533894598</v>
      </c>
      <c r="V8">
        <f t="shared" ref="V8:V62" si="19">2*O8</f>
        <v>2.3794733192202058</v>
      </c>
      <c r="W8">
        <f t="shared" ref="W8:W62" si="20">(U8/V8)*(1+(2*K8))</f>
        <v>5.2273299429437881</v>
      </c>
      <c r="Y8">
        <f t="shared" ref="Y8:Y62" si="21">1-AC8</f>
        <v>0.96777877351460473</v>
      </c>
      <c r="Z8">
        <f t="shared" ref="Z8:Z62" si="22">LN(Y8)</f>
        <v>-3.2751757582389782E-2</v>
      </c>
      <c r="AB8">
        <f t="shared" si="7"/>
        <v>-212826.89363929527</v>
      </c>
      <c r="AC8">
        <f t="shared" si="8"/>
        <v>3.2221226485395243E-2</v>
      </c>
      <c r="AD8">
        <f t="shared" ref="AD8:AD62" si="23">AC8*AC8</f>
        <v>1.0382074362231359E-3</v>
      </c>
      <c r="AE8">
        <f t="shared" ref="AE8:AE62" si="24">AB8*AD8</f>
        <v>-220.9584636045868</v>
      </c>
      <c r="AJ8">
        <f t="shared" si="9"/>
        <v>222441.41424290591</v>
      </c>
      <c r="AK8">
        <f t="shared" ref="AK8:AK62" si="25">AD8</f>
        <v>1.0382074362231359E-3</v>
      </c>
      <c r="AL8">
        <f t="shared" ref="AL8:AL62" si="26">1-AC8</f>
        <v>0.96777877351460473</v>
      </c>
      <c r="AM8">
        <f t="shared" ref="AM8:AM62" si="27">AJ8*AK8*AL8</f>
        <v>223.49914970083626</v>
      </c>
      <c r="AO8">
        <f t="shared" si="10"/>
        <v>-10.33378018457006</v>
      </c>
      <c r="AP8" s="1">
        <f t="shared" si="11"/>
        <v>-14.24466</v>
      </c>
      <c r="AQ8" s="1">
        <f t="shared" ref="AQ8:AQ62" si="28">(AP8-AO8)^2</f>
        <v>15.294980930737321</v>
      </c>
      <c r="AS8">
        <f t="shared" si="12"/>
        <v>0.63788766571420119</v>
      </c>
      <c r="AT8" s="1">
        <f t="shared" ref="AT8:AT71" si="29">C8</f>
        <v>0.87929999999999997</v>
      </c>
    </row>
    <row r="9" spans="1:49" x14ac:dyDescent="0.35">
      <c r="A9" s="1">
        <v>0.4</v>
      </c>
      <c r="B9" s="1">
        <v>10</v>
      </c>
      <c r="C9" s="1">
        <v>0.89829999999999999</v>
      </c>
      <c r="D9" s="1">
        <f t="shared" si="0"/>
        <v>283.14999999999998</v>
      </c>
      <c r="E9">
        <v>110.98</v>
      </c>
      <c r="F9">
        <f t="shared" si="1"/>
        <v>44.392000000000003</v>
      </c>
      <c r="G9" s="1">
        <v>1.7999999999999999E-2</v>
      </c>
      <c r="H9">
        <f t="shared" si="2"/>
        <v>3.5316969803990822E-3</v>
      </c>
      <c r="I9">
        <f t="shared" si="3"/>
        <v>5.6459767925598143</v>
      </c>
      <c r="K9">
        <f t="shared" si="4"/>
        <v>7.2</v>
      </c>
      <c r="L9" s="1">
        <f t="shared" si="5"/>
        <v>1.2000000000000002</v>
      </c>
      <c r="M9" s="1">
        <f t="shared" si="13"/>
        <v>1.0954451150103324</v>
      </c>
      <c r="N9" s="1">
        <v>0.2</v>
      </c>
      <c r="O9" s="1">
        <f t="shared" si="14"/>
        <v>1.2190890230020666</v>
      </c>
      <c r="P9" s="1">
        <f t="shared" si="15"/>
        <v>0.19810387736670676</v>
      </c>
      <c r="Q9" s="1">
        <f t="shared" si="16"/>
        <v>0.23772465284004815</v>
      </c>
      <c r="R9" s="1">
        <f t="shared" si="6"/>
        <v>-21.6</v>
      </c>
      <c r="S9" s="1">
        <f t="shared" si="17"/>
        <v>-5.1348525013450406</v>
      </c>
      <c r="U9">
        <f t="shared" si="18"/>
        <v>0.91287092917527679</v>
      </c>
      <c r="V9">
        <f t="shared" si="19"/>
        <v>2.4381780460041331</v>
      </c>
      <c r="W9">
        <f t="shared" si="20"/>
        <v>5.7658678095059148</v>
      </c>
      <c r="Y9">
        <f t="shared" si="21"/>
        <v>0.95749488697730356</v>
      </c>
      <c r="Z9">
        <f t="shared" si="22"/>
        <v>-4.3434897913078224E-2</v>
      </c>
      <c r="AB9">
        <f t="shared" si="7"/>
        <v>-210541.20997174509</v>
      </c>
      <c r="AC9">
        <f t="shared" si="8"/>
        <v>4.250511302269646E-2</v>
      </c>
      <c r="AD9">
        <f t="shared" si="23"/>
        <v>1.8066846330722002E-3</v>
      </c>
      <c r="AE9">
        <f t="shared" si="24"/>
        <v>-380.38156868437932</v>
      </c>
      <c r="AG9" s="11" t="s">
        <v>16</v>
      </c>
      <c r="AH9">
        <v>6917.2057253861567</v>
      </c>
      <c r="AJ9">
        <f t="shared" si="9"/>
        <v>222073.88391447466</v>
      </c>
      <c r="AK9">
        <f t="shared" si="25"/>
        <v>1.8066846330722002E-3</v>
      </c>
      <c r="AL9">
        <f t="shared" si="26"/>
        <v>0.95749488697730356</v>
      </c>
      <c r="AM9">
        <f t="shared" si="27"/>
        <v>384.16367941820795</v>
      </c>
      <c r="AO9">
        <f t="shared" si="10"/>
        <v>-14.726265942592647</v>
      </c>
      <c r="AP9" s="1">
        <f t="shared" si="11"/>
        <v>-19.403280000000002</v>
      </c>
      <c r="AQ9" s="1">
        <f t="shared" si="28"/>
        <v>21.87446049318601</v>
      </c>
      <c r="AS9">
        <f t="shared" si="12"/>
        <v>0.68177157141632616</v>
      </c>
      <c r="AT9" s="1">
        <f t="shared" si="29"/>
        <v>0.89829999999999999</v>
      </c>
    </row>
    <row r="10" spans="1:49" x14ac:dyDescent="0.35">
      <c r="A10" s="1">
        <v>0.5</v>
      </c>
      <c r="B10" s="1">
        <v>10</v>
      </c>
      <c r="C10" s="1">
        <v>0.91969999999999996</v>
      </c>
      <c r="D10" s="1">
        <f t="shared" si="0"/>
        <v>283.14999999999998</v>
      </c>
      <c r="E10">
        <v>110.98</v>
      </c>
      <c r="F10">
        <f t="shared" si="1"/>
        <v>55.49</v>
      </c>
      <c r="G10" s="1">
        <v>1.7999999999999999E-2</v>
      </c>
      <c r="H10">
        <f t="shared" si="2"/>
        <v>3.5316969803990822E-3</v>
      </c>
      <c r="I10">
        <f t="shared" si="3"/>
        <v>5.6459767925598143</v>
      </c>
      <c r="K10">
        <f t="shared" si="4"/>
        <v>9</v>
      </c>
      <c r="L10" s="1">
        <f t="shared" si="5"/>
        <v>1.5</v>
      </c>
      <c r="M10" s="1">
        <f t="shared" si="13"/>
        <v>1.2247448713915889</v>
      </c>
      <c r="N10" s="1">
        <v>0.2</v>
      </c>
      <c r="O10" s="1">
        <f t="shared" si="14"/>
        <v>1.2449489742783177</v>
      </c>
      <c r="P10" s="1">
        <f t="shared" si="15"/>
        <v>0.21909454456137531</v>
      </c>
      <c r="Q10" s="1">
        <f t="shared" si="16"/>
        <v>0.32864181684206295</v>
      </c>
      <c r="R10" s="1">
        <f t="shared" si="6"/>
        <v>-27</v>
      </c>
      <c r="S10" s="1">
        <f t="shared" si="17"/>
        <v>-8.8733290547357004</v>
      </c>
      <c r="U10">
        <f t="shared" si="18"/>
        <v>0.81649658092772615</v>
      </c>
      <c r="V10">
        <f t="shared" si="19"/>
        <v>2.4898979485566355</v>
      </c>
      <c r="W10">
        <f t="shared" si="20"/>
        <v>6.2305505519291478</v>
      </c>
      <c r="Y10">
        <f t="shared" si="21"/>
        <v>0.94742726127201582</v>
      </c>
      <c r="Z10">
        <f t="shared" si="22"/>
        <v>-5.4005114078506188E-2</v>
      </c>
      <c r="AB10">
        <f t="shared" si="7"/>
        <v>-208307.31772736716</v>
      </c>
      <c r="AC10">
        <f t="shared" si="8"/>
        <v>5.257273872798416E-2</v>
      </c>
      <c r="AD10">
        <f t="shared" si="23"/>
        <v>2.7638928573608854E-3</v>
      </c>
      <c r="AE10">
        <f t="shared" si="24"/>
        <v>-575.73910760267461</v>
      </c>
      <c r="AG10" s="11" t="s">
        <v>17</v>
      </c>
      <c r="AH10">
        <v>-2045.1370459520117</v>
      </c>
      <c r="AJ10">
        <f t="shared" si="9"/>
        <v>221701.39748724466</v>
      </c>
      <c r="AK10">
        <f t="shared" si="25"/>
        <v>2.7638928573608854E-3</v>
      </c>
      <c r="AL10">
        <f t="shared" si="26"/>
        <v>0.94742726127201582</v>
      </c>
      <c r="AM10">
        <f t="shared" si="27"/>
        <v>580.5444949567709</v>
      </c>
      <c r="AO10">
        <f t="shared" si="10"/>
        <v>-19.963272074839665</v>
      </c>
      <c r="AP10" s="1">
        <f t="shared" si="11"/>
        <v>-24.831900000000001</v>
      </c>
      <c r="AQ10" s="1">
        <f t="shared" si="28"/>
        <v>23.703537873651037</v>
      </c>
      <c r="AS10">
        <f t="shared" si="12"/>
        <v>0.73938044721628393</v>
      </c>
      <c r="AT10" s="1">
        <f t="shared" si="29"/>
        <v>0.91969999999999996</v>
      </c>
    </row>
    <row r="11" spans="1:49" x14ac:dyDescent="0.35">
      <c r="A11" s="1">
        <v>0.6</v>
      </c>
      <c r="B11" s="1">
        <v>10</v>
      </c>
      <c r="C11" s="1">
        <v>0.94289999999999996</v>
      </c>
      <c r="D11" s="1">
        <f t="shared" si="0"/>
        <v>283.14999999999998</v>
      </c>
      <c r="E11">
        <v>110.98</v>
      </c>
      <c r="F11">
        <f t="shared" si="1"/>
        <v>66.587999999999994</v>
      </c>
      <c r="G11" s="1">
        <v>1.7999999999999999E-2</v>
      </c>
      <c r="H11">
        <f t="shared" si="2"/>
        <v>3.5316969803990822E-3</v>
      </c>
      <c r="I11">
        <f t="shared" si="3"/>
        <v>5.6459767925598143</v>
      </c>
      <c r="K11">
        <f t="shared" si="4"/>
        <v>10.799999999999999</v>
      </c>
      <c r="L11" s="1">
        <f t="shared" si="5"/>
        <v>1.7999999999999998</v>
      </c>
      <c r="M11" s="1">
        <f t="shared" si="13"/>
        <v>1.3416407864998738</v>
      </c>
      <c r="N11" s="1">
        <v>0.2</v>
      </c>
      <c r="O11" s="1">
        <f t="shared" si="14"/>
        <v>1.2683281572999747</v>
      </c>
      <c r="P11" s="1">
        <f t="shared" si="15"/>
        <v>0.23769962166478761</v>
      </c>
      <c r="Q11" s="1">
        <f t="shared" si="16"/>
        <v>0.42785931899661767</v>
      </c>
      <c r="R11" s="1">
        <f t="shared" si="6"/>
        <v>-32.4</v>
      </c>
      <c r="S11" s="1">
        <f t="shared" si="17"/>
        <v>-13.862641935490412</v>
      </c>
      <c r="U11">
        <f t="shared" si="18"/>
        <v>0.7453559924999299</v>
      </c>
      <c r="V11">
        <f t="shared" si="19"/>
        <v>2.5366563145999494</v>
      </c>
      <c r="W11">
        <f t="shared" si="20"/>
        <v>6.6406494776392329</v>
      </c>
      <c r="Y11">
        <f t="shared" si="21"/>
        <v>0.93756914572449723</v>
      </c>
      <c r="Z11">
        <f t="shared" si="22"/>
        <v>-6.4464768417906146E-2</v>
      </c>
      <c r="AB11">
        <f t="shared" si="7"/>
        <v>-206123.60759050978</v>
      </c>
      <c r="AC11">
        <f t="shared" si="8"/>
        <v>6.2430854275502816E-2</v>
      </c>
      <c r="AD11">
        <f t="shared" si="23"/>
        <v>3.8976115655690682E-3</v>
      </c>
      <c r="AE11">
        <f t="shared" si="24"/>
        <v>-803.3897568815911</v>
      </c>
      <c r="AG11" s="11" t="s">
        <v>18</v>
      </c>
      <c r="AH11">
        <v>-40191.759761546338</v>
      </c>
      <c r="AJ11">
        <f t="shared" si="9"/>
        <v>221324.50151336187</v>
      </c>
      <c r="AK11">
        <f t="shared" si="25"/>
        <v>3.8976115655690682E-3</v>
      </c>
      <c r="AL11">
        <f t="shared" si="26"/>
        <v>0.93756914572449723</v>
      </c>
      <c r="AM11">
        <f t="shared" si="27"/>
        <v>808.78177594562101</v>
      </c>
      <c r="AO11">
        <f t="shared" si="10"/>
        <v>-25.959775245577475</v>
      </c>
      <c r="AP11" s="1">
        <f t="shared" si="11"/>
        <v>-30.549959999999995</v>
      </c>
      <c r="AQ11" s="1">
        <f t="shared" si="28"/>
        <v>21.069796079732928</v>
      </c>
      <c r="AS11">
        <f t="shared" si="12"/>
        <v>0.80122763103634187</v>
      </c>
      <c r="AT11" s="1">
        <f t="shared" si="29"/>
        <v>0.94289999999999996</v>
      </c>
    </row>
    <row r="12" spans="1:49" x14ac:dyDescent="0.35">
      <c r="A12" s="1">
        <v>0.7</v>
      </c>
      <c r="B12" s="1">
        <v>10</v>
      </c>
      <c r="C12" s="1">
        <v>0.96760000000000002</v>
      </c>
      <c r="D12" s="1">
        <f t="shared" si="0"/>
        <v>283.14999999999998</v>
      </c>
      <c r="E12">
        <v>110.98</v>
      </c>
      <c r="F12">
        <f t="shared" si="1"/>
        <v>77.685999999999993</v>
      </c>
      <c r="G12" s="1">
        <v>1.7999999999999999E-2</v>
      </c>
      <c r="H12">
        <f t="shared" si="2"/>
        <v>3.5316969803990822E-3</v>
      </c>
      <c r="I12">
        <f t="shared" si="3"/>
        <v>5.6459767925598143</v>
      </c>
      <c r="K12">
        <f t="shared" si="4"/>
        <v>12.6</v>
      </c>
      <c r="L12" s="1">
        <f t="shared" si="5"/>
        <v>2.0999999999999996</v>
      </c>
      <c r="M12" s="1">
        <f t="shared" si="13"/>
        <v>1.4491376746189437</v>
      </c>
      <c r="N12" s="1">
        <v>0.2</v>
      </c>
      <c r="O12" s="1">
        <f t="shared" si="14"/>
        <v>1.2898275349237887</v>
      </c>
      <c r="P12" s="1">
        <f t="shared" si="15"/>
        <v>0.25450851557823218</v>
      </c>
      <c r="Q12" s="1">
        <f t="shared" si="16"/>
        <v>0.53446788271428747</v>
      </c>
      <c r="R12" s="1">
        <f t="shared" si="6"/>
        <v>-37.799999999999997</v>
      </c>
      <c r="S12" s="1">
        <f t="shared" si="17"/>
        <v>-20.202885966600064</v>
      </c>
      <c r="U12">
        <f t="shared" si="18"/>
        <v>0.69006555934235425</v>
      </c>
      <c r="V12">
        <f t="shared" si="19"/>
        <v>2.5796550698475773</v>
      </c>
      <c r="W12">
        <f t="shared" si="20"/>
        <v>7.0085795058786466</v>
      </c>
      <c r="Y12">
        <f t="shared" si="21"/>
        <v>0.9279140677340153</v>
      </c>
      <c r="Z12">
        <f t="shared" si="22"/>
        <v>-7.4816149908080359E-2</v>
      </c>
      <c r="AB12">
        <f t="shared" si="7"/>
        <v>-203988.53129465866</v>
      </c>
      <c r="AC12">
        <f t="shared" si="8"/>
        <v>7.2085932265984712E-2</v>
      </c>
      <c r="AD12">
        <f t="shared" si="23"/>
        <v>5.1963816306561357E-3</v>
      </c>
      <c r="AE12">
        <f t="shared" si="24"/>
        <v>-1060.0022568840886</v>
      </c>
      <c r="AG12" s="11" t="s">
        <v>19</v>
      </c>
      <c r="AH12">
        <v>8303.198440342434</v>
      </c>
      <c r="AJ12">
        <f t="shared" si="9"/>
        <v>220943.70405675538</v>
      </c>
      <c r="AK12">
        <f t="shared" si="25"/>
        <v>5.1963816306561357E-3</v>
      </c>
      <c r="AL12">
        <f t="shared" si="26"/>
        <v>0.9279140677340153</v>
      </c>
      <c r="AM12">
        <f t="shared" si="27"/>
        <v>1065.3453836921417</v>
      </c>
      <c r="AO12">
        <f t="shared" si="10"/>
        <v>-32.629408430439753</v>
      </c>
      <c r="AP12" s="1">
        <f t="shared" si="11"/>
        <v>-36.575279999999992</v>
      </c>
      <c r="AQ12" s="1">
        <f t="shared" si="28"/>
        <v>15.569902443463787</v>
      </c>
      <c r="AS12">
        <f t="shared" si="12"/>
        <v>0.863211863239147</v>
      </c>
      <c r="AT12" s="1">
        <f t="shared" si="29"/>
        <v>0.96760000000000002</v>
      </c>
    </row>
    <row r="13" spans="1:49" x14ac:dyDescent="0.35">
      <c r="A13" s="1">
        <v>0.8</v>
      </c>
      <c r="B13" s="1">
        <v>10</v>
      </c>
      <c r="C13" s="1">
        <v>0.99380000000000002</v>
      </c>
      <c r="D13" s="1">
        <f t="shared" si="0"/>
        <v>283.14999999999998</v>
      </c>
      <c r="E13">
        <v>110.98</v>
      </c>
      <c r="F13">
        <f t="shared" si="1"/>
        <v>88.784000000000006</v>
      </c>
      <c r="G13" s="1">
        <v>1.7999999999999999E-2</v>
      </c>
      <c r="H13">
        <f t="shared" si="2"/>
        <v>3.5316969803990822E-3</v>
      </c>
      <c r="I13">
        <f t="shared" si="3"/>
        <v>5.6459767925598143</v>
      </c>
      <c r="K13">
        <f t="shared" si="4"/>
        <v>14.4</v>
      </c>
      <c r="L13" s="1">
        <f t="shared" si="5"/>
        <v>2.4000000000000004</v>
      </c>
      <c r="M13" s="1">
        <f t="shared" si="13"/>
        <v>1.5491933384829668</v>
      </c>
      <c r="N13" s="1">
        <v>0.2</v>
      </c>
      <c r="O13" s="1">
        <f t="shared" si="14"/>
        <v>1.3098386676965934</v>
      </c>
      <c r="P13" s="1">
        <f t="shared" si="15"/>
        <v>0.26990397519884929</v>
      </c>
      <c r="Q13" s="1">
        <f t="shared" si="16"/>
        <v>0.64776954047723834</v>
      </c>
      <c r="R13" s="1">
        <f t="shared" si="6"/>
        <v>-43.2</v>
      </c>
      <c r="S13" s="1">
        <f t="shared" si="17"/>
        <v>-27.983644148616698</v>
      </c>
      <c r="U13">
        <f t="shared" si="18"/>
        <v>0.6454972243679028</v>
      </c>
      <c r="V13">
        <f t="shared" si="19"/>
        <v>2.6196773353931868</v>
      </c>
      <c r="W13">
        <f t="shared" si="20"/>
        <v>7.3428192954444151</v>
      </c>
      <c r="Y13">
        <f t="shared" si="21"/>
        <v>0.91845581860130199</v>
      </c>
      <c r="Z13">
        <f t="shared" si="22"/>
        <v>-8.5061477169996416E-2</v>
      </c>
      <c r="AB13">
        <f t="shared" si="7"/>
        <v>-201900.59902219631</v>
      </c>
      <c r="AC13">
        <f t="shared" si="8"/>
        <v>8.1544181398697999E-2</v>
      </c>
      <c r="AD13">
        <f t="shared" si="23"/>
        <v>6.6494535199837649E-3</v>
      </c>
      <c r="AE13">
        <f t="shared" si="24"/>
        <v>-1342.5286488549739</v>
      </c>
      <c r="AG13" s="11" t="s">
        <v>20</v>
      </c>
      <c r="AH13">
        <v>-6.016513627589763</v>
      </c>
      <c r="AJ13">
        <f t="shared" si="9"/>
        <v>220559.47746054537</v>
      </c>
      <c r="AK13">
        <f t="shared" si="25"/>
        <v>6.6494535199837649E-3</v>
      </c>
      <c r="AL13">
        <f t="shared" si="26"/>
        <v>0.91845581860130199</v>
      </c>
      <c r="AM13">
        <f t="shared" si="27"/>
        <v>1347.0072978348353</v>
      </c>
      <c r="AO13">
        <f t="shared" si="10"/>
        <v>-39.890173901092567</v>
      </c>
      <c r="AP13" s="1">
        <f t="shared" si="11"/>
        <v>-42.932160000000003</v>
      </c>
      <c r="AQ13" s="1">
        <f t="shared" si="28"/>
        <v>9.2536794259460837</v>
      </c>
      <c r="AS13">
        <f t="shared" si="12"/>
        <v>0.92338365511788345</v>
      </c>
      <c r="AT13" s="1">
        <f t="shared" si="29"/>
        <v>0.99380000000000002</v>
      </c>
    </row>
    <row r="14" spans="1:49" x14ac:dyDescent="0.35">
      <c r="A14" s="1">
        <v>0.9</v>
      </c>
      <c r="B14" s="1">
        <v>10</v>
      </c>
      <c r="C14" s="1">
        <v>1.0209999999999999</v>
      </c>
      <c r="D14" s="1">
        <f t="shared" si="0"/>
        <v>283.14999999999998</v>
      </c>
      <c r="E14">
        <v>110.98</v>
      </c>
      <c r="F14">
        <f t="shared" si="1"/>
        <v>99.882000000000005</v>
      </c>
      <c r="G14" s="1">
        <v>1.7999999999999999E-2</v>
      </c>
      <c r="H14">
        <f t="shared" si="2"/>
        <v>3.5316969803990822E-3</v>
      </c>
      <c r="I14">
        <f t="shared" si="3"/>
        <v>5.6459767925598143</v>
      </c>
      <c r="K14">
        <f t="shared" si="4"/>
        <v>16.2</v>
      </c>
      <c r="L14" s="1">
        <f t="shared" si="5"/>
        <v>2.7</v>
      </c>
      <c r="M14" s="1">
        <f t="shared" si="13"/>
        <v>1.6431676725154984</v>
      </c>
      <c r="N14" s="1">
        <v>0.2</v>
      </c>
      <c r="O14" s="1">
        <f t="shared" si="14"/>
        <v>1.3286335345030997</v>
      </c>
      <c r="P14" s="1">
        <f t="shared" si="15"/>
        <v>0.2841509964115006</v>
      </c>
      <c r="Q14" s="1">
        <f t="shared" si="16"/>
        <v>0.76720769031105163</v>
      </c>
      <c r="R14" s="1">
        <f t="shared" si="6"/>
        <v>-48.599999999999994</v>
      </c>
      <c r="S14" s="1">
        <f t="shared" si="17"/>
        <v>-37.286293749117107</v>
      </c>
      <c r="U14">
        <f t="shared" si="18"/>
        <v>0.60858061945018449</v>
      </c>
      <c r="V14">
        <f t="shared" si="19"/>
        <v>2.6572670690061995</v>
      </c>
      <c r="W14">
        <f t="shared" si="20"/>
        <v>7.6494353641458313</v>
      </c>
      <c r="Y14">
        <f t="shared" si="21"/>
        <v>0.90918844021449574</v>
      </c>
      <c r="Z14">
        <f t="shared" si="22"/>
        <v>-9.5202901322921613E-2</v>
      </c>
      <c r="AB14">
        <f t="shared" si="7"/>
        <v>-199858.37691631378</v>
      </c>
      <c r="AC14">
        <f t="shared" si="8"/>
        <v>9.0811559785504259E-2</v>
      </c>
      <c r="AD14">
        <f t="shared" si="23"/>
        <v>8.2467393906762148E-3</v>
      </c>
      <c r="AE14">
        <f t="shared" si="24"/>
        <v>-1648.1799494723787</v>
      </c>
      <c r="AG14" s="11" t="s">
        <v>21</v>
      </c>
      <c r="AH14">
        <v>38116.519354324053</v>
      </c>
      <c r="AJ14">
        <f t="shared" si="9"/>
        <v>220172.26089861483</v>
      </c>
      <c r="AK14">
        <f t="shared" si="25"/>
        <v>8.2467393906762148E-3</v>
      </c>
      <c r="AL14">
        <f t="shared" si="26"/>
        <v>0.90918844021449574</v>
      </c>
      <c r="AM14">
        <f t="shared" si="27"/>
        <v>1650.816411839495</v>
      </c>
      <c r="AO14">
        <f t="shared" si="10"/>
        <v>-47.667394381702252</v>
      </c>
      <c r="AP14" s="1">
        <f t="shared" si="11"/>
        <v>-49.620599999999996</v>
      </c>
      <c r="AQ14" s="1">
        <f t="shared" si="28"/>
        <v>3.8150121873498732</v>
      </c>
      <c r="AS14">
        <f t="shared" si="12"/>
        <v>0.98081058398564314</v>
      </c>
      <c r="AT14" s="1">
        <f t="shared" si="29"/>
        <v>1.0209999999999999</v>
      </c>
    </row>
    <row r="15" spans="1:49" x14ac:dyDescent="0.35">
      <c r="A15" s="1">
        <v>1</v>
      </c>
      <c r="B15" s="1">
        <v>10</v>
      </c>
      <c r="C15" s="1">
        <v>1.05</v>
      </c>
      <c r="D15" s="1">
        <f t="shared" si="0"/>
        <v>283.14999999999998</v>
      </c>
      <c r="E15">
        <v>110.98</v>
      </c>
      <c r="F15">
        <f t="shared" si="1"/>
        <v>110.98</v>
      </c>
      <c r="G15" s="1">
        <v>1.7999999999999999E-2</v>
      </c>
      <c r="H15">
        <f t="shared" si="2"/>
        <v>3.5316969803990822E-3</v>
      </c>
      <c r="I15">
        <f t="shared" si="3"/>
        <v>5.6459767925598143</v>
      </c>
      <c r="K15">
        <f t="shared" si="4"/>
        <v>18</v>
      </c>
      <c r="L15" s="1">
        <f t="shared" si="5"/>
        <v>3</v>
      </c>
      <c r="M15" s="1">
        <f t="shared" si="13"/>
        <v>1.7320508075688772</v>
      </c>
      <c r="N15" s="1">
        <v>0.2</v>
      </c>
      <c r="O15" s="1">
        <f t="shared" si="14"/>
        <v>1.3464101615137753</v>
      </c>
      <c r="P15" s="1">
        <f t="shared" si="15"/>
        <v>0.29744191103901518</v>
      </c>
      <c r="Q15" s="1">
        <f t="shared" si="16"/>
        <v>0.89232573311704555</v>
      </c>
      <c r="R15" s="1">
        <f t="shared" si="6"/>
        <v>-54</v>
      </c>
      <c r="S15" s="1">
        <f t="shared" si="17"/>
        <v>-48.185589588320461</v>
      </c>
      <c r="U15">
        <f t="shared" si="18"/>
        <v>0.57735026918962584</v>
      </c>
      <c r="V15">
        <f t="shared" si="19"/>
        <v>2.6928203230275507</v>
      </c>
      <c r="W15">
        <f t="shared" si="20"/>
        <v>7.932931795463726</v>
      </c>
      <c r="Y15">
        <f t="shared" si="21"/>
        <v>0.90010621253307888</v>
      </c>
      <c r="Z15">
        <f t="shared" si="22"/>
        <v>-0.10524250869527861</v>
      </c>
      <c r="AB15">
        <f t="shared" si="7"/>
        <v>-197860.48470136916</v>
      </c>
      <c r="AC15">
        <f t="shared" si="8"/>
        <v>9.9893787466921097E-2</v>
      </c>
      <c r="AD15">
        <f t="shared" si="23"/>
        <v>9.9787687744864028E-3</v>
      </c>
      <c r="AE15">
        <f t="shared" si="24"/>
        <v>-1974.4040264427672</v>
      </c>
      <c r="AG15" s="11" t="s">
        <v>22</v>
      </c>
      <c r="AH15">
        <v>-55686.377004371956</v>
      </c>
      <c r="AJ15">
        <f t="shared" si="9"/>
        <v>219782.46272978021</v>
      </c>
      <c r="AK15">
        <f t="shared" si="25"/>
        <v>9.9787687744864028E-3</v>
      </c>
      <c r="AL15">
        <f t="shared" si="26"/>
        <v>0.90010621253307888</v>
      </c>
      <c r="AM15">
        <f t="shared" si="27"/>
        <v>1974.0754795474736</v>
      </c>
      <c r="AO15">
        <f t="shared" si="10"/>
        <v>-55.895216997185798</v>
      </c>
      <c r="AP15" s="1">
        <f t="shared" si="11"/>
        <v>-56.7</v>
      </c>
      <c r="AQ15" s="1">
        <f t="shared" si="28"/>
        <v>0.64767568161864786</v>
      </c>
      <c r="AS15">
        <f t="shared" si="12"/>
        <v>1.0350966110589963</v>
      </c>
      <c r="AT15" s="1">
        <f t="shared" si="29"/>
        <v>1.05</v>
      </c>
      <c r="AV15">
        <f t="shared" ref="AV15:AW62" si="30">AS15</f>
        <v>1.0350966110589963</v>
      </c>
      <c r="AW15">
        <f t="shared" si="30"/>
        <v>1.05</v>
      </c>
    </row>
    <row r="16" spans="1:49" x14ac:dyDescent="0.35">
      <c r="A16" s="1">
        <v>1.2</v>
      </c>
      <c r="B16" s="1">
        <v>10</v>
      </c>
      <c r="C16" s="1">
        <v>1.111</v>
      </c>
      <c r="D16" s="1">
        <f t="shared" si="0"/>
        <v>283.14999999999998</v>
      </c>
      <c r="E16">
        <v>110.98</v>
      </c>
      <c r="F16">
        <f t="shared" si="1"/>
        <v>133.17599999999999</v>
      </c>
      <c r="G16" s="1">
        <v>1.7999999999999999E-2</v>
      </c>
      <c r="H16">
        <f t="shared" si="2"/>
        <v>3.5316969803990822E-3</v>
      </c>
      <c r="I16">
        <f t="shared" si="3"/>
        <v>5.6459767925598143</v>
      </c>
      <c r="K16">
        <f t="shared" si="4"/>
        <v>21.599999999999998</v>
      </c>
      <c r="L16" s="1">
        <f t="shared" si="5"/>
        <v>3.5999999999999996</v>
      </c>
      <c r="M16" s="1">
        <f t="shared" si="13"/>
        <v>1.8973665961010275</v>
      </c>
      <c r="N16" s="1">
        <v>0.2</v>
      </c>
      <c r="O16" s="1">
        <f t="shared" si="14"/>
        <v>1.3794733192202056</v>
      </c>
      <c r="P16" s="1">
        <f t="shared" si="15"/>
        <v>0.3217017735821896</v>
      </c>
      <c r="Q16" s="1">
        <f t="shared" si="16"/>
        <v>1.1581263848958825</v>
      </c>
      <c r="R16" s="1">
        <f t="shared" si="6"/>
        <v>-64.8</v>
      </c>
      <c r="S16" s="1">
        <f t="shared" si="17"/>
        <v>-75.046589741253186</v>
      </c>
      <c r="U16">
        <f t="shared" si="18"/>
        <v>0.52704627669472992</v>
      </c>
      <c r="V16">
        <f t="shared" si="19"/>
        <v>2.7589466384404111</v>
      </c>
      <c r="W16">
        <f t="shared" si="20"/>
        <v>8.4436013025158054</v>
      </c>
      <c r="Y16">
        <f t="shared" si="21"/>
        <v>0.88247544953299395</v>
      </c>
      <c r="Z16">
        <f t="shared" si="22"/>
        <v>-0.12502430978771625</v>
      </c>
      <c r="AB16">
        <f t="shared" si="7"/>
        <v>-193992.42319827565</v>
      </c>
      <c r="AC16">
        <f t="shared" si="8"/>
        <v>0.11752455046700601</v>
      </c>
      <c r="AD16">
        <f t="shared" si="23"/>
        <v>1.3812019962471842E-2</v>
      </c>
      <c r="AE16">
        <f t="shared" si="24"/>
        <v>-2679.4272217828689</v>
      </c>
      <c r="AG16" s="11" t="s">
        <v>23</v>
      </c>
      <c r="AH16">
        <v>1578.7325424278658</v>
      </c>
      <c r="AJ16">
        <f t="shared" si="9"/>
        <v>218996.61380672676</v>
      </c>
      <c r="AK16">
        <f t="shared" si="25"/>
        <v>1.3812019962471842E-2</v>
      </c>
      <c r="AL16">
        <f t="shared" si="26"/>
        <v>0.88247544953299395</v>
      </c>
      <c r="AM16">
        <f t="shared" si="27"/>
        <v>2669.2990335236946</v>
      </c>
      <c r="AO16">
        <f t="shared" si="10"/>
        <v>-73.487027094382483</v>
      </c>
      <c r="AP16" s="1">
        <f t="shared" si="11"/>
        <v>-71.992799999999988</v>
      </c>
      <c r="AQ16" s="1">
        <f t="shared" si="28"/>
        <v>2.2327146095867541</v>
      </c>
      <c r="AS16">
        <f t="shared" si="12"/>
        <v>1.1340590600984952</v>
      </c>
      <c r="AT16" s="1">
        <f t="shared" si="29"/>
        <v>1.111</v>
      </c>
      <c r="AV16">
        <f t="shared" si="30"/>
        <v>1.1340590600984952</v>
      </c>
      <c r="AW16">
        <f t="shared" si="30"/>
        <v>1.111</v>
      </c>
    </row>
    <row r="17" spans="1:49" x14ac:dyDescent="0.35">
      <c r="A17" s="1">
        <v>1.4</v>
      </c>
      <c r="B17" s="1">
        <v>10</v>
      </c>
      <c r="C17" s="1">
        <v>1.175</v>
      </c>
      <c r="D17" s="1">
        <f t="shared" si="0"/>
        <v>283.14999999999998</v>
      </c>
      <c r="E17">
        <v>110.98</v>
      </c>
      <c r="F17">
        <f t="shared" si="1"/>
        <v>155.37199999999999</v>
      </c>
      <c r="G17" s="1">
        <v>1.7999999999999999E-2</v>
      </c>
      <c r="H17">
        <f t="shared" si="2"/>
        <v>3.5316969803990822E-3</v>
      </c>
      <c r="I17">
        <f t="shared" si="3"/>
        <v>5.6459767925598143</v>
      </c>
      <c r="K17">
        <f t="shared" si="4"/>
        <v>25.2</v>
      </c>
      <c r="L17" s="1">
        <f t="shared" si="5"/>
        <v>4.1999999999999993</v>
      </c>
      <c r="M17" s="1">
        <f t="shared" si="13"/>
        <v>2.0493901531919194</v>
      </c>
      <c r="N17" s="1">
        <v>0.2</v>
      </c>
      <c r="O17" s="1">
        <f t="shared" si="14"/>
        <v>1.4098780306383838</v>
      </c>
      <c r="P17" s="1">
        <f t="shared" si="15"/>
        <v>0.34350319755512371</v>
      </c>
      <c r="Q17" s="1">
        <f t="shared" si="16"/>
        <v>1.4427134297315194</v>
      </c>
      <c r="R17" s="1">
        <f t="shared" si="6"/>
        <v>-75.599999999999994</v>
      </c>
      <c r="S17" s="1">
        <f t="shared" si="17"/>
        <v>-109.06913528770286</v>
      </c>
      <c r="U17">
        <f t="shared" si="18"/>
        <v>0.48795003647426666</v>
      </c>
      <c r="V17">
        <f t="shared" si="19"/>
        <v>2.8197560612767676</v>
      </c>
      <c r="W17">
        <f t="shared" si="20"/>
        <v>8.8946105016690531</v>
      </c>
      <c r="Y17">
        <f t="shared" si="21"/>
        <v>0.8655221002413076</v>
      </c>
      <c r="Z17">
        <f t="shared" si="22"/>
        <v>-0.14442237003987493</v>
      </c>
      <c r="AB17">
        <f t="shared" si="7"/>
        <v>-190286.35996877536</v>
      </c>
      <c r="AC17">
        <f t="shared" si="8"/>
        <v>0.13447789975869243</v>
      </c>
      <c r="AD17">
        <f t="shared" si="23"/>
        <v>1.8084305523508929E-2</v>
      </c>
      <c r="AE17">
        <f t="shared" si="24"/>
        <v>-3441.1966706317326</v>
      </c>
      <c r="AG17" s="11" t="s">
        <v>24</v>
      </c>
      <c r="AH17">
        <v>7106.7845971674906</v>
      </c>
      <c r="AJ17">
        <f t="shared" si="9"/>
        <v>218204.65982408452</v>
      </c>
      <c r="AK17">
        <f t="shared" si="25"/>
        <v>1.8084305523508929E-2</v>
      </c>
      <c r="AL17">
        <f t="shared" si="26"/>
        <v>0.8655221002413076</v>
      </c>
      <c r="AM17">
        <f t="shared" si="27"/>
        <v>3415.4192198807646</v>
      </c>
      <c r="AO17">
        <f t="shared" si="10"/>
        <v>-92.330717408443888</v>
      </c>
      <c r="AP17" s="1">
        <f t="shared" si="11"/>
        <v>-88.83</v>
      </c>
      <c r="AQ17" s="1">
        <f t="shared" si="28"/>
        <v>12.255022373782106</v>
      </c>
      <c r="AS17">
        <f t="shared" si="12"/>
        <v>1.2213057858259775</v>
      </c>
      <c r="AT17" s="1">
        <f t="shared" si="29"/>
        <v>1.175</v>
      </c>
      <c r="AV17">
        <f t="shared" si="30"/>
        <v>1.2213057858259775</v>
      </c>
      <c r="AW17">
        <f t="shared" si="30"/>
        <v>1.175</v>
      </c>
    </row>
    <row r="18" spans="1:49" x14ac:dyDescent="0.35">
      <c r="A18" s="1">
        <v>1.6</v>
      </c>
      <c r="B18" s="1">
        <v>10</v>
      </c>
      <c r="C18" s="1">
        <v>1.244</v>
      </c>
      <c r="D18" s="1">
        <f t="shared" si="0"/>
        <v>283.14999999999998</v>
      </c>
      <c r="E18">
        <v>110.98</v>
      </c>
      <c r="F18">
        <f t="shared" si="1"/>
        <v>177.56800000000001</v>
      </c>
      <c r="G18" s="1">
        <v>1.7999999999999999E-2</v>
      </c>
      <c r="H18">
        <f t="shared" si="2"/>
        <v>3.5316969803990822E-3</v>
      </c>
      <c r="I18">
        <f t="shared" si="3"/>
        <v>5.6459767925598143</v>
      </c>
      <c r="K18">
        <f t="shared" si="4"/>
        <v>28.8</v>
      </c>
      <c r="L18" s="1">
        <f t="shared" si="5"/>
        <v>4.8000000000000007</v>
      </c>
      <c r="M18" s="1">
        <f t="shared" si="13"/>
        <v>2.1908902300206647</v>
      </c>
      <c r="N18" s="1">
        <v>0.2</v>
      </c>
      <c r="O18" s="1">
        <f t="shared" si="14"/>
        <v>1.4381780460041329</v>
      </c>
      <c r="P18" s="1">
        <f t="shared" si="15"/>
        <v>0.3633770666581439</v>
      </c>
      <c r="Q18" s="1">
        <f t="shared" si="16"/>
        <v>1.744209919959091</v>
      </c>
      <c r="R18" s="1">
        <f t="shared" si="6"/>
        <v>-86.4</v>
      </c>
      <c r="S18" s="1">
        <f t="shared" si="17"/>
        <v>-150.69973708446548</v>
      </c>
      <c r="U18">
        <f t="shared" si="18"/>
        <v>0.4564354645876384</v>
      </c>
      <c r="V18">
        <f t="shared" si="19"/>
        <v>2.8763560920082658</v>
      </c>
      <c r="W18">
        <f t="shared" si="20"/>
        <v>9.298959297546789</v>
      </c>
      <c r="Y18">
        <f t="shared" si="21"/>
        <v>0.84920785890920947</v>
      </c>
      <c r="Z18">
        <f t="shared" si="22"/>
        <v>-0.16345129471021383</v>
      </c>
      <c r="AB18">
        <f t="shared" si="7"/>
        <v>-186732.96230502502</v>
      </c>
      <c r="AC18">
        <f t="shared" si="8"/>
        <v>0.15079214109079053</v>
      </c>
      <c r="AD18">
        <f t="shared" si="23"/>
        <v>2.2738269814744878E-2</v>
      </c>
      <c r="AE18">
        <f t="shared" si="24"/>
        <v>-4245.9844801982435</v>
      </c>
      <c r="AG18" s="11" t="s">
        <v>25</v>
      </c>
      <c r="AH18">
        <v>109013.9359687977</v>
      </c>
      <c r="AJ18">
        <f t="shared" si="9"/>
        <v>217408.95992519613</v>
      </c>
      <c r="AK18">
        <f t="shared" si="25"/>
        <v>2.2738269814744878E-2</v>
      </c>
      <c r="AL18">
        <f t="shared" si="26"/>
        <v>0.84920785890920947</v>
      </c>
      <c r="AM18">
        <f t="shared" si="27"/>
        <v>4198.062099957001</v>
      </c>
      <c r="AO18">
        <f t="shared" si="10"/>
        <v>-112.23976743547973</v>
      </c>
      <c r="AP18" s="1">
        <f t="shared" si="11"/>
        <v>-107.48160000000001</v>
      </c>
      <c r="AQ18" s="1">
        <f t="shared" si="28"/>
        <v>22.640157344059656</v>
      </c>
      <c r="AS18">
        <f t="shared" si="12"/>
        <v>1.2990713823550895</v>
      </c>
      <c r="AT18" s="1">
        <f t="shared" si="29"/>
        <v>1.244</v>
      </c>
      <c r="AV18">
        <f t="shared" si="30"/>
        <v>1.2990713823550895</v>
      </c>
      <c r="AW18">
        <f t="shared" si="30"/>
        <v>1.244</v>
      </c>
    </row>
    <row r="19" spans="1:49" x14ac:dyDescent="0.35">
      <c r="A19" s="1">
        <v>1.8</v>
      </c>
      <c r="B19" s="1">
        <v>10</v>
      </c>
      <c r="C19" s="1">
        <v>1.3160000000000001</v>
      </c>
      <c r="D19" s="1">
        <f t="shared" si="0"/>
        <v>283.14999999999998</v>
      </c>
      <c r="E19">
        <v>110.98</v>
      </c>
      <c r="F19">
        <f t="shared" si="1"/>
        <v>199.76400000000001</v>
      </c>
      <c r="G19" s="1">
        <v>1.7999999999999999E-2</v>
      </c>
      <c r="H19">
        <f t="shared" si="2"/>
        <v>3.5316969803990822E-3</v>
      </c>
      <c r="I19">
        <f t="shared" si="3"/>
        <v>5.6459767925598143</v>
      </c>
      <c r="K19">
        <f t="shared" si="4"/>
        <v>32.4</v>
      </c>
      <c r="L19" s="1">
        <f t="shared" si="5"/>
        <v>5.4</v>
      </c>
      <c r="M19" s="1">
        <f t="shared" si="13"/>
        <v>2.3237900077244502</v>
      </c>
      <c r="N19" s="1">
        <v>0.2</v>
      </c>
      <c r="O19" s="1">
        <f t="shared" si="14"/>
        <v>1.46475800154489</v>
      </c>
      <c r="P19" s="1">
        <f t="shared" si="15"/>
        <v>0.38169004216543373</v>
      </c>
      <c r="Q19" s="1">
        <f t="shared" si="16"/>
        <v>2.0611262276933422</v>
      </c>
      <c r="R19" s="1">
        <f t="shared" si="6"/>
        <v>-97.199999999999989</v>
      </c>
      <c r="S19" s="1">
        <f t="shared" si="17"/>
        <v>-200.34146933179284</v>
      </c>
      <c r="U19">
        <f t="shared" si="18"/>
        <v>0.43033148291193518</v>
      </c>
      <c r="V19">
        <f t="shared" si="19"/>
        <v>2.92951600308978</v>
      </c>
      <c r="W19">
        <f t="shared" si="20"/>
        <v>9.6656961579115652</v>
      </c>
      <c r="Y19">
        <f t="shared" si="21"/>
        <v>0.83349725446004386</v>
      </c>
      <c r="Z19">
        <f t="shared" si="22"/>
        <v>-0.18212487078586309</v>
      </c>
      <c r="AB19">
        <f t="shared" si="7"/>
        <v>-183323.55999691834</v>
      </c>
      <c r="AC19">
        <f t="shared" si="8"/>
        <v>0.16650274553995617</v>
      </c>
      <c r="AD19">
        <f t="shared" si="23"/>
        <v>2.7723164272343396E-2</v>
      </c>
      <c r="AE19">
        <f t="shared" si="24"/>
        <v>-5082.3091687853675</v>
      </c>
      <c r="AG19" s="11" t="s">
        <v>26</v>
      </c>
      <c r="AH19">
        <v>-3999.4328682412779</v>
      </c>
      <c r="AJ19">
        <f t="shared" si="9"/>
        <v>216611.55239851255</v>
      </c>
      <c r="AK19">
        <f t="shared" si="25"/>
        <v>2.7723164272343396E-2</v>
      </c>
      <c r="AL19">
        <f t="shared" si="26"/>
        <v>0.83349725446004386</v>
      </c>
      <c r="AM19">
        <f t="shared" si="27"/>
        <v>5005.2824142342015</v>
      </c>
      <c r="AO19">
        <f t="shared" si="10"/>
        <v>-133.16253580932425</v>
      </c>
      <c r="AP19" s="1">
        <f t="shared" si="11"/>
        <v>-127.91520000000001</v>
      </c>
      <c r="AQ19" s="1">
        <f t="shared" si="28"/>
        <v>27.534533095816489</v>
      </c>
      <c r="AS19">
        <f t="shared" si="12"/>
        <v>1.3699849363099206</v>
      </c>
      <c r="AT19" s="1">
        <f t="shared" si="29"/>
        <v>1.3160000000000001</v>
      </c>
      <c r="AV19">
        <f t="shared" si="30"/>
        <v>1.3699849363099206</v>
      </c>
      <c r="AW19">
        <f t="shared" si="30"/>
        <v>1.3160000000000001</v>
      </c>
    </row>
    <row r="20" spans="1:49" x14ac:dyDescent="0.35">
      <c r="A20" s="1">
        <v>2</v>
      </c>
      <c r="B20" s="1">
        <v>10</v>
      </c>
      <c r="C20" s="1">
        <v>1.391</v>
      </c>
      <c r="D20" s="1">
        <f t="shared" si="0"/>
        <v>283.14999999999998</v>
      </c>
      <c r="E20">
        <v>110.98</v>
      </c>
      <c r="F20">
        <f t="shared" si="1"/>
        <v>221.96</v>
      </c>
      <c r="G20" s="1">
        <v>1.7999999999999999E-2</v>
      </c>
      <c r="H20">
        <f t="shared" si="2"/>
        <v>3.5316969803990822E-3</v>
      </c>
      <c r="I20">
        <f t="shared" si="3"/>
        <v>5.6459767925598143</v>
      </c>
      <c r="K20">
        <f t="shared" si="4"/>
        <v>36</v>
      </c>
      <c r="L20" s="1">
        <f t="shared" si="5"/>
        <v>6</v>
      </c>
      <c r="M20" s="1">
        <f t="shared" si="13"/>
        <v>2.4494897427831779</v>
      </c>
      <c r="N20" s="1">
        <v>0.2</v>
      </c>
      <c r="O20" s="1">
        <f t="shared" si="14"/>
        <v>1.4898979485566355</v>
      </c>
      <c r="P20" s="1">
        <f t="shared" si="15"/>
        <v>0.39870762671017196</v>
      </c>
      <c r="Q20" s="1">
        <f t="shared" si="16"/>
        <v>2.3922457602610319</v>
      </c>
      <c r="R20" s="1">
        <f t="shared" si="6"/>
        <v>-108</v>
      </c>
      <c r="S20" s="1">
        <f t="shared" si="17"/>
        <v>-258.36254210819146</v>
      </c>
      <c r="U20">
        <f t="shared" si="18"/>
        <v>0.40824829046386307</v>
      </c>
      <c r="V20">
        <f t="shared" si="19"/>
        <v>2.979795897113271</v>
      </c>
      <c r="W20">
        <f t="shared" si="20"/>
        <v>10.001398160435528</v>
      </c>
      <c r="Y20">
        <f t="shared" si="21"/>
        <v>0.81835739304068866</v>
      </c>
      <c r="Z20">
        <f t="shared" si="22"/>
        <v>-0.20045612698943741</v>
      </c>
      <c r="AB20">
        <f t="shared" si="7"/>
        <v>-180050.09123004685</v>
      </c>
      <c r="AC20">
        <f t="shared" si="8"/>
        <v>0.18164260695931128</v>
      </c>
      <c r="AD20">
        <f t="shared" si="23"/>
        <v>3.2994036662974839E-2</v>
      </c>
      <c r="AE20">
        <f t="shared" si="24"/>
        <v>-5940.57931121613</v>
      </c>
      <c r="AG20" s="11" t="s">
        <v>27</v>
      </c>
      <c r="AH20">
        <v>-22960.888565723151</v>
      </c>
      <c r="AJ20">
        <f t="shared" si="9"/>
        <v>215814.19686166453</v>
      </c>
      <c r="AK20">
        <f t="shared" si="25"/>
        <v>3.2994036662974839E-2</v>
      </c>
      <c r="AL20">
        <f t="shared" si="26"/>
        <v>0.81835739304068866</v>
      </c>
      <c r="AM20">
        <f t="shared" si="27"/>
        <v>5827.1805326231861</v>
      </c>
      <c r="AO20">
        <f t="shared" si="10"/>
        <v>-155.16561780267239</v>
      </c>
      <c r="AP20" s="1">
        <f t="shared" si="11"/>
        <v>-150.22800000000001</v>
      </c>
      <c r="AQ20" s="1">
        <f t="shared" si="28"/>
        <v>24.380069565267199</v>
      </c>
      <c r="AS20">
        <f t="shared" si="12"/>
        <v>1.4367186833580776</v>
      </c>
      <c r="AT20" s="1">
        <f t="shared" si="29"/>
        <v>1.391</v>
      </c>
      <c r="AV20">
        <f t="shared" si="30"/>
        <v>1.4367186833580776</v>
      </c>
      <c r="AW20">
        <f t="shared" si="30"/>
        <v>1.391</v>
      </c>
    </row>
    <row r="21" spans="1:49" x14ac:dyDescent="0.35">
      <c r="A21" s="1">
        <v>2.25</v>
      </c>
      <c r="B21" s="1">
        <v>10</v>
      </c>
      <c r="C21" s="1">
        <v>1.4890000000000001</v>
      </c>
      <c r="D21" s="1">
        <f t="shared" si="0"/>
        <v>283.14999999999998</v>
      </c>
      <c r="E21">
        <v>110.98</v>
      </c>
      <c r="F21">
        <f t="shared" si="1"/>
        <v>249.70500000000001</v>
      </c>
      <c r="G21" s="1">
        <v>1.7999999999999999E-2</v>
      </c>
      <c r="H21">
        <f t="shared" si="2"/>
        <v>3.5316969803990822E-3</v>
      </c>
      <c r="I21">
        <f t="shared" si="3"/>
        <v>5.6459767925598143</v>
      </c>
      <c r="K21">
        <f t="shared" si="4"/>
        <v>40.5</v>
      </c>
      <c r="L21" s="1">
        <f t="shared" si="5"/>
        <v>6.75</v>
      </c>
      <c r="M21" s="1">
        <f t="shared" si="13"/>
        <v>2.598076211353316</v>
      </c>
      <c r="N21" s="1">
        <v>0.2</v>
      </c>
      <c r="O21" s="1">
        <f t="shared" si="14"/>
        <v>1.5196152422706632</v>
      </c>
      <c r="P21" s="1">
        <f t="shared" si="15"/>
        <v>0.41845717273026761</v>
      </c>
      <c r="Q21" s="1">
        <f t="shared" si="16"/>
        <v>2.8245859159293065</v>
      </c>
      <c r="R21" s="1">
        <f t="shared" si="6"/>
        <v>-121.5</v>
      </c>
      <c r="S21" s="1">
        <f t="shared" si="17"/>
        <v>-343.18718878541074</v>
      </c>
      <c r="U21">
        <f t="shared" si="18"/>
        <v>0.38490017945975052</v>
      </c>
      <c r="V21">
        <f t="shared" si="19"/>
        <v>3.0392304845413265</v>
      </c>
      <c r="W21">
        <f t="shared" si="20"/>
        <v>10.384804599794208</v>
      </c>
      <c r="Y21">
        <f t="shared" si="21"/>
        <v>0.80018884456731787</v>
      </c>
      <c r="Z21">
        <f t="shared" si="22"/>
        <v>-0.22290752346182757</v>
      </c>
      <c r="AB21">
        <f t="shared" si="7"/>
        <v>-176138.03141966966</v>
      </c>
      <c r="AC21">
        <f t="shared" si="8"/>
        <v>0.19981115543268213</v>
      </c>
      <c r="AD21">
        <f t="shared" si="23"/>
        <v>3.9924497835343457E-2</v>
      </c>
      <c r="AE21">
        <f t="shared" si="24"/>
        <v>-7032.2224541362593</v>
      </c>
      <c r="AJ21">
        <f t="shared" si="9"/>
        <v>214819.86647816611</v>
      </c>
      <c r="AK21">
        <f t="shared" si="25"/>
        <v>3.9924497835343457E-2</v>
      </c>
      <c r="AL21">
        <f t="shared" si="26"/>
        <v>0.80018884456731787</v>
      </c>
      <c r="AM21">
        <f t="shared" si="27"/>
        <v>6862.8798750075521</v>
      </c>
      <c r="AO21">
        <f t="shared" si="10"/>
        <v>-184.45232177995968</v>
      </c>
      <c r="AP21" s="1">
        <f t="shared" si="11"/>
        <v>-180.9135</v>
      </c>
      <c r="AQ21" s="1">
        <f t="shared" si="28"/>
        <v>12.52325959031697</v>
      </c>
      <c r="AS21">
        <f t="shared" si="12"/>
        <v>1.5181261051848534</v>
      </c>
      <c r="AT21" s="1">
        <f t="shared" si="29"/>
        <v>1.4890000000000001</v>
      </c>
      <c r="AV21">
        <f t="shared" si="30"/>
        <v>1.5181261051848534</v>
      </c>
      <c r="AW21">
        <f t="shared" si="30"/>
        <v>1.4890000000000001</v>
      </c>
    </row>
    <row r="22" spans="1:49" ht="13.75" customHeight="1" x14ac:dyDescent="0.35">
      <c r="A22" s="1">
        <v>2.5</v>
      </c>
      <c r="B22" s="1">
        <v>10</v>
      </c>
      <c r="C22" s="1">
        <v>1.591</v>
      </c>
      <c r="D22" s="1">
        <f t="shared" si="0"/>
        <v>283.14999999999998</v>
      </c>
      <c r="E22">
        <v>110.98</v>
      </c>
      <c r="F22">
        <f t="shared" si="1"/>
        <v>277.45</v>
      </c>
      <c r="G22" s="1">
        <v>1.7999999999999999E-2</v>
      </c>
      <c r="H22">
        <f t="shared" si="2"/>
        <v>3.5316969803990822E-3</v>
      </c>
      <c r="I22">
        <f t="shared" si="3"/>
        <v>5.6459767925598143</v>
      </c>
      <c r="K22">
        <f t="shared" si="4"/>
        <v>45</v>
      </c>
      <c r="L22" s="1">
        <f t="shared" si="5"/>
        <v>7.5</v>
      </c>
      <c r="M22" s="1">
        <f t="shared" si="13"/>
        <v>2.7386127875258306</v>
      </c>
      <c r="N22" s="1">
        <v>0.2</v>
      </c>
      <c r="O22" s="1">
        <f t="shared" si="14"/>
        <v>1.5477225575051663</v>
      </c>
      <c r="P22" s="1">
        <f t="shared" si="15"/>
        <v>0.43678453268671041</v>
      </c>
      <c r="Q22" s="1">
        <f t="shared" si="16"/>
        <v>3.2758839951503282</v>
      </c>
      <c r="R22" s="1">
        <f t="shared" si="6"/>
        <v>-135</v>
      </c>
      <c r="S22" s="1">
        <f t="shared" si="17"/>
        <v>-442.24433934529429</v>
      </c>
      <c r="U22">
        <f t="shared" si="18"/>
        <v>0.36514837167011072</v>
      </c>
      <c r="V22">
        <f t="shared" si="19"/>
        <v>3.0954451150103326</v>
      </c>
      <c r="W22">
        <f t="shared" si="20"/>
        <v>10.734644158557197</v>
      </c>
      <c r="Y22">
        <f t="shared" si="21"/>
        <v>0.7828095033073702</v>
      </c>
      <c r="Z22">
        <f t="shared" si="22"/>
        <v>-0.24486590338652542</v>
      </c>
      <c r="AB22">
        <f t="shared" si="7"/>
        <v>-172413.14693186356</v>
      </c>
      <c r="AC22">
        <f t="shared" si="8"/>
        <v>0.21719049669262983</v>
      </c>
      <c r="AD22">
        <f t="shared" si="23"/>
        <v>4.7171711853591244E-2</v>
      </c>
      <c r="AE22">
        <f t="shared" si="24"/>
        <v>-8133.0232868407575</v>
      </c>
      <c r="AJ22">
        <f t="shared" si="9"/>
        <v>213830.47967842341</v>
      </c>
      <c r="AK22">
        <f t="shared" si="25"/>
        <v>4.7171711853591244E-2</v>
      </c>
      <c r="AL22">
        <f t="shared" si="26"/>
        <v>0.7828095033073702</v>
      </c>
      <c r="AM22">
        <f t="shared" si="27"/>
        <v>7896.0035797141081</v>
      </c>
      <c r="AO22">
        <f t="shared" si="10"/>
        <v>-216.20414228058871</v>
      </c>
      <c r="AP22" s="1">
        <f t="shared" si="11"/>
        <v>-214.785</v>
      </c>
      <c r="AQ22" s="1">
        <f t="shared" si="28"/>
        <v>2.0139648125545411</v>
      </c>
      <c r="AS22">
        <f t="shared" si="12"/>
        <v>1.6015121650413979</v>
      </c>
      <c r="AT22" s="1">
        <f t="shared" si="29"/>
        <v>1.591</v>
      </c>
      <c r="AV22">
        <f t="shared" si="30"/>
        <v>1.6015121650413979</v>
      </c>
      <c r="AW22">
        <f t="shared" si="30"/>
        <v>1.591</v>
      </c>
    </row>
    <row r="23" spans="1:49" x14ac:dyDescent="0.35">
      <c r="A23" s="1">
        <v>2.75</v>
      </c>
      <c r="B23" s="1">
        <v>10</v>
      </c>
      <c r="C23" s="1">
        <v>1.696</v>
      </c>
      <c r="D23" s="1">
        <f t="shared" si="0"/>
        <v>283.14999999999998</v>
      </c>
      <c r="E23">
        <v>110.98</v>
      </c>
      <c r="F23">
        <f t="shared" si="1"/>
        <v>305.19499999999999</v>
      </c>
      <c r="G23" s="1">
        <v>1.7999999999999999E-2</v>
      </c>
      <c r="H23">
        <f t="shared" si="2"/>
        <v>3.5316969803990822E-3</v>
      </c>
      <c r="I23">
        <f t="shared" si="3"/>
        <v>5.6459767925598143</v>
      </c>
      <c r="K23">
        <f t="shared" si="4"/>
        <v>49.5</v>
      </c>
      <c r="L23" s="1">
        <f t="shared" si="5"/>
        <v>8.25</v>
      </c>
      <c r="M23" s="1">
        <f t="shared" si="13"/>
        <v>2.8722813232690143</v>
      </c>
      <c r="N23" s="1">
        <v>0.2</v>
      </c>
      <c r="O23" s="1">
        <f t="shared" si="14"/>
        <v>1.574456264653803</v>
      </c>
      <c r="P23" s="1">
        <f t="shared" si="15"/>
        <v>0.45390998388118231</v>
      </c>
      <c r="Q23" s="1">
        <f t="shared" si="16"/>
        <v>3.744757367019754</v>
      </c>
      <c r="R23" s="1">
        <f t="shared" si="6"/>
        <v>-148.5</v>
      </c>
      <c r="S23" s="1">
        <f t="shared" si="17"/>
        <v>-556.09646900243342</v>
      </c>
      <c r="U23">
        <f t="shared" si="18"/>
        <v>0.3481553119113957</v>
      </c>
      <c r="V23">
        <f t="shared" si="19"/>
        <v>3.1489125293076059</v>
      </c>
      <c r="W23">
        <f t="shared" si="20"/>
        <v>11.056366560551917</v>
      </c>
      <c r="Y23">
        <f t="shared" si="21"/>
        <v>0.76616903987526763</v>
      </c>
      <c r="Z23">
        <f t="shared" si="22"/>
        <v>-0.26635245489916687</v>
      </c>
      <c r="AB23">
        <f t="shared" si="7"/>
        <v>-168863.03466429448</v>
      </c>
      <c r="AC23">
        <f t="shared" si="8"/>
        <v>0.23383096012473231</v>
      </c>
      <c r="AD23">
        <f t="shared" si="23"/>
        <v>5.4676917912854152E-2</v>
      </c>
      <c r="AE23">
        <f t="shared" si="24"/>
        <v>-9232.9102848550738</v>
      </c>
      <c r="AJ23">
        <f t="shared" si="9"/>
        <v>212848.10851921761</v>
      </c>
      <c r="AK23">
        <f t="shared" si="25"/>
        <v>5.4676917912854152E-2</v>
      </c>
      <c r="AL23">
        <f t="shared" si="26"/>
        <v>0.76616903987526763</v>
      </c>
      <c r="AM23">
        <f t="shared" si="27"/>
        <v>8916.5822405169602</v>
      </c>
      <c r="AO23">
        <f t="shared" si="10"/>
        <v>-251.09114367977054</v>
      </c>
      <c r="AP23" s="1">
        <f t="shared" si="11"/>
        <v>-251.85599999999999</v>
      </c>
      <c r="AQ23" s="1">
        <f t="shared" si="28"/>
        <v>0.58500519059494316</v>
      </c>
      <c r="AS23">
        <f t="shared" si="12"/>
        <v>1.6908494523890272</v>
      </c>
      <c r="AT23" s="1">
        <f t="shared" si="29"/>
        <v>1.696</v>
      </c>
      <c r="AV23">
        <f t="shared" si="30"/>
        <v>1.6908494523890272</v>
      </c>
      <c r="AW23">
        <f t="shared" si="30"/>
        <v>1.696</v>
      </c>
    </row>
    <row r="24" spans="1:49" x14ac:dyDescent="0.35">
      <c r="A24" s="1">
        <v>3</v>
      </c>
      <c r="B24" s="1">
        <v>10</v>
      </c>
      <c r="C24" s="1">
        <v>1.8049999999999999</v>
      </c>
      <c r="D24" s="1">
        <f t="shared" si="0"/>
        <v>283.14999999999998</v>
      </c>
      <c r="E24">
        <v>110.98</v>
      </c>
      <c r="F24">
        <f t="shared" si="1"/>
        <v>332.94</v>
      </c>
      <c r="G24" s="1">
        <v>1.7999999999999999E-2</v>
      </c>
      <c r="H24">
        <f t="shared" si="2"/>
        <v>3.5316969803990822E-3</v>
      </c>
      <c r="I24">
        <f t="shared" si="3"/>
        <v>5.6459767925598143</v>
      </c>
      <c r="K24">
        <f t="shared" si="4"/>
        <v>54</v>
      </c>
      <c r="L24" s="1">
        <f t="shared" si="5"/>
        <v>9</v>
      </c>
      <c r="M24" s="1">
        <f t="shared" si="13"/>
        <v>3</v>
      </c>
      <c r="N24" s="1">
        <v>0.2</v>
      </c>
      <c r="O24" s="1">
        <f t="shared" si="14"/>
        <v>1.6</v>
      </c>
      <c r="P24" s="1">
        <f t="shared" si="15"/>
        <v>0.47000362924573563</v>
      </c>
      <c r="Q24" s="1">
        <f t="shared" si="16"/>
        <v>4.2300326632116203</v>
      </c>
      <c r="R24" s="1">
        <f t="shared" si="6"/>
        <v>-162</v>
      </c>
      <c r="S24" s="1">
        <f t="shared" si="17"/>
        <v>-685.26529144028245</v>
      </c>
      <c r="U24">
        <f t="shared" si="18"/>
        <v>0.33333333333333331</v>
      </c>
      <c r="V24">
        <f t="shared" si="19"/>
        <v>3.2</v>
      </c>
      <c r="W24">
        <f t="shared" si="20"/>
        <v>11.354166666666666</v>
      </c>
      <c r="Y24">
        <f t="shared" si="21"/>
        <v>0.75022131528800995</v>
      </c>
      <c r="Z24">
        <f t="shared" si="22"/>
        <v>-0.2873870289307216</v>
      </c>
      <c r="AB24">
        <f t="shared" si="7"/>
        <v>-165476.31355527297</v>
      </c>
      <c r="AC24">
        <f t="shared" si="8"/>
        <v>0.24977868471199002</v>
      </c>
      <c r="AD24">
        <f t="shared" si="23"/>
        <v>6.2389391336451716E-2</v>
      </c>
      <c r="AE24">
        <f t="shared" si="24"/>
        <v>-10323.966483313316</v>
      </c>
      <c r="AJ24">
        <f t="shared" si="9"/>
        <v>211874.45790894103</v>
      </c>
      <c r="AK24">
        <f t="shared" si="25"/>
        <v>6.2389391336451716E-2</v>
      </c>
      <c r="AL24">
        <f t="shared" si="26"/>
        <v>0.75022131528800995</v>
      </c>
      <c r="AM24">
        <f t="shared" si="27"/>
        <v>9916.9643559946362</v>
      </c>
      <c r="AO24">
        <f t="shared" si="10"/>
        <v>-289.90471781720044</v>
      </c>
      <c r="AP24" s="1">
        <f t="shared" si="11"/>
        <v>-292.40999999999997</v>
      </c>
      <c r="AQ24" s="1">
        <f t="shared" si="28"/>
        <v>6.276438815452793</v>
      </c>
      <c r="AS24">
        <f t="shared" si="12"/>
        <v>1.789535295167904</v>
      </c>
      <c r="AT24" s="1">
        <f t="shared" si="29"/>
        <v>1.8049999999999999</v>
      </c>
      <c r="AV24">
        <f t="shared" si="30"/>
        <v>1.789535295167904</v>
      </c>
      <c r="AW24">
        <f t="shared" si="30"/>
        <v>1.8049999999999999</v>
      </c>
    </row>
    <row r="25" spans="1:49" x14ac:dyDescent="0.35">
      <c r="A25" s="1">
        <v>3.25</v>
      </c>
      <c r="B25" s="1">
        <v>10</v>
      </c>
      <c r="C25" s="1">
        <v>1.915</v>
      </c>
      <c r="D25" s="1">
        <f t="shared" si="0"/>
        <v>283.14999999999998</v>
      </c>
      <c r="E25">
        <v>110.98</v>
      </c>
      <c r="F25">
        <f t="shared" si="1"/>
        <v>360.685</v>
      </c>
      <c r="G25" s="1">
        <v>1.7999999999999999E-2</v>
      </c>
      <c r="H25">
        <f t="shared" si="2"/>
        <v>3.5316969803990822E-3</v>
      </c>
      <c r="I25">
        <f t="shared" si="3"/>
        <v>5.6459767925598143</v>
      </c>
      <c r="K25">
        <f t="shared" si="4"/>
        <v>58.5</v>
      </c>
      <c r="L25" s="1">
        <f t="shared" si="5"/>
        <v>9.75</v>
      </c>
      <c r="M25" s="1">
        <f t="shared" si="13"/>
        <v>3.1224989991991992</v>
      </c>
      <c r="N25" s="1">
        <v>0.2</v>
      </c>
      <c r="O25" s="1">
        <f t="shared" si="14"/>
        <v>1.6244997998398398</v>
      </c>
      <c r="P25" s="1">
        <f t="shared" si="15"/>
        <v>0.48519995291361534</v>
      </c>
      <c r="Q25" s="1">
        <f t="shared" si="16"/>
        <v>4.7306995409077492</v>
      </c>
      <c r="R25" s="1">
        <f t="shared" si="6"/>
        <v>-175.5</v>
      </c>
      <c r="S25" s="1">
        <f t="shared" si="17"/>
        <v>-830.23776942930999</v>
      </c>
      <c r="U25">
        <f t="shared" si="18"/>
        <v>0.32025630761017426</v>
      </c>
      <c r="V25">
        <f t="shared" si="19"/>
        <v>3.2489995996796797</v>
      </c>
      <c r="W25">
        <f t="shared" si="20"/>
        <v>11.631347785246362</v>
      </c>
      <c r="Y25">
        <f t="shared" si="21"/>
        <v>0.7349239537438863</v>
      </c>
      <c r="Z25">
        <f t="shared" si="22"/>
        <v>-0.3079882494161319</v>
      </c>
      <c r="AB25">
        <f t="shared" si="7"/>
        <v>-162242.52620851461</v>
      </c>
      <c r="AC25">
        <f t="shared" si="8"/>
        <v>0.26507604625611364</v>
      </c>
      <c r="AD25">
        <f t="shared" si="23"/>
        <v>7.0265310298773295E-2</v>
      </c>
      <c r="AE25">
        <f t="shared" si="24"/>
        <v>-11400.021447698138</v>
      </c>
      <c r="AJ25">
        <f t="shared" si="9"/>
        <v>210910.92247758759</v>
      </c>
      <c r="AK25">
        <f t="shared" si="25"/>
        <v>7.0265310298773295E-2</v>
      </c>
      <c r="AL25">
        <f t="shared" si="26"/>
        <v>0.7349239537438863</v>
      </c>
      <c r="AM25">
        <f t="shared" si="27"/>
        <v>10891.368254436706</v>
      </c>
      <c r="AO25">
        <f t="shared" si="10"/>
        <v>-333.52391220253958</v>
      </c>
      <c r="AP25" s="1">
        <f t="shared" si="11"/>
        <v>-336.08249999999998</v>
      </c>
      <c r="AQ25" s="1">
        <f t="shared" si="28"/>
        <v>6.5463715173132844</v>
      </c>
      <c r="AS25">
        <f t="shared" si="12"/>
        <v>1.9004211521512226</v>
      </c>
      <c r="AT25" s="1">
        <f t="shared" si="29"/>
        <v>1.915</v>
      </c>
      <c r="AV25">
        <f t="shared" si="30"/>
        <v>1.9004211521512226</v>
      </c>
      <c r="AW25">
        <f t="shared" si="30"/>
        <v>1.915</v>
      </c>
    </row>
    <row r="26" spans="1:49" x14ac:dyDescent="0.35">
      <c r="A26" s="1">
        <v>3.5</v>
      </c>
      <c r="B26" s="1">
        <v>10</v>
      </c>
      <c r="C26" s="1">
        <v>2.0270000000000001</v>
      </c>
      <c r="D26" s="1">
        <f t="shared" si="0"/>
        <v>283.14999999999998</v>
      </c>
      <c r="E26">
        <v>110.98</v>
      </c>
      <c r="F26">
        <f t="shared" si="1"/>
        <v>388.43</v>
      </c>
      <c r="G26" s="1">
        <v>1.7999999999999999E-2</v>
      </c>
      <c r="H26">
        <f t="shared" si="2"/>
        <v>3.5316969803990822E-3</v>
      </c>
      <c r="I26">
        <f t="shared" si="3"/>
        <v>5.6459767925598143</v>
      </c>
      <c r="K26">
        <f t="shared" si="4"/>
        <v>63</v>
      </c>
      <c r="L26" s="1">
        <f t="shared" si="5"/>
        <v>10.5</v>
      </c>
      <c r="M26" s="1">
        <f t="shared" si="13"/>
        <v>3.2403703492039302</v>
      </c>
      <c r="N26" s="1">
        <v>0.2</v>
      </c>
      <c r="O26" s="1">
        <f t="shared" si="14"/>
        <v>1.6480740698407861</v>
      </c>
      <c r="P26" s="1">
        <f t="shared" si="15"/>
        <v>0.49960737576900971</v>
      </c>
      <c r="Q26" s="1">
        <f t="shared" si="16"/>
        <v>5.2458774455746022</v>
      </c>
      <c r="R26" s="1">
        <f t="shared" si="6"/>
        <v>-189</v>
      </c>
      <c r="S26" s="1">
        <f t="shared" si="17"/>
        <v>-991.47083721359979</v>
      </c>
      <c r="U26">
        <f t="shared" si="18"/>
        <v>0.30860669992418382</v>
      </c>
      <c r="V26">
        <f t="shared" si="19"/>
        <v>3.2961481396815722</v>
      </c>
      <c r="W26">
        <f t="shared" si="20"/>
        <v>11.890561112389092</v>
      </c>
      <c r="Y26">
        <f t="shared" si="21"/>
        <v>0.72023796662417261</v>
      </c>
      <c r="Z26">
        <f t="shared" si="22"/>
        <v>-0.32817361237793047</v>
      </c>
      <c r="AB26">
        <f t="shared" si="7"/>
        <v>-159152.05108019066</v>
      </c>
      <c r="AC26">
        <f t="shared" si="8"/>
        <v>0.27976203337582739</v>
      </c>
      <c r="AD26">
        <f t="shared" si="23"/>
        <v>7.8266795318577553E-2</v>
      </c>
      <c r="AE26">
        <f t="shared" si="24"/>
        <v>-12456.321006425082</v>
      </c>
      <c r="AJ26">
        <f t="shared" si="9"/>
        <v>209958.63434409656</v>
      </c>
      <c r="AK26">
        <f t="shared" si="25"/>
        <v>7.8266795318577553E-2</v>
      </c>
      <c r="AL26">
        <f t="shared" si="26"/>
        <v>0.72023796662417261</v>
      </c>
      <c r="AM26">
        <f t="shared" si="27"/>
        <v>11835.518866329216</v>
      </c>
      <c r="AO26">
        <f t="shared" si="10"/>
        <v>-382.88743184250052</v>
      </c>
      <c r="AP26" s="1">
        <f t="shared" si="11"/>
        <v>-383.10299999999995</v>
      </c>
      <c r="AQ26" s="1">
        <f t="shared" si="28"/>
        <v>4.6469630527700465E-2</v>
      </c>
      <c r="AS26">
        <f t="shared" si="12"/>
        <v>2.0258594277380979</v>
      </c>
      <c r="AT26" s="1">
        <f t="shared" si="29"/>
        <v>2.0270000000000001</v>
      </c>
      <c r="AV26">
        <f t="shared" si="30"/>
        <v>2.0258594277380979</v>
      </c>
      <c r="AW26">
        <f t="shared" si="30"/>
        <v>2.0270000000000001</v>
      </c>
    </row>
    <row r="27" spans="1:49" x14ac:dyDescent="0.35">
      <c r="A27" s="1">
        <v>3.75</v>
      </c>
      <c r="B27" s="1">
        <v>10</v>
      </c>
      <c r="C27" s="1">
        <v>2.14</v>
      </c>
      <c r="D27" s="1">
        <f t="shared" si="0"/>
        <v>283.14999999999998</v>
      </c>
      <c r="E27">
        <v>110.98</v>
      </c>
      <c r="F27">
        <f t="shared" si="1"/>
        <v>416.17500000000001</v>
      </c>
      <c r="G27" s="1">
        <v>1.7999999999999999E-2</v>
      </c>
      <c r="H27">
        <f t="shared" si="2"/>
        <v>3.5316969803990822E-3</v>
      </c>
      <c r="I27">
        <f t="shared" si="3"/>
        <v>5.6459767925598143</v>
      </c>
      <c r="K27">
        <f t="shared" si="4"/>
        <v>67.5</v>
      </c>
      <c r="L27" s="1">
        <f t="shared" si="5"/>
        <v>11.25</v>
      </c>
      <c r="M27" s="1">
        <f t="shared" si="13"/>
        <v>3.3541019662496847</v>
      </c>
      <c r="N27" s="1">
        <v>0.2</v>
      </c>
      <c r="O27" s="1">
        <f t="shared" si="14"/>
        <v>1.670820393249937</v>
      </c>
      <c r="P27" s="1">
        <f t="shared" si="15"/>
        <v>0.51331475924627068</v>
      </c>
      <c r="Q27" s="1">
        <f t="shared" si="16"/>
        <v>5.7747910415205448</v>
      </c>
      <c r="R27" s="1">
        <f t="shared" si="6"/>
        <v>-202.5</v>
      </c>
      <c r="S27" s="1">
        <f t="shared" si="17"/>
        <v>-1169.3951859079102</v>
      </c>
      <c r="U27">
        <f t="shared" si="18"/>
        <v>0.29814239699997197</v>
      </c>
      <c r="V27">
        <f t="shared" si="19"/>
        <v>3.3416407864998741</v>
      </c>
      <c r="W27">
        <f t="shared" si="20"/>
        <v>12.133969083632897</v>
      </c>
      <c r="Y27">
        <f t="shared" si="21"/>
        <v>0.70612742069306411</v>
      </c>
      <c r="Z27">
        <f t="shared" si="22"/>
        <v>-0.34795957520583476</v>
      </c>
      <c r="AB27">
        <f t="shared" si="7"/>
        <v>-156196.02401777552</v>
      </c>
      <c r="AC27">
        <f t="shared" si="8"/>
        <v>0.29387257930693594</v>
      </c>
      <c r="AD27">
        <f t="shared" si="23"/>
        <v>8.636109286851136E-2</v>
      </c>
      <c r="AE27">
        <f t="shared" si="24"/>
        <v>-13489.259335891342</v>
      </c>
      <c r="AJ27">
        <f t="shared" si="9"/>
        <v>209018.50333649034</v>
      </c>
      <c r="AK27">
        <f t="shared" si="25"/>
        <v>8.636109286851136E-2</v>
      </c>
      <c r="AL27">
        <f t="shared" si="26"/>
        <v>0.70612742069306411</v>
      </c>
      <c r="AM27">
        <f t="shared" si="27"/>
        <v>12746.352942171621</v>
      </c>
      <c r="AO27">
        <f t="shared" si="10"/>
        <v>-438.97072084702813</v>
      </c>
      <c r="AP27" s="1">
        <f t="shared" si="11"/>
        <v>-433.35</v>
      </c>
      <c r="AQ27" s="1">
        <f t="shared" si="28"/>
        <v>31.592502840216397</v>
      </c>
      <c r="AS27">
        <f t="shared" si="12"/>
        <v>2.1677566461581637</v>
      </c>
      <c r="AT27" s="1">
        <f t="shared" si="29"/>
        <v>2.14</v>
      </c>
      <c r="AV27">
        <f t="shared" si="30"/>
        <v>2.1677566461581637</v>
      </c>
      <c r="AW27">
        <f t="shared" si="30"/>
        <v>2.14</v>
      </c>
    </row>
    <row r="28" spans="1:49" x14ac:dyDescent="0.35">
      <c r="A28" s="1">
        <v>0.3</v>
      </c>
      <c r="B28" s="1">
        <v>20</v>
      </c>
      <c r="C28" s="1">
        <v>0.87649999999999995</v>
      </c>
      <c r="D28" s="1">
        <f t="shared" si="0"/>
        <v>293.14999999999998</v>
      </c>
      <c r="E28">
        <v>110.98</v>
      </c>
      <c r="F28">
        <f t="shared" si="1"/>
        <v>33.293999999999997</v>
      </c>
      <c r="G28" s="1">
        <v>1.7999999999999999E-2</v>
      </c>
      <c r="H28">
        <f t="shared" si="2"/>
        <v>3.4112229234180458E-3</v>
      </c>
      <c r="I28">
        <f t="shared" si="3"/>
        <v>5.6806844234102236</v>
      </c>
      <c r="K28">
        <f t="shared" si="4"/>
        <v>5.3999999999999995</v>
      </c>
      <c r="L28" s="1">
        <f t="shared" si="5"/>
        <v>0.89999999999999991</v>
      </c>
      <c r="M28" s="1">
        <f t="shared" si="13"/>
        <v>0.94868329805051377</v>
      </c>
      <c r="N28" s="1">
        <v>0.2</v>
      </c>
      <c r="O28" s="1">
        <f t="shared" si="14"/>
        <v>1.1897366596101029</v>
      </c>
      <c r="P28" s="1">
        <f t="shared" si="15"/>
        <v>0.17373198818891761</v>
      </c>
      <c r="Q28" s="1">
        <f t="shared" si="16"/>
        <v>0.15635878937002584</v>
      </c>
      <c r="R28" s="1">
        <f t="shared" si="6"/>
        <v>-16.2</v>
      </c>
      <c r="S28" s="1">
        <f t="shared" si="17"/>
        <v>-2.5330123877944186</v>
      </c>
      <c r="U28">
        <f t="shared" si="18"/>
        <v>1.0540925533894598</v>
      </c>
      <c r="V28">
        <f t="shared" si="19"/>
        <v>2.3794733192202058</v>
      </c>
      <c r="W28">
        <f t="shared" si="20"/>
        <v>5.2273299429437881</v>
      </c>
      <c r="Y28">
        <f t="shared" si="21"/>
        <v>0.96777877351460473</v>
      </c>
      <c r="Z28">
        <f t="shared" si="22"/>
        <v>-3.2751757582389782E-2</v>
      </c>
      <c r="AB28">
        <f t="shared" si="7"/>
        <v>-214178.75218851061</v>
      </c>
      <c r="AC28">
        <f t="shared" si="8"/>
        <v>3.2221226485395243E-2</v>
      </c>
      <c r="AD28">
        <f t="shared" si="23"/>
        <v>1.0382074362231359E-3</v>
      </c>
      <c r="AE28">
        <f t="shared" si="24"/>
        <v>-222.36197320310396</v>
      </c>
      <c r="AJ28">
        <f t="shared" si="9"/>
        <v>223777.75154937082</v>
      </c>
      <c r="AK28">
        <f t="shared" si="25"/>
        <v>1.0382074362231359E-3</v>
      </c>
      <c r="AL28">
        <f t="shared" si="26"/>
        <v>0.96777877351460473</v>
      </c>
      <c r="AM28">
        <f t="shared" si="27"/>
        <v>224.84184145059407</v>
      </c>
      <c r="AO28">
        <f t="shared" si="10"/>
        <v>-10.272962335810718</v>
      </c>
      <c r="AP28" s="1">
        <f t="shared" si="11"/>
        <v>-14.199299999999997</v>
      </c>
      <c r="AQ28" s="1">
        <f t="shared" si="28"/>
        <v>15.416127453231329</v>
      </c>
      <c r="AS28">
        <f t="shared" si="12"/>
        <v>0.63413347751918014</v>
      </c>
      <c r="AT28" s="1">
        <f t="shared" si="29"/>
        <v>0.87649999999999995</v>
      </c>
    </row>
    <row r="29" spans="1:49" x14ac:dyDescent="0.35">
      <c r="A29" s="1">
        <v>0.4</v>
      </c>
      <c r="B29" s="1">
        <v>20</v>
      </c>
      <c r="C29" s="1">
        <v>0.89539999999999997</v>
      </c>
      <c r="D29" s="1">
        <f t="shared" si="0"/>
        <v>293.14999999999998</v>
      </c>
      <c r="E29">
        <v>110.98</v>
      </c>
      <c r="F29">
        <f t="shared" si="1"/>
        <v>44.392000000000003</v>
      </c>
      <c r="G29" s="1">
        <v>1.7999999999999999E-2</v>
      </c>
      <c r="H29">
        <f t="shared" si="2"/>
        <v>3.4112229234180458E-3</v>
      </c>
      <c r="I29">
        <f t="shared" si="3"/>
        <v>5.6806844234102236</v>
      </c>
      <c r="K29">
        <f t="shared" si="4"/>
        <v>7.2</v>
      </c>
      <c r="L29" s="1">
        <f t="shared" si="5"/>
        <v>1.2000000000000002</v>
      </c>
      <c r="M29" s="1">
        <f t="shared" si="13"/>
        <v>1.0954451150103324</v>
      </c>
      <c r="N29" s="1">
        <v>0.2</v>
      </c>
      <c r="O29" s="1">
        <f t="shared" si="14"/>
        <v>1.2190890230020666</v>
      </c>
      <c r="P29" s="1">
        <f t="shared" si="15"/>
        <v>0.19810387736670676</v>
      </c>
      <c r="Q29" s="1">
        <f t="shared" si="16"/>
        <v>0.23772465284004815</v>
      </c>
      <c r="R29" s="1">
        <f t="shared" si="6"/>
        <v>-21.6</v>
      </c>
      <c r="S29" s="1">
        <f t="shared" si="17"/>
        <v>-5.1348525013450406</v>
      </c>
      <c r="U29">
        <f t="shared" si="18"/>
        <v>0.91287092917527679</v>
      </c>
      <c r="V29">
        <f t="shared" si="19"/>
        <v>2.4381780460041331</v>
      </c>
      <c r="W29">
        <f t="shared" si="20"/>
        <v>5.7658678095059148</v>
      </c>
      <c r="Y29">
        <f t="shared" si="21"/>
        <v>0.95749488697730356</v>
      </c>
      <c r="Z29">
        <f t="shared" si="22"/>
        <v>-4.3434897913078224E-2</v>
      </c>
      <c r="AB29">
        <f t="shared" si="7"/>
        <v>-211879.30872169617</v>
      </c>
      <c r="AC29">
        <f t="shared" si="8"/>
        <v>4.250511302269646E-2</v>
      </c>
      <c r="AD29">
        <f t="shared" si="23"/>
        <v>1.8066846330722002E-3</v>
      </c>
      <c r="AE29">
        <f t="shared" si="24"/>
        <v>-382.79909113344905</v>
      </c>
      <c r="AJ29">
        <f t="shared" si="9"/>
        <v>223413.45441964985</v>
      </c>
      <c r="AK29">
        <f t="shared" si="25"/>
        <v>1.8066846330722002E-3</v>
      </c>
      <c r="AL29">
        <f t="shared" si="26"/>
        <v>0.95749488697730356</v>
      </c>
      <c r="AM29">
        <f t="shared" si="27"/>
        <v>386.48099077890083</v>
      </c>
      <c r="AO29">
        <f t="shared" si="10"/>
        <v>-14.626054854215795</v>
      </c>
      <c r="AP29" s="1">
        <f t="shared" si="11"/>
        <v>-19.34064</v>
      </c>
      <c r="AQ29" s="1">
        <f t="shared" si="28"/>
        <v>22.22731309684908</v>
      </c>
      <c r="AS29">
        <f t="shared" si="12"/>
        <v>0.67713216917665708</v>
      </c>
      <c r="AT29" s="1">
        <f t="shared" si="29"/>
        <v>0.89539999999999997</v>
      </c>
    </row>
    <row r="30" spans="1:49" x14ac:dyDescent="0.35">
      <c r="A30" s="1">
        <v>0.5</v>
      </c>
      <c r="B30" s="1">
        <v>20</v>
      </c>
      <c r="C30" s="1">
        <v>0.91669999999999996</v>
      </c>
      <c r="D30" s="1">
        <f t="shared" si="0"/>
        <v>293.14999999999998</v>
      </c>
      <c r="E30">
        <v>110.98</v>
      </c>
      <c r="F30">
        <f t="shared" si="1"/>
        <v>55.49</v>
      </c>
      <c r="G30" s="1">
        <v>1.7999999999999999E-2</v>
      </c>
      <c r="H30">
        <f t="shared" si="2"/>
        <v>3.4112229234180458E-3</v>
      </c>
      <c r="I30">
        <f t="shared" si="3"/>
        <v>5.6806844234102236</v>
      </c>
      <c r="K30">
        <f t="shared" si="4"/>
        <v>9</v>
      </c>
      <c r="L30" s="1">
        <f t="shared" si="5"/>
        <v>1.5</v>
      </c>
      <c r="M30" s="1">
        <f t="shared" si="13"/>
        <v>1.2247448713915889</v>
      </c>
      <c r="N30" s="1">
        <v>0.2</v>
      </c>
      <c r="O30" s="1">
        <f t="shared" si="14"/>
        <v>1.2449489742783177</v>
      </c>
      <c r="P30" s="1">
        <f t="shared" si="15"/>
        <v>0.21909454456137531</v>
      </c>
      <c r="Q30" s="1">
        <f t="shared" si="16"/>
        <v>0.32864181684206295</v>
      </c>
      <c r="R30" s="1">
        <f t="shared" si="6"/>
        <v>-27</v>
      </c>
      <c r="S30" s="1">
        <f t="shared" si="17"/>
        <v>-8.8733290547357004</v>
      </c>
      <c r="U30">
        <f t="shared" si="18"/>
        <v>0.81649658092772615</v>
      </c>
      <c r="V30">
        <f t="shared" si="19"/>
        <v>2.4898979485566355</v>
      </c>
      <c r="W30">
        <f t="shared" si="20"/>
        <v>6.2305505519291478</v>
      </c>
      <c r="Y30">
        <f t="shared" si="21"/>
        <v>0.94742726127201582</v>
      </c>
      <c r="Z30">
        <f t="shared" si="22"/>
        <v>-5.4005114078506188E-2</v>
      </c>
      <c r="AB30">
        <f t="shared" si="7"/>
        <v>-209631.91630774961</v>
      </c>
      <c r="AC30">
        <f t="shared" si="8"/>
        <v>5.257273872798416E-2</v>
      </c>
      <c r="AD30">
        <f t="shared" si="23"/>
        <v>2.7638928573608854E-3</v>
      </c>
      <c r="AE30">
        <f t="shared" si="24"/>
        <v>-579.4001561578641</v>
      </c>
      <c r="AJ30">
        <f t="shared" si="9"/>
        <v>223043.64365107284</v>
      </c>
      <c r="AK30">
        <f t="shared" si="25"/>
        <v>2.7638928573608854E-3</v>
      </c>
      <c r="AL30">
        <f t="shared" si="26"/>
        <v>0.94742726127201582</v>
      </c>
      <c r="AM30">
        <f t="shared" si="27"/>
        <v>584.05928390316046</v>
      </c>
      <c r="AO30">
        <f t="shared" si="10"/>
        <v>-19.817012466039728</v>
      </c>
      <c r="AP30" s="1">
        <f t="shared" si="11"/>
        <v>-24.750899999999998</v>
      </c>
      <c r="AQ30" s="1">
        <f t="shared" si="28"/>
        <v>24.343246197768554</v>
      </c>
      <c r="AS30">
        <f t="shared" si="12"/>
        <v>0.73396342466813802</v>
      </c>
      <c r="AT30" s="1">
        <f t="shared" si="29"/>
        <v>0.91669999999999996</v>
      </c>
    </row>
    <row r="31" spans="1:49" x14ac:dyDescent="0.35">
      <c r="A31" s="1">
        <v>0.6</v>
      </c>
      <c r="B31" s="1">
        <v>20</v>
      </c>
      <c r="C31" s="1">
        <v>0.93989999999999996</v>
      </c>
      <c r="D31" s="1">
        <f t="shared" si="0"/>
        <v>293.14999999999998</v>
      </c>
      <c r="E31">
        <v>110.98</v>
      </c>
      <c r="F31">
        <f t="shared" si="1"/>
        <v>66.587999999999994</v>
      </c>
      <c r="G31" s="1">
        <v>1.7999999999999999E-2</v>
      </c>
      <c r="H31">
        <f t="shared" si="2"/>
        <v>3.4112229234180458E-3</v>
      </c>
      <c r="I31">
        <f t="shared" si="3"/>
        <v>5.6806844234102236</v>
      </c>
      <c r="K31">
        <f t="shared" si="4"/>
        <v>10.799999999999999</v>
      </c>
      <c r="L31" s="1">
        <f t="shared" si="5"/>
        <v>1.7999999999999998</v>
      </c>
      <c r="M31" s="1">
        <f t="shared" si="13"/>
        <v>1.3416407864998738</v>
      </c>
      <c r="N31" s="1">
        <v>0.2</v>
      </c>
      <c r="O31" s="1">
        <f t="shared" si="14"/>
        <v>1.2683281572999747</v>
      </c>
      <c r="P31" s="1">
        <f t="shared" si="15"/>
        <v>0.23769962166478761</v>
      </c>
      <c r="Q31" s="1">
        <f t="shared" si="16"/>
        <v>0.42785931899661767</v>
      </c>
      <c r="R31" s="1">
        <f t="shared" si="6"/>
        <v>-32.4</v>
      </c>
      <c r="S31" s="1">
        <f t="shared" si="17"/>
        <v>-13.862641935490412</v>
      </c>
      <c r="U31">
        <f t="shared" si="18"/>
        <v>0.7453559924999299</v>
      </c>
      <c r="V31">
        <f t="shared" si="19"/>
        <v>2.5366563145999494</v>
      </c>
      <c r="W31">
        <f t="shared" si="20"/>
        <v>6.6406494776392329</v>
      </c>
      <c r="Y31">
        <f t="shared" si="21"/>
        <v>0.93756914572449723</v>
      </c>
      <c r="Z31">
        <f t="shared" si="22"/>
        <v>-6.4464768417906146E-2</v>
      </c>
      <c r="AB31">
        <f t="shared" si="7"/>
        <v>-207434.96317095574</v>
      </c>
      <c r="AC31">
        <f t="shared" si="8"/>
        <v>6.2430854275502816E-2</v>
      </c>
      <c r="AD31">
        <f t="shared" si="23"/>
        <v>3.8976115655690682E-3</v>
      </c>
      <c r="AE31">
        <f t="shared" si="24"/>
        <v>-808.50091155851078</v>
      </c>
      <c r="AJ31">
        <f t="shared" si="9"/>
        <v>222668.89832210622</v>
      </c>
      <c r="AK31">
        <f t="shared" si="25"/>
        <v>3.8976115655690682E-3</v>
      </c>
      <c r="AL31">
        <f t="shared" si="26"/>
        <v>0.93756914572449723</v>
      </c>
      <c r="AM31">
        <f t="shared" si="27"/>
        <v>813.69457878090145</v>
      </c>
      <c r="AO31">
        <f t="shared" si="10"/>
        <v>-25.761423403938238</v>
      </c>
      <c r="AP31" s="1">
        <f t="shared" si="11"/>
        <v>-30.452759999999998</v>
      </c>
      <c r="AQ31" s="1">
        <f t="shared" si="28"/>
        <v>22.008639057548336</v>
      </c>
      <c r="AS31">
        <f t="shared" si="12"/>
        <v>0.7951056606153778</v>
      </c>
      <c r="AT31" s="1">
        <f t="shared" si="29"/>
        <v>0.93989999999999996</v>
      </c>
    </row>
    <row r="32" spans="1:49" x14ac:dyDescent="0.35">
      <c r="A32" s="1">
        <v>0.7</v>
      </c>
      <c r="B32" s="1">
        <v>20</v>
      </c>
      <c r="C32" s="1">
        <v>0.96460000000000001</v>
      </c>
      <c r="D32" s="1">
        <f t="shared" si="0"/>
        <v>293.14999999999998</v>
      </c>
      <c r="E32">
        <v>110.98</v>
      </c>
      <c r="F32">
        <f t="shared" si="1"/>
        <v>77.685999999999993</v>
      </c>
      <c r="G32" s="1">
        <v>1.7999999999999999E-2</v>
      </c>
      <c r="H32">
        <f t="shared" si="2"/>
        <v>3.4112229234180458E-3</v>
      </c>
      <c r="I32">
        <f t="shared" si="3"/>
        <v>5.6806844234102236</v>
      </c>
      <c r="K32">
        <f t="shared" si="4"/>
        <v>12.6</v>
      </c>
      <c r="L32" s="1">
        <f t="shared" si="5"/>
        <v>2.0999999999999996</v>
      </c>
      <c r="M32" s="1">
        <f t="shared" si="13"/>
        <v>1.4491376746189437</v>
      </c>
      <c r="N32" s="1">
        <v>0.2</v>
      </c>
      <c r="O32" s="1">
        <f t="shared" si="14"/>
        <v>1.2898275349237887</v>
      </c>
      <c r="P32" s="1">
        <f t="shared" si="15"/>
        <v>0.25450851557823218</v>
      </c>
      <c r="Q32" s="1">
        <f t="shared" si="16"/>
        <v>0.53446788271428747</v>
      </c>
      <c r="R32" s="1">
        <f t="shared" si="6"/>
        <v>-37.799999999999997</v>
      </c>
      <c r="S32" s="1">
        <f t="shared" si="17"/>
        <v>-20.202885966600064</v>
      </c>
      <c r="U32">
        <f t="shared" si="18"/>
        <v>0.69006555934235425</v>
      </c>
      <c r="V32">
        <f t="shared" si="19"/>
        <v>2.5796550698475773</v>
      </c>
      <c r="W32">
        <f t="shared" si="20"/>
        <v>7.0085795058786466</v>
      </c>
      <c r="Y32">
        <f t="shared" si="21"/>
        <v>0.9279140677340153</v>
      </c>
      <c r="Z32">
        <f t="shared" si="22"/>
        <v>-7.4816149908080359E-2</v>
      </c>
      <c r="AB32">
        <f t="shared" si="7"/>
        <v>-205286.89826527354</v>
      </c>
      <c r="AC32">
        <f t="shared" si="8"/>
        <v>7.2085932265984712E-2</v>
      </c>
      <c r="AD32">
        <f t="shared" si="23"/>
        <v>5.1963816306561357E-3</v>
      </c>
      <c r="AE32">
        <f t="shared" si="24"/>
        <v>-1066.7490671600424</v>
      </c>
      <c r="AJ32">
        <f t="shared" si="9"/>
        <v>222289.75706666725</v>
      </c>
      <c r="AK32">
        <f t="shared" si="25"/>
        <v>5.1963816306561357E-3</v>
      </c>
      <c r="AL32">
        <f t="shared" si="26"/>
        <v>0.9279140677340153</v>
      </c>
      <c r="AM32">
        <f t="shared" si="27"/>
        <v>1071.8357761947771</v>
      </c>
      <c r="AO32">
        <f t="shared" si="10"/>
        <v>-32.372990657121363</v>
      </c>
      <c r="AP32" s="1">
        <f t="shared" si="11"/>
        <v>-36.461879999999994</v>
      </c>
      <c r="AQ32" s="1">
        <f t="shared" si="28"/>
        <v>16.719016058306437</v>
      </c>
      <c r="AS32">
        <f t="shared" si="12"/>
        <v>0.85642832426246995</v>
      </c>
      <c r="AT32" s="1">
        <f t="shared" si="29"/>
        <v>0.96460000000000001</v>
      </c>
    </row>
    <row r="33" spans="1:49" x14ac:dyDescent="0.35">
      <c r="A33" s="1">
        <v>0.8</v>
      </c>
      <c r="B33" s="1">
        <v>20</v>
      </c>
      <c r="C33" s="1">
        <v>0.99070000000000003</v>
      </c>
      <c r="D33" s="1">
        <f t="shared" si="0"/>
        <v>293.14999999999998</v>
      </c>
      <c r="E33">
        <v>110.98</v>
      </c>
      <c r="F33">
        <f t="shared" si="1"/>
        <v>88.784000000000006</v>
      </c>
      <c r="G33" s="1">
        <v>1.7999999999999999E-2</v>
      </c>
      <c r="H33">
        <f t="shared" si="2"/>
        <v>3.4112229234180458E-3</v>
      </c>
      <c r="I33">
        <f t="shared" si="3"/>
        <v>5.6806844234102236</v>
      </c>
      <c r="K33">
        <f t="shared" si="4"/>
        <v>14.4</v>
      </c>
      <c r="L33" s="1">
        <f t="shared" si="5"/>
        <v>2.4000000000000004</v>
      </c>
      <c r="M33" s="1">
        <f t="shared" si="13"/>
        <v>1.5491933384829668</v>
      </c>
      <c r="N33" s="1">
        <v>0.2</v>
      </c>
      <c r="O33" s="1">
        <f t="shared" si="14"/>
        <v>1.3098386676965934</v>
      </c>
      <c r="P33" s="1">
        <f t="shared" si="15"/>
        <v>0.26990397519884929</v>
      </c>
      <c r="Q33" s="1">
        <f t="shared" si="16"/>
        <v>0.64776954047723834</v>
      </c>
      <c r="R33" s="1">
        <f t="shared" si="6"/>
        <v>-43.2</v>
      </c>
      <c r="S33" s="1">
        <f t="shared" si="17"/>
        <v>-27.983644148616698</v>
      </c>
      <c r="U33">
        <f t="shared" si="18"/>
        <v>0.6454972243679028</v>
      </c>
      <c r="V33">
        <f t="shared" si="19"/>
        <v>2.6196773353931868</v>
      </c>
      <c r="W33">
        <f t="shared" si="20"/>
        <v>7.3428192954444151</v>
      </c>
      <c r="Y33">
        <f t="shared" si="21"/>
        <v>0.91845581860130199</v>
      </c>
      <c r="Z33">
        <f t="shared" si="22"/>
        <v>-8.5061477169996416E-2</v>
      </c>
      <c r="AB33">
        <f t="shared" si="7"/>
        <v>-203186.2287211254</v>
      </c>
      <c r="AC33">
        <f t="shared" si="8"/>
        <v>8.1544181398697999E-2</v>
      </c>
      <c r="AD33">
        <f t="shared" si="23"/>
        <v>6.6494535199837649E-3</v>
      </c>
      <c r="AE33">
        <f t="shared" si="24"/>
        <v>-1351.0773837819136</v>
      </c>
      <c r="AJ33">
        <f t="shared" si="9"/>
        <v>221906.72097233692</v>
      </c>
      <c r="AK33">
        <f t="shared" si="25"/>
        <v>6.6494535199837649E-3</v>
      </c>
      <c r="AL33">
        <f t="shared" si="26"/>
        <v>0.91845581860130199</v>
      </c>
      <c r="AM33">
        <f t="shared" si="27"/>
        <v>1355.2352228518796</v>
      </c>
      <c r="AO33">
        <f t="shared" si="10"/>
        <v>-39.569363991197179</v>
      </c>
      <c r="AP33" s="1">
        <f t="shared" si="11"/>
        <v>-42.79824</v>
      </c>
      <c r="AQ33" s="1">
        <f t="shared" si="28"/>
        <v>10.425640280222437</v>
      </c>
      <c r="AS33">
        <f t="shared" si="12"/>
        <v>0.91595749979623098</v>
      </c>
      <c r="AT33" s="1">
        <f t="shared" si="29"/>
        <v>0.99070000000000003</v>
      </c>
    </row>
    <row r="34" spans="1:49" x14ac:dyDescent="0.35">
      <c r="A34" s="1">
        <v>0.9</v>
      </c>
      <c r="B34" s="1">
        <v>20</v>
      </c>
      <c r="C34" s="1">
        <v>1.018</v>
      </c>
      <c r="D34" s="1">
        <f t="shared" si="0"/>
        <v>293.14999999999998</v>
      </c>
      <c r="E34">
        <v>110.98</v>
      </c>
      <c r="F34">
        <f t="shared" si="1"/>
        <v>99.882000000000005</v>
      </c>
      <c r="G34" s="1">
        <v>1.7999999999999999E-2</v>
      </c>
      <c r="H34">
        <f t="shared" si="2"/>
        <v>3.4112229234180458E-3</v>
      </c>
      <c r="I34">
        <f t="shared" si="3"/>
        <v>5.6806844234102236</v>
      </c>
      <c r="K34">
        <f t="shared" si="4"/>
        <v>16.2</v>
      </c>
      <c r="L34" s="1">
        <f t="shared" si="5"/>
        <v>2.7</v>
      </c>
      <c r="M34" s="1">
        <f t="shared" si="13"/>
        <v>1.6431676725154984</v>
      </c>
      <c r="N34" s="1">
        <v>0.2</v>
      </c>
      <c r="O34" s="1">
        <f t="shared" si="14"/>
        <v>1.3286335345030997</v>
      </c>
      <c r="P34" s="1">
        <f t="shared" si="15"/>
        <v>0.2841509964115006</v>
      </c>
      <c r="Q34" s="1">
        <f t="shared" si="16"/>
        <v>0.76720769031105163</v>
      </c>
      <c r="R34" s="1">
        <f t="shared" si="6"/>
        <v>-48.599999999999994</v>
      </c>
      <c r="S34" s="1">
        <f t="shared" si="17"/>
        <v>-37.286293749117107</v>
      </c>
      <c r="U34">
        <f t="shared" si="18"/>
        <v>0.60858061945018449</v>
      </c>
      <c r="V34">
        <f t="shared" si="19"/>
        <v>2.6572670690061995</v>
      </c>
      <c r="W34">
        <f t="shared" si="20"/>
        <v>7.6494353641458313</v>
      </c>
      <c r="Y34">
        <f t="shared" si="21"/>
        <v>0.90918844021449574</v>
      </c>
      <c r="Z34">
        <f t="shared" si="22"/>
        <v>-9.5202901322921613E-2</v>
      </c>
      <c r="AB34">
        <f t="shared" si="7"/>
        <v>-201131.51739908449</v>
      </c>
      <c r="AC34">
        <f t="shared" si="8"/>
        <v>9.0811559785504259E-2</v>
      </c>
      <c r="AD34">
        <f t="shared" si="23"/>
        <v>8.2467393906762148E-3</v>
      </c>
      <c r="AE34">
        <f t="shared" si="24"/>
        <v>-1658.6792072415085</v>
      </c>
      <c r="AJ34">
        <f t="shared" si="9"/>
        <v>221520.2562529537</v>
      </c>
      <c r="AK34">
        <f t="shared" si="25"/>
        <v>8.2467393906762148E-3</v>
      </c>
      <c r="AL34">
        <f t="shared" si="26"/>
        <v>0.90918844021449574</v>
      </c>
      <c r="AM34">
        <f t="shared" si="27"/>
        <v>1660.9234654935005</v>
      </c>
      <c r="AO34">
        <f t="shared" si="10"/>
        <v>-47.275190266577965</v>
      </c>
      <c r="AP34" s="1">
        <f t="shared" si="11"/>
        <v>-49.474800000000002</v>
      </c>
      <c r="AQ34" s="1">
        <f t="shared" si="28"/>
        <v>4.8382829793649629</v>
      </c>
      <c r="AS34">
        <f t="shared" si="12"/>
        <v>0.97274054046456726</v>
      </c>
      <c r="AT34" s="1">
        <f t="shared" si="29"/>
        <v>1.018</v>
      </c>
    </row>
    <row r="35" spans="1:49" x14ac:dyDescent="0.35">
      <c r="A35" s="1">
        <v>1</v>
      </c>
      <c r="B35" s="1">
        <v>20</v>
      </c>
      <c r="C35" s="1">
        <v>1.046</v>
      </c>
      <c r="D35" s="1">
        <f t="shared" si="0"/>
        <v>293.14999999999998</v>
      </c>
      <c r="E35">
        <v>110.98</v>
      </c>
      <c r="F35">
        <f t="shared" si="1"/>
        <v>110.98</v>
      </c>
      <c r="G35" s="1">
        <v>1.7999999999999999E-2</v>
      </c>
      <c r="H35">
        <f t="shared" si="2"/>
        <v>3.4112229234180458E-3</v>
      </c>
      <c r="I35">
        <f t="shared" si="3"/>
        <v>5.6806844234102236</v>
      </c>
      <c r="K35">
        <f t="shared" si="4"/>
        <v>18</v>
      </c>
      <c r="L35" s="1">
        <f t="shared" si="5"/>
        <v>3</v>
      </c>
      <c r="M35" s="1">
        <f t="shared" si="13"/>
        <v>1.7320508075688772</v>
      </c>
      <c r="N35" s="1">
        <v>0.2</v>
      </c>
      <c r="O35" s="1">
        <f t="shared" si="14"/>
        <v>1.3464101615137753</v>
      </c>
      <c r="P35" s="1">
        <f t="shared" si="15"/>
        <v>0.29744191103901518</v>
      </c>
      <c r="Q35" s="1">
        <f t="shared" si="16"/>
        <v>0.89232573311704555</v>
      </c>
      <c r="R35" s="1">
        <f t="shared" si="6"/>
        <v>-54</v>
      </c>
      <c r="S35" s="1">
        <f t="shared" si="17"/>
        <v>-48.185589588320461</v>
      </c>
      <c r="U35">
        <f t="shared" si="18"/>
        <v>0.57735026918962584</v>
      </c>
      <c r="V35">
        <f t="shared" si="19"/>
        <v>2.6928203230275507</v>
      </c>
      <c r="W35">
        <f t="shared" si="20"/>
        <v>7.932931795463726</v>
      </c>
      <c r="Y35">
        <f t="shared" si="21"/>
        <v>0.90010621253307888</v>
      </c>
      <c r="Z35">
        <f t="shared" si="22"/>
        <v>-0.10524250869527861</v>
      </c>
      <c r="AB35">
        <f t="shared" si="7"/>
        <v>-199121.38054732681</v>
      </c>
      <c r="AC35">
        <f t="shared" si="8"/>
        <v>9.9893787466921097E-2</v>
      </c>
      <c r="AD35">
        <f t="shared" si="23"/>
        <v>9.9787687744864028E-3</v>
      </c>
      <c r="AE35">
        <f t="shared" si="24"/>
        <v>-1986.986214538289</v>
      </c>
      <c r="AJ35">
        <f t="shared" si="9"/>
        <v>221130.79671483629</v>
      </c>
      <c r="AK35">
        <f t="shared" si="25"/>
        <v>9.9787687744864028E-3</v>
      </c>
      <c r="AL35">
        <f t="shared" si="26"/>
        <v>0.90010621253307888</v>
      </c>
      <c r="AM35">
        <f t="shared" si="27"/>
        <v>1986.1861503675213</v>
      </c>
      <c r="AO35">
        <f t="shared" si="10"/>
        <v>-55.423699721711728</v>
      </c>
      <c r="AP35" s="1">
        <f t="shared" si="11"/>
        <v>-56.483999999999995</v>
      </c>
      <c r="AQ35" s="1">
        <f t="shared" si="28"/>
        <v>1.1242366801381762</v>
      </c>
      <c r="AS35">
        <f t="shared" si="12"/>
        <v>1.0263648096613283</v>
      </c>
      <c r="AT35" s="1">
        <f t="shared" si="29"/>
        <v>1.046</v>
      </c>
      <c r="AV35">
        <f t="shared" si="30"/>
        <v>1.0263648096613283</v>
      </c>
      <c r="AW35">
        <f t="shared" si="30"/>
        <v>1.046</v>
      </c>
    </row>
    <row r="36" spans="1:49" x14ac:dyDescent="0.35">
      <c r="A36" s="1">
        <v>1.2</v>
      </c>
      <c r="B36" s="1">
        <v>20</v>
      </c>
      <c r="C36" s="1">
        <v>1.107</v>
      </c>
      <c r="D36" s="1">
        <f t="shared" si="0"/>
        <v>293.14999999999998</v>
      </c>
      <c r="E36">
        <v>110.98</v>
      </c>
      <c r="F36">
        <f t="shared" si="1"/>
        <v>133.17599999999999</v>
      </c>
      <c r="G36" s="1">
        <v>1.7999999999999999E-2</v>
      </c>
      <c r="H36">
        <f t="shared" si="2"/>
        <v>3.4112229234180458E-3</v>
      </c>
      <c r="I36">
        <f t="shared" si="3"/>
        <v>5.6806844234102236</v>
      </c>
      <c r="K36">
        <f t="shared" si="4"/>
        <v>21.599999999999998</v>
      </c>
      <c r="L36" s="1">
        <f t="shared" si="5"/>
        <v>3.5999999999999996</v>
      </c>
      <c r="M36" s="1">
        <f t="shared" si="13"/>
        <v>1.8973665961010275</v>
      </c>
      <c r="N36" s="1">
        <v>0.2</v>
      </c>
      <c r="O36" s="1">
        <f t="shared" si="14"/>
        <v>1.3794733192202056</v>
      </c>
      <c r="P36" s="1">
        <f t="shared" si="15"/>
        <v>0.3217017735821896</v>
      </c>
      <c r="Q36" s="1">
        <f t="shared" si="16"/>
        <v>1.1581263848958825</v>
      </c>
      <c r="R36" s="1">
        <f t="shared" si="6"/>
        <v>-64.8</v>
      </c>
      <c r="S36" s="1">
        <f t="shared" si="17"/>
        <v>-75.046589741253186</v>
      </c>
      <c r="U36">
        <f t="shared" si="18"/>
        <v>0.52704627669472992</v>
      </c>
      <c r="V36">
        <f t="shared" si="19"/>
        <v>2.7589466384404111</v>
      </c>
      <c r="W36">
        <f t="shared" si="20"/>
        <v>8.4436013025158054</v>
      </c>
      <c r="Y36">
        <f t="shared" si="21"/>
        <v>0.88247544953299395</v>
      </c>
      <c r="Z36">
        <f t="shared" si="22"/>
        <v>-0.12502430978771625</v>
      </c>
      <c r="AB36">
        <f t="shared" si="7"/>
        <v>-195229.54882988776</v>
      </c>
      <c r="AC36">
        <f t="shared" si="8"/>
        <v>0.11752455046700601</v>
      </c>
      <c r="AD36">
        <f t="shared" si="23"/>
        <v>1.3812019962471842E-2</v>
      </c>
      <c r="AE36">
        <f t="shared" si="24"/>
        <v>-2696.514425702781</v>
      </c>
      <c r="AJ36">
        <f t="shared" si="9"/>
        <v>220344.47986083708</v>
      </c>
      <c r="AK36">
        <f t="shared" si="25"/>
        <v>1.3812019962471842E-2</v>
      </c>
      <c r="AL36">
        <f t="shared" si="26"/>
        <v>0.88247544953299395</v>
      </c>
      <c r="AM36">
        <f t="shared" si="27"/>
        <v>2685.7278608604101</v>
      </c>
      <c r="AO36">
        <f t="shared" si="10"/>
        <v>-72.82865051118597</v>
      </c>
      <c r="AP36" s="1">
        <f t="shared" si="11"/>
        <v>-71.733599999999996</v>
      </c>
      <c r="AQ36" s="1">
        <f t="shared" si="28"/>
        <v>1.1991356220486631</v>
      </c>
      <c r="AS36">
        <f t="shared" si="12"/>
        <v>1.1238989276417588</v>
      </c>
      <c r="AT36" s="1">
        <f t="shared" si="29"/>
        <v>1.107</v>
      </c>
      <c r="AV36">
        <f t="shared" si="30"/>
        <v>1.1238989276417588</v>
      </c>
      <c r="AW36">
        <f t="shared" si="30"/>
        <v>1.107</v>
      </c>
    </row>
    <row r="37" spans="1:49" x14ac:dyDescent="0.35">
      <c r="A37" s="1">
        <v>1.4</v>
      </c>
      <c r="B37" s="1">
        <v>20</v>
      </c>
      <c r="C37" s="1">
        <v>1.17</v>
      </c>
      <c r="D37" s="1">
        <f t="shared" si="0"/>
        <v>293.14999999999998</v>
      </c>
      <c r="E37">
        <v>110.98</v>
      </c>
      <c r="F37">
        <f t="shared" si="1"/>
        <v>155.37199999999999</v>
      </c>
      <c r="G37" s="1">
        <v>1.7999999999999999E-2</v>
      </c>
      <c r="H37">
        <f t="shared" si="2"/>
        <v>3.4112229234180458E-3</v>
      </c>
      <c r="I37">
        <f t="shared" si="3"/>
        <v>5.6806844234102236</v>
      </c>
      <c r="K37">
        <f t="shared" si="4"/>
        <v>25.2</v>
      </c>
      <c r="L37" s="1">
        <f t="shared" si="5"/>
        <v>4.1999999999999993</v>
      </c>
      <c r="M37" s="1">
        <f t="shared" si="13"/>
        <v>2.0493901531919194</v>
      </c>
      <c r="N37" s="1">
        <v>0.2</v>
      </c>
      <c r="O37" s="1">
        <f t="shared" si="14"/>
        <v>1.4098780306383838</v>
      </c>
      <c r="P37" s="1">
        <f t="shared" si="15"/>
        <v>0.34350319755512371</v>
      </c>
      <c r="Q37" s="1">
        <f t="shared" si="16"/>
        <v>1.4427134297315194</v>
      </c>
      <c r="R37" s="1">
        <f t="shared" si="6"/>
        <v>-75.599999999999994</v>
      </c>
      <c r="S37" s="1">
        <f t="shared" si="17"/>
        <v>-109.06913528770286</v>
      </c>
      <c r="U37">
        <f t="shared" si="18"/>
        <v>0.48795003647426666</v>
      </c>
      <c r="V37">
        <f t="shared" si="19"/>
        <v>2.8197560612767676</v>
      </c>
      <c r="W37">
        <f t="shared" si="20"/>
        <v>8.8946105016690531</v>
      </c>
      <c r="Y37">
        <f t="shared" si="21"/>
        <v>0.8655221002413076</v>
      </c>
      <c r="Z37">
        <f t="shared" si="22"/>
        <v>-0.14442237003987493</v>
      </c>
      <c r="AB37">
        <f t="shared" si="7"/>
        <v>-191500.64850498567</v>
      </c>
      <c r="AC37">
        <f t="shared" si="8"/>
        <v>0.13447789975869243</v>
      </c>
      <c r="AD37">
        <f t="shared" si="23"/>
        <v>1.8084305523508929E-2</v>
      </c>
      <c r="AE37">
        <f t="shared" si="24"/>
        <v>-3463.1562355142541</v>
      </c>
      <c r="AJ37">
        <f t="shared" si="9"/>
        <v>219550.6750350424</v>
      </c>
      <c r="AK37">
        <f t="shared" si="25"/>
        <v>1.8084305523508929E-2</v>
      </c>
      <c r="AL37">
        <f t="shared" si="26"/>
        <v>0.8655221002413076</v>
      </c>
      <c r="AM37">
        <f t="shared" si="27"/>
        <v>3436.4875427363063</v>
      </c>
      <c r="AO37">
        <f t="shared" si="10"/>
        <v>-91.439475381464035</v>
      </c>
      <c r="AP37" s="1">
        <f t="shared" si="11"/>
        <v>-88.451999999999998</v>
      </c>
      <c r="AQ37" s="1">
        <f t="shared" si="28"/>
        <v>8.9250091548536936</v>
      </c>
      <c r="AS37">
        <f t="shared" si="12"/>
        <v>1.2095168701251857</v>
      </c>
      <c r="AT37" s="1">
        <f t="shared" si="29"/>
        <v>1.17</v>
      </c>
      <c r="AV37">
        <f t="shared" si="30"/>
        <v>1.2095168701251857</v>
      </c>
      <c r="AW37">
        <f t="shared" si="30"/>
        <v>1.17</v>
      </c>
    </row>
    <row r="38" spans="1:49" x14ac:dyDescent="0.35">
      <c r="A38" s="1">
        <v>1.6</v>
      </c>
      <c r="B38" s="1">
        <v>20</v>
      </c>
      <c r="C38" s="1">
        <v>1.238</v>
      </c>
      <c r="D38" s="1">
        <f t="shared" si="0"/>
        <v>293.14999999999998</v>
      </c>
      <c r="E38">
        <v>110.98</v>
      </c>
      <c r="F38">
        <f t="shared" si="1"/>
        <v>177.56800000000001</v>
      </c>
      <c r="G38" s="1">
        <v>1.7999999999999999E-2</v>
      </c>
      <c r="H38">
        <f t="shared" si="2"/>
        <v>3.4112229234180458E-3</v>
      </c>
      <c r="I38">
        <f t="shared" si="3"/>
        <v>5.6806844234102236</v>
      </c>
      <c r="K38">
        <f t="shared" si="4"/>
        <v>28.8</v>
      </c>
      <c r="L38" s="1">
        <f t="shared" si="5"/>
        <v>4.8000000000000007</v>
      </c>
      <c r="M38" s="1">
        <f t="shared" si="13"/>
        <v>2.1908902300206647</v>
      </c>
      <c r="N38" s="1">
        <v>0.2</v>
      </c>
      <c r="O38" s="1">
        <f t="shared" si="14"/>
        <v>1.4381780460041329</v>
      </c>
      <c r="P38" s="1">
        <f t="shared" si="15"/>
        <v>0.3633770666581439</v>
      </c>
      <c r="Q38" s="1">
        <f t="shared" si="16"/>
        <v>1.744209919959091</v>
      </c>
      <c r="R38" s="1">
        <f t="shared" si="6"/>
        <v>-86.4</v>
      </c>
      <c r="S38" s="1">
        <f t="shared" si="17"/>
        <v>-150.69973708446548</v>
      </c>
      <c r="U38">
        <f t="shared" si="18"/>
        <v>0.4564354645876384</v>
      </c>
      <c r="V38">
        <f t="shared" si="19"/>
        <v>2.8763560920082658</v>
      </c>
      <c r="W38">
        <f t="shared" si="20"/>
        <v>9.298959297546789</v>
      </c>
      <c r="Y38">
        <f t="shared" si="21"/>
        <v>0.84920785890920947</v>
      </c>
      <c r="Z38">
        <f t="shared" si="22"/>
        <v>-0.16345129471021383</v>
      </c>
      <c r="AB38">
        <f t="shared" si="7"/>
        <v>-187925.31500139309</v>
      </c>
      <c r="AC38">
        <f t="shared" si="8"/>
        <v>0.15079214109079053</v>
      </c>
      <c r="AD38">
        <f t="shared" si="23"/>
        <v>2.2738269814744878E-2</v>
      </c>
      <c r="AE38">
        <f t="shared" si="24"/>
        <v>-4273.0965175225992</v>
      </c>
      <c r="AJ38">
        <f t="shared" si="9"/>
        <v>218751.89730352288</v>
      </c>
      <c r="AK38">
        <f t="shared" si="25"/>
        <v>2.2738269814744878E-2</v>
      </c>
      <c r="AL38">
        <f t="shared" si="26"/>
        <v>0.84920785890920947</v>
      </c>
      <c r="AM38">
        <f t="shared" si="27"/>
        <v>4223.9935726640551</v>
      </c>
      <c r="AO38">
        <f t="shared" si="10"/>
        <v>-111.05920281817816</v>
      </c>
      <c r="AP38" s="1">
        <f t="shared" si="11"/>
        <v>-106.9632</v>
      </c>
      <c r="AQ38" s="1">
        <f t="shared" si="28"/>
        <v>16.777239086523458</v>
      </c>
      <c r="AS38">
        <f t="shared" si="12"/>
        <v>1.2854074400252102</v>
      </c>
      <c r="AT38" s="1">
        <f t="shared" si="29"/>
        <v>1.238</v>
      </c>
      <c r="AV38">
        <f t="shared" si="30"/>
        <v>1.2854074400252102</v>
      </c>
      <c r="AW38">
        <f t="shared" si="30"/>
        <v>1.238</v>
      </c>
    </row>
    <row r="39" spans="1:49" x14ac:dyDescent="0.35">
      <c r="A39" s="1">
        <v>1.8</v>
      </c>
      <c r="B39" s="1">
        <v>20</v>
      </c>
      <c r="C39" s="1">
        <v>1.3080000000000001</v>
      </c>
      <c r="D39" s="1">
        <f t="shared" ref="D39:D70" si="31">273.15+B39</f>
        <v>293.14999999999998</v>
      </c>
      <c r="E39">
        <v>110.98</v>
      </c>
      <c r="F39">
        <f t="shared" ref="F39:F70" si="32">E39*A39</f>
        <v>199.76400000000001</v>
      </c>
      <c r="G39" s="1">
        <v>1.7999999999999999E-2</v>
      </c>
      <c r="H39">
        <f t="shared" ref="H39:H62" si="33">1/D39</f>
        <v>3.4112229234180458E-3</v>
      </c>
      <c r="I39">
        <f t="shared" ref="I39:I62" si="34">LN(D39)</f>
        <v>5.6806844234102236</v>
      </c>
      <c r="K39">
        <f t="shared" ref="K39:K70" si="35">18*A39</f>
        <v>32.4</v>
      </c>
      <c r="L39" s="1">
        <f t="shared" ref="L39:L70" si="36">A39*3</f>
        <v>5.4</v>
      </c>
      <c r="M39" s="1">
        <f t="shared" si="13"/>
        <v>2.3237900077244502</v>
      </c>
      <c r="N39" s="1">
        <v>0.2</v>
      </c>
      <c r="O39" s="1">
        <f t="shared" si="14"/>
        <v>1.46475800154489</v>
      </c>
      <c r="P39" s="1">
        <f t="shared" si="15"/>
        <v>0.38169004216543373</v>
      </c>
      <c r="Q39" s="1">
        <f t="shared" si="16"/>
        <v>2.0611262276933422</v>
      </c>
      <c r="R39" s="1">
        <f t="shared" ref="R39:R70" si="37" xml:space="preserve"> -$N$2 * K39</f>
        <v>-97.199999999999989</v>
      </c>
      <c r="S39" s="1">
        <f t="shared" si="17"/>
        <v>-200.34146933179284</v>
      </c>
      <c r="U39">
        <f t="shared" si="18"/>
        <v>0.43033148291193518</v>
      </c>
      <c r="V39">
        <f t="shared" si="19"/>
        <v>2.92951600308978</v>
      </c>
      <c r="W39">
        <f t="shared" si="20"/>
        <v>9.6656961579115652</v>
      </c>
      <c r="Y39">
        <f t="shared" si="21"/>
        <v>0.83349725446004386</v>
      </c>
      <c r="Z39">
        <f t="shared" si="22"/>
        <v>-0.18212487078586309</v>
      </c>
      <c r="AB39">
        <f t="shared" ref="AB39:AB70" si="38">($AH$9+($AH$10*H39)+($AH$11*I39)) + (($AH$12+($AH$13*H39)+($AH$14*I39))*AC39) + (($AH$15 + ($AH$16*H39) + ($AH$17*I39))*AD39) + (($AH$18 + ($AH$19*H39) + ($AH$20*I39))*AC39*AD39)</f>
        <v>-184494.8455169907</v>
      </c>
      <c r="AC39">
        <f t="shared" si="8"/>
        <v>0.16650274553995617</v>
      </c>
      <c r="AD39">
        <f t="shared" si="23"/>
        <v>2.7723164272343396E-2</v>
      </c>
      <c r="AE39">
        <f t="shared" si="24"/>
        <v>-5114.7809096681503</v>
      </c>
      <c r="AJ39">
        <f t="shared" ref="AJ39:AJ70" si="39">($AH$12+($AH$13*H39)+($AH$14*I39)) + (2*($AH$15 + ($AH$16*H39) + ($AH$17*I39))*AC39) + (3*($AH$18 + ($AH$19*H39)+($AH$20*I39))*AD39)</f>
        <v>217950.32369378617</v>
      </c>
      <c r="AK39">
        <f t="shared" si="25"/>
        <v>2.7723164272343396E-2</v>
      </c>
      <c r="AL39">
        <f t="shared" si="26"/>
        <v>0.83349725446004386</v>
      </c>
      <c r="AM39">
        <f t="shared" si="27"/>
        <v>5036.2176452812819</v>
      </c>
      <c r="AO39">
        <f t="shared" si="10"/>
        <v>-131.62602597362184</v>
      </c>
      <c r="AP39" s="1">
        <f t="shared" ref="AP39:AP70" si="40">-AT39*A39*18*$N$2</f>
        <v>-127.13759999999999</v>
      </c>
      <c r="AQ39" s="1">
        <f t="shared" si="28"/>
        <v>20.145967720683199</v>
      </c>
      <c r="AS39">
        <f t="shared" ref="AS39:AS70" si="41">-AO39/(A39*18*$N$2)</f>
        <v>1.3541772219508421</v>
      </c>
      <c r="AT39" s="1">
        <f t="shared" si="29"/>
        <v>1.3080000000000001</v>
      </c>
      <c r="AV39">
        <f t="shared" si="30"/>
        <v>1.3541772219508421</v>
      </c>
      <c r="AW39">
        <f t="shared" si="30"/>
        <v>1.3080000000000001</v>
      </c>
    </row>
    <row r="40" spans="1:49" x14ac:dyDescent="0.35">
      <c r="A40" s="1">
        <v>2</v>
      </c>
      <c r="B40" s="1">
        <v>20</v>
      </c>
      <c r="C40" s="1">
        <v>1.381</v>
      </c>
      <c r="D40" s="1">
        <f t="shared" si="31"/>
        <v>293.14999999999998</v>
      </c>
      <c r="E40">
        <v>110.98</v>
      </c>
      <c r="F40">
        <f t="shared" si="32"/>
        <v>221.96</v>
      </c>
      <c r="G40" s="1">
        <v>1.7999999999999999E-2</v>
      </c>
      <c r="H40">
        <f t="shared" si="33"/>
        <v>3.4112229234180458E-3</v>
      </c>
      <c r="I40">
        <f t="shared" si="34"/>
        <v>5.6806844234102236</v>
      </c>
      <c r="K40">
        <f t="shared" si="35"/>
        <v>36</v>
      </c>
      <c r="L40" s="1">
        <f t="shared" si="36"/>
        <v>6</v>
      </c>
      <c r="M40" s="1">
        <f t="shared" si="13"/>
        <v>2.4494897427831779</v>
      </c>
      <c r="N40" s="1">
        <v>0.2</v>
      </c>
      <c r="O40" s="1">
        <f t="shared" si="14"/>
        <v>1.4898979485566355</v>
      </c>
      <c r="P40" s="1">
        <f t="shared" si="15"/>
        <v>0.39870762671017196</v>
      </c>
      <c r="Q40" s="1">
        <f t="shared" si="16"/>
        <v>2.3922457602610319</v>
      </c>
      <c r="R40" s="1">
        <f t="shared" si="37"/>
        <v>-108</v>
      </c>
      <c r="S40" s="1">
        <f t="shared" si="17"/>
        <v>-258.36254210819146</v>
      </c>
      <c r="U40">
        <f t="shared" si="18"/>
        <v>0.40824829046386307</v>
      </c>
      <c r="V40">
        <f t="shared" si="19"/>
        <v>2.979795897113271</v>
      </c>
      <c r="W40">
        <f t="shared" si="20"/>
        <v>10.001398160435528</v>
      </c>
      <c r="Y40">
        <f t="shared" si="21"/>
        <v>0.81835739304068866</v>
      </c>
      <c r="Z40">
        <f t="shared" si="22"/>
        <v>-0.20045612698943741</v>
      </c>
      <c r="AB40">
        <f t="shared" si="38"/>
        <v>-181201.14539545434</v>
      </c>
      <c r="AC40">
        <f t="shared" si="8"/>
        <v>0.18164260695931128</v>
      </c>
      <c r="AD40">
        <f t="shared" si="23"/>
        <v>3.2994036662974839E-2</v>
      </c>
      <c r="AE40">
        <f t="shared" si="24"/>
        <v>-5978.5572345506553</v>
      </c>
      <c r="AJ40">
        <f t="shared" si="39"/>
        <v>217147.83744288341</v>
      </c>
      <c r="AK40">
        <f t="shared" si="25"/>
        <v>3.2994036662974839E-2</v>
      </c>
      <c r="AL40">
        <f t="shared" si="26"/>
        <v>0.81835739304068866</v>
      </c>
      <c r="AM40">
        <f t="shared" si="27"/>
        <v>5863.1900470360697</v>
      </c>
      <c r="AO40">
        <f t="shared" si="10"/>
        <v>-153.19720888103075</v>
      </c>
      <c r="AP40" s="1">
        <f t="shared" si="40"/>
        <v>-149.148</v>
      </c>
      <c r="AQ40" s="1">
        <f t="shared" si="28"/>
        <v>16.396092562218303</v>
      </c>
      <c r="AS40">
        <f t="shared" si="41"/>
        <v>1.4184926748243587</v>
      </c>
      <c r="AT40" s="1">
        <f t="shared" si="29"/>
        <v>1.381</v>
      </c>
      <c r="AV40">
        <f t="shared" si="30"/>
        <v>1.4184926748243587</v>
      </c>
      <c r="AW40">
        <f t="shared" si="30"/>
        <v>1.381</v>
      </c>
    </row>
    <row r="41" spans="1:49" x14ac:dyDescent="0.35">
      <c r="A41" s="1">
        <v>2.25</v>
      </c>
      <c r="B41" s="1">
        <v>20</v>
      </c>
      <c r="C41" s="1">
        <v>1.4770000000000001</v>
      </c>
      <c r="D41" s="1">
        <f t="shared" si="31"/>
        <v>293.14999999999998</v>
      </c>
      <c r="E41">
        <v>110.98</v>
      </c>
      <c r="F41">
        <f t="shared" si="32"/>
        <v>249.70500000000001</v>
      </c>
      <c r="G41" s="1">
        <v>1.7999999999999999E-2</v>
      </c>
      <c r="H41">
        <f t="shared" si="33"/>
        <v>3.4112229234180458E-3</v>
      </c>
      <c r="I41">
        <f t="shared" si="34"/>
        <v>5.6806844234102236</v>
      </c>
      <c r="K41">
        <f t="shared" si="35"/>
        <v>40.5</v>
      </c>
      <c r="L41" s="1">
        <f t="shared" si="36"/>
        <v>6.75</v>
      </c>
      <c r="M41" s="1">
        <f t="shared" si="13"/>
        <v>2.598076211353316</v>
      </c>
      <c r="N41" s="1">
        <v>0.2</v>
      </c>
      <c r="O41" s="1">
        <f t="shared" si="14"/>
        <v>1.5196152422706632</v>
      </c>
      <c r="P41" s="1">
        <f t="shared" si="15"/>
        <v>0.41845717273026761</v>
      </c>
      <c r="Q41" s="1">
        <f t="shared" si="16"/>
        <v>2.8245859159293065</v>
      </c>
      <c r="R41" s="1">
        <f t="shared" si="37"/>
        <v>-121.5</v>
      </c>
      <c r="S41" s="1">
        <f t="shared" si="17"/>
        <v>-343.18718878541074</v>
      </c>
      <c r="U41">
        <f t="shared" si="18"/>
        <v>0.38490017945975052</v>
      </c>
      <c r="V41">
        <f t="shared" si="19"/>
        <v>3.0392304845413265</v>
      </c>
      <c r="W41">
        <f t="shared" si="20"/>
        <v>10.384804599794208</v>
      </c>
      <c r="Y41">
        <f t="shared" si="21"/>
        <v>0.80018884456731787</v>
      </c>
      <c r="Z41">
        <f t="shared" si="22"/>
        <v>-0.22290752346182757</v>
      </c>
      <c r="AB41">
        <f t="shared" si="38"/>
        <v>-177264.9219512454</v>
      </c>
      <c r="AC41">
        <f t="shared" si="8"/>
        <v>0.19981115543268213</v>
      </c>
      <c r="AD41">
        <f t="shared" si="23"/>
        <v>3.9924497835343457E-2</v>
      </c>
      <c r="AE41">
        <f t="shared" si="24"/>
        <v>-7077.2129927248243</v>
      </c>
      <c r="AJ41">
        <f t="shared" si="39"/>
        <v>216145.90403322529</v>
      </c>
      <c r="AK41">
        <f t="shared" si="25"/>
        <v>3.9924497835343457E-2</v>
      </c>
      <c r="AL41">
        <f t="shared" si="26"/>
        <v>0.80018884456731787</v>
      </c>
      <c r="AM41">
        <f t="shared" si="27"/>
        <v>6905.2429794974478</v>
      </c>
      <c r="AO41">
        <f t="shared" si="10"/>
        <v>-181.82488768129042</v>
      </c>
      <c r="AP41" s="1">
        <f t="shared" si="40"/>
        <v>-179.45550000000003</v>
      </c>
      <c r="AQ41" s="1">
        <f t="shared" si="28"/>
        <v>5.6139979842506547</v>
      </c>
      <c r="AS41">
        <f t="shared" si="41"/>
        <v>1.496501133179345</v>
      </c>
      <c r="AT41" s="1">
        <f t="shared" si="29"/>
        <v>1.4770000000000001</v>
      </c>
      <c r="AV41">
        <f t="shared" si="30"/>
        <v>1.496501133179345</v>
      </c>
      <c r="AW41">
        <f t="shared" si="30"/>
        <v>1.4770000000000001</v>
      </c>
    </row>
    <row r="42" spans="1:49" x14ac:dyDescent="0.35">
      <c r="A42" s="1">
        <v>2.5</v>
      </c>
      <c r="B42" s="1">
        <v>20</v>
      </c>
      <c r="C42" s="1">
        <v>1.575</v>
      </c>
      <c r="D42" s="1">
        <f t="shared" si="31"/>
        <v>293.14999999999998</v>
      </c>
      <c r="E42">
        <v>110.98</v>
      </c>
      <c r="F42">
        <f t="shared" si="32"/>
        <v>277.45</v>
      </c>
      <c r="G42" s="1">
        <v>1.7999999999999999E-2</v>
      </c>
      <c r="H42">
        <f t="shared" si="33"/>
        <v>3.4112229234180458E-3</v>
      </c>
      <c r="I42">
        <f t="shared" si="34"/>
        <v>5.6806844234102236</v>
      </c>
      <c r="K42">
        <f t="shared" si="35"/>
        <v>45</v>
      </c>
      <c r="L42" s="1">
        <f t="shared" si="36"/>
        <v>7.5</v>
      </c>
      <c r="M42" s="1">
        <f t="shared" si="13"/>
        <v>2.7386127875258306</v>
      </c>
      <c r="N42" s="1">
        <v>0.2</v>
      </c>
      <c r="O42" s="1">
        <f t="shared" si="14"/>
        <v>1.5477225575051663</v>
      </c>
      <c r="P42" s="1">
        <f t="shared" si="15"/>
        <v>0.43678453268671041</v>
      </c>
      <c r="Q42" s="1">
        <f t="shared" si="16"/>
        <v>3.2758839951503282</v>
      </c>
      <c r="R42" s="1">
        <f t="shared" si="37"/>
        <v>-135</v>
      </c>
      <c r="S42" s="1">
        <f t="shared" si="17"/>
        <v>-442.24433934529429</v>
      </c>
      <c r="U42">
        <f t="shared" si="18"/>
        <v>0.36514837167011072</v>
      </c>
      <c r="V42">
        <f t="shared" si="19"/>
        <v>3.0954451150103326</v>
      </c>
      <c r="W42">
        <f t="shared" si="20"/>
        <v>10.734644158557197</v>
      </c>
      <c r="Y42">
        <f t="shared" si="21"/>
        <v>0.7828095033073702</v>
      </c>
      <c r="Z42">
        <f t="shared" si="22"/>
        <v>-0.24486590338652542</v>
      </c>
      <c r="AB42">
        <f t="shared" si="38"/>
        <v>-173517.06573875033</v>
      </c>
      <c r="AC42">
        <f t="shared" si="8"/>
        <v>0.21719049669262983</v>
      </c>
      <c r="AD42">
        <f t="shared" si="23"/>
        <v>4.7171711853591244E-2</v>
      </c>
      <c r="AE42">
        <f t="shared" si="24"/>
        <v>-8185.0970267089806</v>
      </c>
      <c r="AJ42">
        <f t="shared" si="39"/>
        <v>215147.76835605703</v>
      </c>
      <c r="AK42">
        <f t="shared" si="25"/>
        <v>4.7171711853591244E-2</v>
      </c>
      <c r="AL42">
        <f t="shared" si="26"/>
        <v>0.7828095033073702</v>
      </c>
      <c r="AM42">
        <f t="shared" si="27"/>
        <v>7944.6463930761429</v>
      </c>
      <c r="AO42">
        <f t="shared" si="10"/>
        <v>-212.77321577440034</v>
      </c>
      <c r="AP42" s="1">
        <f t="shared" si="40"/>
        <v>-212.625</v>
      </c>
      <c r="AQ42" s="1">
        <f t="shared" si="28"/>
        <v>2.1967915781092962E-2</v>
      </c>
      <c r="AS42">
        <f t="shared" si="41"/>
        <v>1.5760978946251878</v>
      </c>
      <c r="AT42" s="1">
        <f t="shared" si="29"/>
        <v>1.575</v>
      </c>
      <c r="AV42">
        <f t="shared" si="30"/>
        <v>1.5760978946251878</v>
      </c>
      <c r="AW42">
        <f t="shared" si="30"/>
        <v>1.575</v>
      </c>
    </row>
    <row r="43" spans="1:49" x14ac:dyDescent="0.35">
      <c r="A43" s="1">
        <v>2.75</v>
      </c>
      <c r="B43" s="1">
        <v>20</v>
      </c>
      <c r="C43" s="1">
        <v>1.677</v>
      </c>
      <c r="D43" s="1">
        <f t="shared" si="31"/>
        <v>293.14999999999998</v>
      </c>
      <c r="E43">
        <v>110.98</v>
      </c>
      <c r="F43">
        <f t="shared" si="32"/>
        <v>305.19499999999999</v>
      </c>
      <c r="G43" s="1">
        <v>1.7999999999999999E-2</v>
      </c>
      <c r="H43">
        <f t="shared" si="33"/>
        <v>3.4112229234180458E-3</v>
      </c>
      <c r="I43">
        <f t="shared" si="34"/>
        <v>5.6806844234102236</v>
      </c>
      <c r="K43">
        <f t="shared" si="35"/>
        <v>49.5</v>
      </c>
      <c r="L43" s="1">
        <f t="shared" si="36"/>
        <v>8.25</v>
      </c>
      <c r="M43" s="1">
        <f t="shared" si="13"/>
        <v>2.8722813232690143</v>
      </c>
      <c r="N43" s="1">
        <v>0.2</v>
      </c>
      <c r="O43" s="1">
        <f t="shared" si="14"/>
        <v>1.574456264653803</v>
      </c>
      <c r="P43" s="1">
        <f t="shared" si="15"/>
        <v>0.45390998388118231</v>
      </c>
      <c r="Q43" s="1">
        <f t="shared" si="16"/>
        <v>3.744757367019754</v>
      </c>
      <c r="R43" s="1">
        <f t="shared" si="37"/>
        <v>-148.5</v>
      </c>
      <c r="S43" s="1">
        <f t="shared" si="17"/>
        <v>-556.09646900243342</v>
      </c>
      <c r="U43">
        <f t="shared" si="18"/>
        <v>0.3481553119113957</v>
      </c>
      <c r="V43">
        <f t="shared" si="19"/>
        <v>3.1489125293076059</v>
      </c>
      <c r="W43">
        <f t="shared" si="20"/>
        <v>11.056366560551917</v>
      </c>
      <c r="Y43">
        <f t="shared" si="21"/>
        <v>0.76616903987526763</v>
      </c>
      <c r="Z43">
        <f t="shared" si="22"/>
        <v>-0.26635245489916687</v>
      </c>
      <c r="AB43">
        <f t="shared" si="38"/>
        <v>-169945.11229406591</v>
      </c>
      <c r="AC43">
        <f t="shared" si="8"/>
        <v>0.23383096012473231</v>
      </c>
      <c r="AD43">
        <f t="shared" si="23"/>
        <v>5.4676917912854152E-2</v>
      </c>
      <c r="AE43">
        <f t="shared" si="24"/>
        <v>-9292.0749545934232</v>
      </c>
      <c r="AJ43">
        <f t="shared" si="39"/>
        <v>214155.66767517218</v>
      </c>
      <c r="AK43">
        <f t="shared" si="25"/>
        <v>5.4676917912854152E-2</v>
      </c>
      <c r="AL43">
        <f t="shared" si="26"/>
        <v>0.76616903987526763</v>
      </c>
      <c r="AM43">
        <f t="shared" si="27"/>
        <v>8971.3581970876858</v>
      </c>
      <c r="AO43">
        <f t="shared" si="10"/>
        <v>-246.70243051214675</v>
      </c>
      <c r="AP43" s="1">
        <f t="shared" si="40"/>
        <v>-249.03449999999998</v>
      </c>
      <c r="AQ43" s="1">
        <f t="shared" si="28"/>
        <v>5.4385480961760369</v>
      </c>
      <c r="AS43">
        <f t="shared" si="41"/>
        <v>1.6612958283646246</v>
      </c>
      <c r="AT43" s="1">
        <f t="shared" si="29"/>
        <v>1.677</v>
      </c>
      <c r="AV43">
        <f t="shared" si="30"/>
        <v>1.6612958283646246</v>
      </c>
      <c r="AW43">
        <f t="shared" si="30"/>
        <v>1.677</v>
      </c>
    </row>
    <row r="44" spans="1:49" x14ac:dyDescent="0.35">
      <c r="A44" s="1">
        <v>3</v>
      </c>
      <c r="B44" s="1">
        <v>20</v>
      </c>
      <c r="C44" s="1">
        <v>1.7809999999999999</v>
      </c>
      <c r="D44" s="1">
        <f t="shared" si="31"/>
        <v>293.14999999999998</v>
      </c>
      <c r="E44">
        <v>110.98</v>
      </c>
      <c r="F44">
        <f t="shared" si="32"/>
        <v>332.94</v>
      </c>
      <c r="G44" s="1">
        <v>1.7999999999999999E-2</v>
      </c>
      <c r="H44">
        <f t="shared" si="33"/>
        <v>3.4112229234180458E-3</v>
      </c>
      <c r="I44">
        <f t="shared" si="34"/>
        <v>5.6806844234102236</v>
      </c>
      <c r="K44">
        <f t="shared" si="35"/>
        <v>54</v>
      </c>
      <c r="L44" s="1">
        <f t="shared" si="36"/>
        <v>9</v>
      </c>
      <c r="M44" s="1">
        <f t="shared" si="13"/>
        <v>3</v>
      </c>
      <c r="N44" s="1">
        <v>0.2</v>
      </c>
      <c r="O44" s="1">
        <f t="shared" si="14"/>
        <v>1.6</v>
      </c>
      <c r="P44" s="1">
        <f t="shared" si="15"/>
        <v>0.47000362924573563</v>
      </c>
      <c r="Q44" s="1">
        <f t="shared" si="16"/>
        <v>4.2300326632116203</v>
      </c>
      <c r="R44" s="1">
        <f t="shared" si="37"/>
        <v>-162</v>
      </c>
      <c r="S44" s="1">
        <f t="shared" si="17"/>
        <v>-685.26529144028245</v>
      </c>
      <c r="U44">
        <f t="shared" si="18"/>
        <v>0.33333333333333331</v>
      </c>
      <c r="V44">
        <f t="shared" si="19"/>
        <v>3.2</v>
      </c>
      <c r="W44">
        <f t="shared" si="20"/>
        <v>11.354166666666666</v>
      </c>
      <c r="Y44">
        <f t="shared" si="21"/>
        <v>0.75022131528800995</v>
      </c>
      <c r="Z44">
        <f t="shared" si="22"/>
        <v>-0.2873870289307216</v>
      </c>
      <c r="AB44">
        <f t="shared" si="38"/>
        <v>-166537.62123020328</v>
      </c>
      <c r="AC44">
        <f t="shared" si="8"/>
        <v>0.24977868471199002</v>
      </c>
      <c r="AD44">
        <f t="shared" si="23"/>
        <v>6.2389391336451716E-2</v>
      </c>
      <c r="AE44">
        <f t="shared" si="24"/>
        <v>-10390.180823172921</v>
      </c>
      <c r="AJ44">
        <f t="shared" si="39"/>
        <v>213171.45083957218</v>
      </c>
      <c r="AK44">
        <f t="shared" si="25"/>
        <v>6.2389391336451716E-2</v>
      </c>
      <c r="AL44">
        <f t="shared" si="26"/>
        <v>0.75022131528800995</v>
      </c>
      <c r="AM44">
        <f t="shared" si="27"/>
        <v>9977.6712141501102</v>
      </c>
      <c r="AO44">
        <f t="shared" si="10"/>
        <v>-284.39723611306908</v>
      </c>
      <c r="AP44" s="1">
        <f t="shared" si="40"/>
        <v>-288.52200000000005</v>
      </c>
      <c r="AQ44" s="1">
        <f t="shared" si="28"/>
        <v>17.013677122929835</v>
      </c>
      <c r="AS44">
        <f t="shared" si="41"/>
        <v>1.7555384945251178</v>
      </c>
      <c r="AT44" s="1">
        <f t="shared" si="29"/>
        <v>1.7809999999999999</v>
      </c>
      <c r="AV44">
        <f t="shared" si="30"/>
        <v>1.7555384945251178</v>
      </c>
      <c r="AW44">
        <f t="shared" si="30"/>
        <v>1.7809999999999999</v>
      </c>
    </row>
    <row r="45" spans="1:49" x14ac:dyDescent="0.35">
      <c r="A45" s="1">
        <v>3.25</v>
      </c>
      <c r="B45" s="1">
        <v>20</v>
      </c>
      <c r="C45" s="1">
        <v>1.887</v>
      </c>
      <c r="D45" s="1">
        <f t="shared" si="31"/>
        <v>293.14999999999998</v>
      </c>
      <c r="E45">
        <v>110.98</v>
      </c>
      <c r="F45">
        <f t="shared" si="32"/>
        <v>360.685</v>
      </c>
      <c r="G45" s="1">
        <v>1.7999999999999999E-2</v>
      </c>
      <c r="H45">
        <f t="shared" si="33"/>
        <v>3.4112229234180458E-3</v>
      </c>
      <c r="I45">
        <f t="shared" si="34"/>
        <v>5.6806844234102236</v>
      </c>
      <c r="K45">
        <f t="shared" si="35"/>
        <v>58.5</v>
      </c>
      <c r="L45" s="1">
        <f t="shared" si="36"/>
        <v>9.75</v>
      </c>
      <c r="M45" s="1">
        <f t="shared" si="13"/>
        <v>3.1224989991991992</v>
      </c>
      <c r="N45" s="1">
        <v>0.2</v>
      </c>
      <c r="O45" s="1">
        <f t="shared" si="14"/>
        <v>1.6244997998398398</v>
      </c>
      <c r="P45" s="1">
        <f t="shared" si="15"/>
        <v>0.48519995291361534</v>
      </c>
      <c r="Q45" s="1">
        <f t="shared" si="16"/>
        <v>4.7306995409077492</v>
      </c>
      <c r="R45" s="1">
        <f t="shared" si="37"/>
        <v>-175.5</v>
      </c>
      <c r="S45" s="1">
        <f t="shared" si="17"/>
        <v>-830.23776942930999</v>
      </c>
      <c r="U45">
        <f t="shared" si="18"/>
        <v>0.32025630761017426</v>
      </c>
      <c r="V45">
        <f t="shared" si="19"/>
        <v>3.2489995996796797</v>
      </c>
      <c r="W45">
        <f t="shared" si="20"/>
        <v>11.631347785246362</v>
      </c>
      <c r="Y45">
        <f t="shared" si="21"/>
        <v>0.7349239537438863</v>
      </c>
      <c r="Z45">
        <f t="shared" si="22"/>
        <v>-0.3079882494161319</v>
      </c>
      <c r="AB45">
        <f t="shared" si="38"/>
        <v>-163284.07814490006</v>
      </c>
      <c r="AC45">
        <f t="shared" si="8"/>
        <v>0.26507604625611364</v>
      </c>
      <c r="AD45">
        <f t="shared" si="23"/>
        <v>7.0265310298773295E-2</v>
      </c>
      <c r="AE45">
        <f t="shared" si="24"/>
        <v>-11473.20641770055</v>
      </c>
      <c r="AJ45">
        <f t="shared" si="39"/>
        <v>212196.63807179983</v>
      </c>
      <c r="AK45">
        <f t="shared" si="25"/>
        <v>7.0265310298773295E-2</v>
      </c>
      <c r="AL45">
        <f t="shared" si="26"/>
        <v>0.7349239537438863</v>
      </c>
      <c r="AM45">
        <f t="shared" si="27"/>
        <v>10957.762170136</v>
      </c>
      <c r="AO45">
        <f t="shared" si="10"/>
        <v>-326.73285789942202</v>
      </c>
      <c r="AP45" s="1">
        <f t="shared" si="40"/>
        <v>-331.16849999999999</v>
      </c>
      <c r="AQ45" s="1">
        <f t="shared" si="28"/>
        <v>19.67492084441983</v>
      </c>
      <c r="AS45">
        <f t="shared" si="41"/>
        <v>1.8617256860365927</v>
      </c>
      <c r="AT45" s="1">
        <f t="shared" si="29"/>
        <v>1.887</v>
      </c>
      <c r="AV45">
        <f t="shared" si="30"/>
        <v>1.8617256860365927</v>
      </c>
      <c r="AW45">
        <f t="shared" si="30"/>
        <v>1.887</v>
      </c>
    </row>
    <row r="46" spans="1:49" x14ac:dyDescent="0.35">
      <c r="A46" s="1">
        <v>3.5</v>
      </c>
      <c r="B46" s="1">
        <v>20</v>
      </c>
      <c r="C46" s="1">
        <v>1.9930000000000001</v>
      </c>
      <c r="D46" s="1">
        <f t="shared" si="31"/>
        <v>293.14999999999998</v>
      </c>
      <c r="E46">
        <v>110.98</v>
      </c>
      <c r="F46">
        <f t="shared" si="32"/>
        <v>388.43</v>
      </c>
      <c r="G46" s="1">
        <v>1.7999999999999999E-2</v>
      </c>
      <c r="H46">
        <f t="shared" si="33"/>
        <v>3.4112229234180458E-3</v>
      </c>
      <c r="I46">
        <f t="shared" si="34"/>
        <v>5.6806844234102236</v>
      </c>
      <c r="K46">
        <f t="shared" si="35"/>
        <v>63</v>
      </c>
      <c r="L46" s="1">
        <f t="shared" si="36"/>
        <v>10.5</v>
      </c>
      <c r="M46" s="1">
        <f t="shared" si="13"/>
        <v>3.2403703492039302</v>
      </c>
      <c r="N46" s="1">
        <v>0.2</v>
      </c>
      <c r="O46" s="1">
        <f t="shared" si="14"/>
        <v>1.6480740698407861</v>
      </c>
      <c r="P46" s="1">
        <f t="shared" si="15"/>
        <v>0.49960737576900971</v>
      </c>
      <c r="Q46" s="1">
        <f t="shared" si="16"/>
        <v>5.2458774455746022</v>
      </c>
      <c r="R46" s="1">
        <f t="shared" si="37"/>
        <v>-189</v>
      </c>
      <c r="S46" s="1">
        <f t="shared" si="17"/>
        <v>-991.47083721359979</v>
      </c>
      <c r="U46">
        <f t="shared" si="18"/>
        <v>0.30860669992418382</v>
      </c>
      <c r="V46">
        <f t="shared" si="19"/>
        <v>3.2961481396815722</v>
      </c>
      <c r="W46">
        <f t="shared" si="20"/>
        <v>11.890561112389092</v>
      </c>
      <c r="Y46">
        <f t="shared" si="21"/>
        <v>0.72023796662417261</v>
      </c>
      <c r="Z46">
        <f t="shared" si="22"/>
        <v>-0.32817361237793047</v>
      </c>
      <c r="AB46">
        <f t="shared" si="38"/>
        <v>-160174.80697796945</v>
      </c>
      <c r="AC46">
        <f t="shared" si="8"/>
        <v>0.27976203337582739</v>
      </c>
      <c r="AD46">
        <f t="shared" si="23"/>
        <v>7.8266795318577553E-2</v>
      </c>
      <c r="AE46">
        <f t="shared" si="24"/>
        <v>-12536.368832937402</v>
      </c>
      <c r="AJ46">
        <f t="shared" si="39"/>
        <v>211232.47121557419</v>
      </c>
      <c r="AK46">
        <f t="shared" si="25"/>
        <v>7.8266795318577553E-2</v>
      </c>
      <c r="AL46">
        <f t="shared" si="26"/>
        <v>0.72023796662417261</v>
      </c>
      <c r="AM46">
        <f t="shared" si="27"/>
        <v>11907.32596477076</v>
      </c>
      <c r="AO46">
        <f t="shared" si="10"/>
        <v>-374.64670377172479</v>
      </c>
      <c r="AP46" s="1">
        <f t="shared" si="40"/>
        <v>-376.67700000000002</v>
      </c>
      <c r="AQ46" s="1">
        <f t="shared" si="28"/>
        <v>4.1221027745486385</v>
      </c>
      <c r="AS46">
        <f t="shared" si="41"/>
        <v>1.9822576919138877</v>
      </c>
      <c r="AT46" s="1">
        <f t="shared" si="29"/>
        <v>1.9930000000000001</v>
      </c>
      <c r="AV46">
        <f t="shared" si="30"/>
        <v>1.9822576919138877</v>
      </c>
      <c r="AW46">
        <f t="shared" si="30"/>
        <v>1.9930000000000001</v>
      </c>
    </row>
    <row r="47" spans="1:49" x14ac:dyDescent="0.35">
      <c r="A47" s="1">
        <v>3.75</v>
      </c>
      <c r="B47" s="1">
        <v>20</v>
      </c>
      <c r="C47" s="1">
        <v>2.1</v>
      </c>
      <c r="D47" s="1">
        <f t="shared" si="31"/>
        <v>293.14999999999998</v>
      </c>
      <c r="E47">
        <v>110.98</v>
      </c>
      <c r="F47">
        <f t="shared" si="32"/>
        <v>416.17500000000001</v>
      </c>
      <c r="G47" s="1">
        <v>1.7999999999999999E-2</v>
      </c>
      <c r="H47">
        <f t="shared" si="33"/>
        <v>3.4112229234180458E-3</v>
      </c>
      <c r="I47">
        <f t="shared" si="34"/>
        <v>5.6806844234102236</v>
      </c>
      <c r="K47">
        <f t="shared" si="35"/>
        <v>67.5</v>
      </c>
      <c r="L47" s="1">
        <f t="shared" si="36"/>
        <v>11.25</v>
      </c>
      <c r="M47" s="1">
        <f t="shared" si="13"/>
        <v>3.3541019662496847</v>
      </c>
      <c r="N47" s="1">
        <v>0.2</v>
      </c>
      <c r="O47" s="1">
        <f t="shared" si="14"/>
        <v>1.670820393249937</v>
      </c>
      <c r="P47" s="1">
        <f t="shared" si="15"/>
        <v>0.51331475924627068</v>
      </c>
      <c r="Q47" s="1">
        <f t="shared" si="16"/>
        <v>5.7747910415205448</v>
      </c>
      <c r="R47" s="1">
        <f t="shared" si="37"/>
        <v>-202.5</v>
      </c>
      <c r="S47" s="1">
        <f t="shared" si="17"/>
        <v>-1169.3951859079102</v>
      </c>
      <c r="U47">
        <f t="shared" si="18"/>
        <v>0.29814239699997197</v>
      </c>
      <c r="V47">
        <f t="shared" si="19"/>
        <v>3.3416407864998741</v>
      </c>
      <c r="W47">
        <f t="shared" si="20"/>
        <v>12.133969083632897</v>
      </c>
      <c r="Y47">
        <f t="shared" si="21"/>
        <v>0.70612742069306411</v>
      </c>
      <c r="Z47">
        <f t="shared" si="22"/>
        <v>-0.34795957520583476</v>
      </c>
      <c r="AB47">
        <f t="shared" si="38"/>
        <v>-157200.89163654373</v>
      </c>
      <c r="AC47">
        <f t="shared" si="8"/>
        <v>0.29387257930693594</v>
      </c>
      <c r="AD47">
        <f t="shared" si="23"/>
        <v>8.636109286851136E-2</v>
      </c>
      <c r="AE47">
        <f t="shared" si="24"/>
        <v>-13576.040801636344</v>
      </c>
      <c r="AJ47">
        <f t="shared" si="39"/>
        <v>210279.95607009428</v>
      </c>
      <c r="AK47">
        <f t="shared" si="25"/>
        <v>8.636109286851136E-2</v>
      </c>
      <c r="AL47">
        <f t="shared" si="26"/>
        <v>0.70612742069306411</v>
      </c>
      <c r="AM47">
        <f t="shared" si="27"/>
        <v>12823.278771730826</v>
      </c>
      <c r="AO47">
        <f t="shared" si="10"/>
        <v>-429.11508466123087</v>
      </c>
      <c r="AP47" s="1">
        <f t="shared" si="40"/>
        <v>-425.25</v>
      </c>
      <c r="AQ47" s="1">
        <f t="shared" si="28"/>
        <v>14.938879438482125</v>
      </c>
      <c r="AS47">
        <f t="shared" si="41"/>
        <v>2.119086837833239</v>
      </c>
      <c r="AT47" s="1">
        <f t="shared" si="29"/>
        <v>2.1</v>
      </c>
      <c r="AV47">
        <f t="shared" si="30"/>
        <v>2.119086837833239</v>
      </c>
      <c r="AW47">
        <f t="shared" si="30"/>
        <v>2.1</v>
      </c>
    </row>
    <row r="48" spans="1:49" x14ac:dyDescent="0.35">
      <c r="A48" s="1">
        <v>0.2</v>
      </c>
      <c r="B48" s="1">
        <v>25</v>
      </c>
      <c r="C48" s="1">
        <v>0.85970000000000002</v>
      </c>
      <c r="D48" s="1">
        <f t="shared" si="31"/>
        <v>298.14999999999998</v>
      </c>
      <c r="E48">
        <v>110.98</v>
      </c>
      <c r="F48">
        <f t="shared" si="32"/>
        <v>22.196000000000002</v>
      </c>
      <c r="G48" s="1">
        <v>1.7999999999999999E-2</v>
      </c>
      <c r="H48">
        <f t="shared" si="33"/>
        <v>3.3540164346805303E-3</v>
      </c>
      <c r="I48">
        <f t="shared" si="34"/>
        <v>5.697596715569115</v>
      </c>
      <c r="K48">
        <f t="shared" si="35"/>
        <v>3.6</v>
      </c>
      <c r="L48" s="1">
        <f t="shared" si="36"/>
        <v>0.60000000000000009</v>
      </c>
      <c r="M48" s="1">
        <f t="shared" si="13"/>
        <v>0.7745966692414834</v>
      </c>
      <c r="N48" s="1">
        <v>0.2</v>
      </c>
      <c r="O48" s="1">
        <f t="shared" si="14"/>
        <v>1.1549193338482966</v>
      </c>
      <c r="P48" s="1">
        <f t="shared" si="15"/>
        <v>0.14403050071078732</v>
      </c>
      <c r="Q48" s="1">
        <f t="shared" si="16"/>
        <v>8.6418300426472403E-2</v>
      </c>
      <c r="R48" s="1">
        <f t="shared" si="37"/>
        <v>-10.8</v>
      </c>
      <c r="S48" s="1">
        <f t="shared" si="17"/>
        <v>-0.93331764460590205</v>
      </c>
      <c r="U48">
        <f t="shared" si="18"/>
        <v>1.2909944487358056</v>
      </c>
      <c r="V48">
        <f t="shared" si="19"/>
        <v>2.3098386676965932</v>
      </c>
      <c r="W48">
        <f t="shared" si="20"/>
        <v>4.5830709424352492</v>
      </c>
      <c r="Y48">
        <f t="shared" si="21"/>
        <v>0.97828596472692131</v>
      </c>
      <c r="Z48">
        <f t="shared" si="22"/>
        <v>-2.1953254215839504E-2</v>
      </c>
      <c r="AB48">
        <f t="shared" si="38"/>
        <v>-217197.48931693583</v>
      </c>
      <c r="AC48">
        <f t="shared" si="8"/>
        <v>2.1714035273078747E-2</v>
      </c>
      <c r="AD48">
        <f t="shared" si="23"/>
        <v>4.71499327840508E-4</v>
      </c>
      <c r="AE48">
        <f t="shared" si="24"/>
        <v>-102.40847022158115</v>
      </c>
      <c r="AJ48">
        <f t="shared" si="39"/>
        <v>224785.21725697769</v>
      </c>
      <c r="AK48">
        <f t="shared" si="25"/>
        <v>4.71499327840508E-4</v>
      </c>
      <c r="AL48">
        <f t="shared" si="26"/>
        <v>0.97828596472692131</v>
      </c>
      <c r="AM48">
        <f t="shared" si="27"/>
        <v>103.68469339064872</v>
      </c>
      <c r="AO48">
        <f t="shared" si="10"/>
        <v>-6.8145650103245572</v>
      </c>
      <c r="AP48" s="1">
        <f t="shared" si="40"/>
        <v>-9.2847600000000003</v>
      </c>
      <c r="AQ48" s="1">
        <f t="shared" si="28"/>
        <v>6.1018632870176628</v>
      </c>
      <c r="AS48">
        <f t="shared" si="41"/>
        <v>0.63097824169671823</v>
      </c>
      <c r="AT48" s="1">
        <f t="shared" si="29"/>
        <v>0.85970000000000002</v>
      </c>
    </row>
    <row r="49" spans="1:49" x14ac:dyDescent="0.35">
      <c r="A49" s="1">
        <v>0.3</v>
      </c>
      <c r="B49" s="1">
        <v>25</v>
      </c>
      <c r="C49" s="1">
        <v>0.87490000000000001</v>
      </c>
      <c r="D49" s="1">
        <f t="shared" si="31"/>
        <v>298.14999999999998</v>
      </c>
      <c r="E49">
        <v>110.98</v>
      </c>
      <c r="F49">
        <f t="shared" si="32"/>
        <v>33.293999999999997</v>
      </c>
      <c r="G49" s="1">
        <v>1.7999999999999999E-2</v>
      </c>
      <c r="H49">
        <f t="shared" si="33"/>
        <v>3.3540164346805303E-3</v>
      </c>
      <c r="I49">
        <f t="shared" si="34"/>
        <v>5.697596715569115</v>
      </c>
      <c r="K49">
        <f t="shared" si="35"/>
        <v>5.3999999999999995</v>
      </c>
      <c r="L49" s="1">
        <f t="shared" si="36"/>
        <v>0.89999999999999991</v>
      </c>
      <c r="M49" s="1">
        <f t="shared" si="13"/>
        <v>0.94868329805051377</v>
      </c>
      <c r="N49" s="1">
        <v>0.2</v>
      </c>
      <c r="O49" s="1">
        <f t="shared" si="14"/>
        <v>1.1897366596101029</v>
      </c>
      <c r="P49" s="1">
        <f t="shared" si="15"/>
        <v>0.17373198818891761</v>
      </c>
      <c r="Q49" s="1">
        <f t="shared" si="16"/>
        <v>0.15635878937002584</v>
      </c>
      <c r="R49" s="1">
        <f t="shared" si="37"/>
        <v>-16.2</v>
      </c>
      <c r="S49" s="1">
        <f t="shared" si="17"/>
        <v>-2.5330123877944186</v>
      </c>
      <c r="U49">
        <f t="shared" si="18"/>
        <v>1.0540925533894598</v>
      </c>
      <c r="V49">
        <f t="shared" si="19"/>
        <v>2.3794733192202058</v>
      </c>
      <c r="W49">
        <f t="shared" si="20"/>
        <v>5.2273299429437881</v>
      </c>
      <c r="Y49">
        <f t="shared" si="21"/>
        <v>0.96777877351460473</v>
      </c>
      <c r="Z49">
        <f t="shared" si="22"/>
        <v>-3.2751757582389782E-2</v>
      </c>
      <c r="AB49">
        <f t="shared" si="38"/>
        <v>-214837.48724018861</v>
      </c>
      <c r="AC49">
        <f t="shared" si="8"/>
        <v>3.2221226485395243E-2</v>
      </c>
      <c r="AD49">
        <f t="shared" si="23"/>
        <v>1.0382074362231359E-3</v>
      </c>
      <c r="AE49">
        <f t="shared" si="24"/>
        <v>-223.04587683225691</v>
      </c>
      <c r="AJ49">
        <f t="shared" si="39"/>
        <v>224428.92049190504</v>
      </c>
      <c r="AK49">
        <f t="shared" si="25"/>
        <v>1.0382074362231359E-3</v>
      </c>
      <c r="AL49">
        <f t="shared" si="26"/>
        <v>0.96777877351460473</v>
      </c>
      <c r="AM49">
        <f t="shared" si="27"/>
        <v>225.49610677912264</v>
      </c>
      <c r="AO49">
        <f t="shared" si="10"/>
        <v>-10.243324035186333</v>
      </c>
      <c r="AP49" s="1">
        <f t="shared" si="40"/>
        <v>-14.173379999999998</v>
      </c>
      <c r="AQ49" s="1">
        <f t="shared" si="28"/>
        <v>15.445339886567465</v>
      </c>
      <c r="AS49">
        <f t="shared" si="41"/>
        <v>0.63230395278927987</v>
      </c>
      <c r="AT49" s="1">
        <f t="shared" si="29"/>
        <v>0.87490000000000001</v>
      </c>
    </row>
    <row r="50" spans="1:49" x14ac:dyDescent="0.35">
      <c r="A50" s="1">
        <v>0.4</v>
      </c>
      <c r="B50" s="1">
        <v>25</v>
      </c>
      <c r="C50" s="1">
        <v>0.89359999999999995</v>
      </c>
      <c r="D50" s="1">
        <f t="shared" si="31"/>
        <v>298.14999999999998</v>
      </c>
      <c r="E50">
        <v>110.98</v>
      </c>
      <c r="F50">
        <f t="shared" si="32"/>
        <v>44.392000000000003</v>
      </c>
      <c r="G50" s="1">
        <v>1.7999999999999999E-2</v>
      </c>
      <c r="H50">
        <f t="shared" si="33"/>
        <v>3.3540164346805303E-3</v>
      </c>
      <c r="I50">
        <f t="shared" si="34"/>
        <v>5.697596715569115</v>
      </c>
      <c r="K50">
        <f t="shared" si="35"/>
        <v>7.2</v>
      </c>
      <c r="L50" s="1">
        <f t="shared" si="36"/>
        <v>1.2000000000000002</v>
      </c>
      <c r="M50" s="1">
        <f t="shared" si="13"/>
        <v>1.0954451150103324</v>
      </c>
      <c r="N50" s="1">
        <v>0.2</v>
      </c>
      <c r="O50" s="1">
        <f t="shared" si="14"/>
        <v>1.2190890230020666</v>
      </c>
      <c r="P50" s="1">
        <f t="shared" si="15"/>
        <v>0.19810387736670676</v>
      </c>
      <c r="Q50" s="1">
        <f t="shared" si="16"/>
        <v>0.23772465284004815</v>
      </c>
      <c r="R50" s="1">
        <f t="shared" si="37"/>
        <v>-21.6</v>
      </c>
      <c r="S50" s="1">
        <f t="shared" si="17"/>
        <v>-5.1348525013450406</v>
      </c>
      <c r="U50">
        <f t="shared" si="18"/>
        <v>0.91287092917527679</v>
      </c>
      <c r="V50">
        <f t="shared" si="19"/>
        <v>2.4381780460041331</v>
      </c>
      <c r="W50">
        <f t="shared" si="20"/>
        <v>5.7658678095059148</v>
      </c>
      <c r="Y50">
        <f t="shared" si="21"/>
        <v>0.95749488697730356</v>
      </c>
      <c r="Z50">
        <f t="shared" si="22"/>
        <v>-4.3434897913078224E-2</v>
      </c>
      <c r="AB50">
        <f t="shared" si="38"/>
        <v>-212531.33891365453</v>
      </c>
      <c r="AC50">
        <f t="shared" si="8"/>
        <v>4.250511302269646E-2</v>
      </c>
      <c r="AD50">
        <f t="shared" si="23"/>
        <v>1.8066846330722002E-3</v>
      </c>
      <c r="AE50">
        <f t="shared" si="24"/>
        <v>-383.97710406155937</v>
      </c>
      <c r="AJ50">
        <f t="shared" si="39"/>
        <v>224066.19886614877</v>
      </c>
      <c r="AK50">
        <f t="shared" si="25"/>
        <v>1.8066846330722002E-3</v>
      </c>
      <c r="AL50">
        <f t="shared" si="26"/>
        <v>0.95749488697730356</v>
      </c>
      <c r="AM50">
        <f t="shared" si="27"/>
        <v>387.61016771707432</v>
      </c>
      <c r="AO50">
        <f t="shared" si="10"/>
        <v>-14.577218864278962</v>
      </c>
      <c r="AP50" s="1">
        <f t="shared" si="40"/>
        <v>-19.301759999999998</v>
      </c>
      <c r="AQ50" s="1">
        <f t="shared" si="28"/>
        <v>22.321288943120223</v>
      </c>
      <c r="AS50">
        <f t="shared" si="41"/>
        <v>0.67487124371661855</v>
      </c>
      <c r="AT50" s="1">
        <f t="shared" si="29"/>
        <v>0.89359999999999995</v>
      </c>
    </row>
    <row r="51" spans="1:49" x14ac:dyDescent="0.35">
      <c r="A51" s="1">
        <v>0.5</v>
      </c>
      <c r="B51" s="1">
        <v>25</v>
      </c>
      <c r="C51" s="1">
        <v>0.91479999999999995</v>
      </c>
      <c r="D51" s="1">
        <f t="shared" si="31"/>
        <v>298.14999999999998</v>
      </c>
      <c r="E51">
        <v>110.98</v>
      </c>
      <c r="F51">
        <f t="shared" si="32"/>
        <v>55.49</v>
      </c>
      <c r="G51" s="1">
        <v>1.7999999999999999E-2</v>
      </c>
      <c r="H51">
        <f t="shared" si="33"/>
        <v>3.3540164346805303E-3</v>
      </c>
      <c r="I51">
        <f t="shared" si="34"/>
        <v>5.697596715569115</v>
      </c>
      <c r="K51">
        <f t="shared" si="35"/>
        <v>9</v>
      </c>
      <c r="L51" s="1">
        <f t="shared" si="36"/>
        <v>1.5</v>
      </c>
      <c r="M51" s="1">
        <f t="shared" si="13"/>
        <v>1.2247448713915889</v>
      </c>
      <c r="N51" s="1">
        <v>0.2</v>
      </c>
      <c r="O51" s="1">
        <f t="shared" si="14"/>
        <v>1.2449489742783177</v>
      </c>
      <c r="P51" s="1">
        <f t="shared" si="15"/>
        <v>0.21909454456137531</v>
      </c>
      <c r="Q51" s="1">
        <f t="shared" si="16"/>
        <v>0.32864181684206295</v>
      </c>
      <c r="R51" s="1">
        <f t="shared" si="37"/>
        <v>-27</v>
      </c>
      <c r="S51" s="1">
        <f t="shared" si="17"/>
        <v>-8.8733290547357004</v>
      </c>
      <c r="U51">
        <f t="shared" si="18"/>
        <v>0.81649658092772615</v>
      </c>
      <c r="V51">
        <f t="shared" si="19"/>
        <v>2.4898979485566355</v>
      </c>
      <c r="W51">
        <f t="shared" si="20"/>
        <v>6.2305505519291478</v>
      </c>
      <c r="Y51">
        <f t="shared" si="21"/>
        <v>0.94742726127201582</v>
      </c>
      <c r="Z51">
        <f t="shared" si="22"/>
        <v>-5.4005114078506188E-2</v>
      </c>
      <c r="AB51">
        <f t="shared" si="38"/>
        <v>-210277.36815173327</v>
      </c>
      <c r="AC51">
        <f t="shared" si="8"/>
        <v>5.257273872798416E-2</v>
      </c>
      <c r="AD51">
        <f t="shared" si="23"/>
        <v>2.7638928573608854E-3</v>
      </c>
      <c r="AE51">
        <f t="shared" si="24"/>
        <v>-581.18411589922096</v>
      </c>
      <c r="AJ51">
        <f t="shared" si="39"/>
        <v>223697.69191968042</v>
      </c>
      <c r="AK51">
        <f t="shared" si="25"/>
        <v>2.7638928573608854E-3</v>
      </c>
      <c r="AL51">
        <f t="shared" si="26"/>
        <v>0.94742726127201582</v>
      </c>
      <c r="AM51">
        <f t="shared" si="27"/>
        <v>585.77196648468532</v>
      </c>
      <c r="AO51">
        <f t="shared" si="10"/>
        <v>-19.745735306207735</v>
      </c>
      <c r="AP51" s="1">
        <f t="shared" si="40"/>
        <v>-24.6996</v>
      </c>
      <c r="AQ51" s="1">
        <f t="shared" si="28"/>
        <v>24.54077540440154</v>
      </c>
      <c r="AS51">
        <f t="shared" si="41"/>
        <v>0.73132352985954574</v>
      </c>
      <c r="AT51" s="1">
        <f t="shared" si="29"/>
        <v>0.91479999999999995</v>
      </c>
    </row>
    <row r="52" spans="1:49" x14ac:dyDescent="0.35">
      <c r="A52" s="1">
        <v>0.6</v>
      </c>
      <c r="B52" s="1">
        <v>25</v>
      </c>
      <c r="C52" s="1">
        <v>0.93779999999999997</v>
      </c>
      <c r="D52" s="1">
        <f t="shared" si="31"/>
        <v>298.14999999999998</v>
      </c>
      <c r="E52">
        <v>110.98</v>
      </c>
      <c r="F52">
        <f t="shared" si="32"/>
        <v>66.587999999999994</v>
      </c>
      <c r="G52" s="1">
        <v>1.7999999999999999E-2</v>
      </c>
      <c r="H52">
        <f t="shared" si="33"/>
        <v>3.3540164346805303E-3</v>
      </c>
      <c r="I52">
        <f t="shared" si="34"/>
        <v>5.697596715569115</v>
      </c>
      <c r="K52">
        <f t="shared" si="35"/>
        <v>10.799999999999999</v>
      </c>
      <c r="L52" s="1">
        <f t="shared" si="36"/>
        <v>1.7999999999999998</v>
      </c>
      <c r="M52" s="1">
        <f t="shared" si="13"/>
        <v>1.3416407864998738</v>
      </c>
      <c r="N52" s="1">
        <v>0.2</v>
      </c>
      <c r="O52" s="1">
        <f t="shared" si="14"/>
        <v>1.2683281572999747</v>
      </c>
      <c r="P52" s="1">
        <f t="shared" si="15"/>
        <v>0.23769962166478761</v>
      </c>
      <c r="Q52" s="1">
        <f t="shared" si="16"/>
        <v>0.42785931899661767</v>
      </c>
      <c r="R52" s="1">
        <f t="shared" si="37"/>
        <v>-32.4</v>
      </c>
      <c r="S52" s="1">
        <f t="shared" si="17"/>
        <v>-13.862641935490412</v>
      </c>
      <c r="U52">
        <f t="shared" si="18"/>
        <v>0.7453559924999299</v>
      </c>
      <c r="V52">
        <f t="shared" si="19"/>
        <v>2.5366563145999494</v>
      </c>
      <c r="W52">
        <f t="shared" si="20"/>
        <v>6.6406494776392329</v>
      </c>
      <c r="Y52">
        <f t="shared" si="21"/>
        <v>0.93756914572449723</v>
      </c>
      <c r="Z52">
        <f t="shared" si="22"/>
        <v>-6.4464768417906146E-2</v>
      </c>
      <c r="AB52">
        <f t="shared" si="38"/>
        <v>-208073.96198002787</v>
      </c>
      <c r="AC52">
        <f t="shared" si="8"/>
        <v>6.2430854275502816E-2</v>
      </c>
      <c r="AD52">
        <f t="shared" si="23"/>
        <v>3.8976115655690682E-3</v>
      </c>
      <c r="AE52">
        <f t="shared" si="24"/>
        <v>-810.99148070713522</v>
      </c>
      <c r="AJ52">
        <f t="shared" si="39"/>
        <v>223323.99458060382</v>
      </c>
      <c r="AK52">
        <f t="shared" si="25"/>
        <v>3.8976115655690682E-3</v>
      </c>
      <c r="AL52">
        <f t="shared" si="26"/>
        <v>0.93756914572449723</v>
      </c>
      <c r="AM52">
        <f t="shared" si="27"/>
        <v>816.08848416299952</v>
      </c>
      <c r="AO52">
        <f t="shared" si="10"/>
        <v>-25.664759637411862</v>
      </c>
      <c r="AP52" s="1">
        <f t="shared" si="40"/>
        <v>-30.384720000000002</v>
      </c>
      <c r="AQ52" s="1">
        <f t="shared" si="28"/>
        <v>22.278025824403162</v>
      </c>
      <c r="AS52">
        <f t="shared" si="41"/>
        <v>0.79212221103123037</v>
      </c>
      <c r="AT52" s="1">
        <f t="shared" si="29"/>
        <v>0.93779999999999997</v>
      </c>
    </row>
    <row r="53" spans="1:49" x14ac:dyDescent="0.35">
      <c r="A53" s="1">
        <v>0.7</v>
      </c>
      <c r="B53" s="1">
        <v>25</v>
      </c>
      <c r="C53" s="1">
        <v>0.96240000000000003</v>
      </c>
      <c r="D53" s="1">
        <f t="shared" si="31"/>
        <v>298.14999999999998</v>
      </c>
      <c r="E53">
        <v>110.98</v>
      </c>
      <c r="F53">
        <f t="shared" si="32"/>
        <v>77.685999999999993</v>
      </c>
      <c r="G53" s="1">
        <v>1.7999999999999999E-2</v>
      </c>
      <c r="H53">
        <f t="shared" si="33"/>
        <v>3.3540164346805303E-3</v>
      </c>
      <c r="I53">
        <f t="shared" si="34"/>
        <v>5.697596715569115</v>
      </c>
      <c r="K53">
        <f t="shared" si="35"/>
        <v>12.6</v>
      </c>
      <c r="L53" s="1">
        <f t="shared" si="36"/>
        <v>2.0999999999999996</v>
      </c>
      <c r="M53" s="1">
        <f t="shared" si="13"/>
        <v>1.4491376746189437</v>
      </c>
      <c r="N53" s="1">
        <v>0.2</v>
      </c>
      <c r="O53" s="1">
        <f t="shared" si="14"/>
        <v>1.2898275349237887</v>
      </c>
      <c r="P53" s="1">
        <f t="shared" si="15"/>
        <v>0.25450851557823218</v>
      </c>
      <c r="Q53" s="1">
        <f t="shared" si="16"/>
        <v>0.53446788271428747</v>
      </c>
      <c r="R53" s="1">
        <f t="shared" si="37"/>
        <v>-37.799999999999997</v>
      </c>
      <c r="S53" s="1">
        <f t="shared" si="17"/>
        <v>-20.202885966600064</v>
      </c>
      <c r="U53">
        <f t="shared" si="18"/>
        <v>0.69006555934235425</v>
      </c>
      <c r="V53">
        <f t="shared" si="19"/>
        <v>2.5796550698475773</v>
      </c>
      <c r="W53">
        <f t="shared" si="20"/>
        <v>7.0085795058786466</v>
      </c>
      <c r="Y53">
        <f t="shared" si="21"/>
        <v>0.9279140677340153</v>
      </c>
      <c r="Z53">
        <f t="shared" si="22"/>
        <v>-7.4816149908080359E-2</v>
      </c>
      <c r="AB53">
        <f t="shared" si="38"/>
        <v>-205919.56799814227</v>
      </c>
      <c r="AC53">
        <f t="shared" si="8"/>
        <v>7.2085932265984712E-2</v>
      </c>
      <c r="AD53">
        <f t="shared" si="23"/>
        <v>5.1963816306561357E-3</v>
      </c>
      <c r="AE53">
        <f t="shared" si="24"/>
        <v>-1070.0366605381935</v>
      </c>
      <c r="AJ53">
        <f t="shared" si="39"/>
        <v>222945.66037917938</v>
      </c>
      <c r="AK53">
        <f t="shared" si="25"/>
        <v>5.1963816306561357E-3</v>
      </c>
      <c r="AL53">
        <f t="shared" si="26"/>
        <v>0.9279140677340153</v>
      </c>
      <c r="AM53">
        <f t="shared" si="27"/>
        <v>1074.9984079118306</v>
      </c>
      <c r="AO53">
        <f t="shared" si="10"/>
        <v>-32.248028996023777</v>
      </c>
      <c r="AP53" s="1">
        <f t="shared" si="40"/>
        <v>-36.378720000000001</v>
      </c>
      <c r="AQ53" s="1">
        <f t="shared" si="28"/>
        <v>17.062608170330108</v>
      </c>
      <c r="AS53">
        <f t="shared" si="41"/>
        <v>0.85312246021226934</v>
      </c>
      <c r="AT53" s="1">
        <f t="shared" si="29"/>
        <v>0.96240000000000003</v>
      </c>
    </row>
    <row r="54" spans="1:49" x14ac:dyDescent="0.35">
      <c r="A54" s="1">
        <v>0.8</v>
      </c>
      <c r="B54" s="1">
        <v>25</v>
      </c>
      <c r="C54" s="1">
        <v>0.98829999999999996</v>
      </c>
      <c r="D54" s="1">
        <f t="shared" si="31"/>
        <v>298.14999999999998</v>
      </c>
      <c r="E54">
        <v>110.98</v>
      </c>
      <c r="F54">
        <f t="shared" si="32"/>
        <v>88.784000000000006</v>
      </c>
      <c r="G54" s="1">
        <v>1.7999999999999999E-2</v>
      </c>
      <c r="H54">
        <f t="shared" si="33"/>
        <v>3.3540164346805303E-3</v>
      </c>
      <c r="I54">
        <f t="shared" si="34"/>
        <v>5.697596715569115</v>
      </c>
      <c r="K54">
        <f t="shared" si="35"/>
        <v>14.4</v>
      </c>
      <c r="L54" s="1">
        <f t="shared" si="36"/>
        <v>2.4000000000000004</v>
      </c>
      <c r="M54" s="1">
        <f t="shared" si="13"/>
        <v>1.5491933384829668</v>
      </c>
      <c r="N54" s="1">
        <v>0.2</v>
      </c>
      <c r="O54" s="1">
        <f t="shared" si="14"/>
        <v>1.3098386676965934</v>
      </c>
      <c r="P54" s="1">
        <f t="shared" si="15"/>
        <v>0.26990397519884929</v>
      </c>
      <c r="Q54" s="1">
        <f t="shared" si="16"/>
        <v>0.64776954047723834</v>
      </c>
      <c r="R54" s="1">
        <f t="shared" si="37"/>
        <v>-43.2</v>
      </c>
      <c r="S54" s="1">
        <f t="shared" si="17"/>
        <v>-27.983644148616698</v>
      </c>
      <c r="U54">
        <f t="shared" si="18"/>
        <v>0.6454972243679028</v>
      </c>
      <c r="V54">
        <f t="shared" si="19"/>
        <v>2.6196773353931868</v>
      </c>
      <c r="W54">
        <f t="shared" si="20"/>
        <v>7.3428192954444151</v>
      </c>
      <c r="Y54">
        <f t="shared" si="21"/>
        <v>0.91845581860130199</v>
      </c>
      <c r="Z54">
        <f t="shared" si="22"/>
        <v>-8.5061477169996416E-2</v>
      </c>
      <c r="AB54">
        <f t="shared" si="38"/>
        <v>-203812.69184938789</v>
      </c>
      <c r="AC54">
        <f t="shared" si="8"/>
        <v>8.1544181398697999E-2</v>
      </c>
      <c r="AD54">
        <f t="shared" si="23"/>
        <v>6.6494535199837649E-3</v>
      </c>
      <c r="AE54">
        <f t="shared" si="24"/>
        <v>-1355.2430212352788</v>
      </c>
      <c r="AJ54">
        <f t="shared" si="39"/>
        <v>222563.20440977663</v>
      </c>
      <c r="AK54">
        <f t="shared" si="25"/>
        <v>6.6494535199837649E-3</v>
      </c>
      <c r="AL54">
        <f t="shared" si="26"/>
        <v>0.91845581860130199</v>
      </c>
      <c r="AM54">
        <f t="shared" si="27"/>
        <v>1359.2445177201864</v>
      </c>
      <c r="AO54">
        <f t="shared" si="10"/>
        <v>-39.413021406138796</v>
      </c>
      <c r="AP54" s="1">
        <f t="shared" si="40"/>
        <v>-42.694559999999996</v>
      </c>
      <c r="AQ54" s="1">
        <f t="shared" si="28"/>
        <v>10.768495543000538</v>
      </c>
      <c r="AS54">
        <f t="shared" si="41"/>
        <v>0.91233845847543504</v>
      </c>
      <c r="AT54" s="1">
        <f t="shared" si="29"/>
        <v>0.98829999999999996</v>
      </c>
    </row>
    <row r="55" spans="1:49" x14ac:dyDescent="0.35">
      <c r="A55" s="1">
        <v>0.9</v>
      </c>
      <c r="B55" s="1">
        <v>25</v>
      </c>
      <c r="C55" s="1">
        <v>1.016</v>
      </c>
      <c r="D55" s="1">
        <f t="shared" si="31"/>
        <v>298.14999999999998</v>
      </c>
      <c r="E55">
        <v>110.98</v>
      </c>
      <c r="F55">
        <f t="shared" si="32"/>
        <v>99.882000000000005</v>
      </c>
      <c r="G55" s="1">
        <v>1.7999999999999999E-2</v>
      </c>
      <c r="H55">
        <f t="shared" si="33"/>
        <v>3.3540164346805303E-3</v>
      </c>
      <c r="I55">
        <f t="shared" si="34"/>
        <v>5.697596715569115</v>
      </c>
      <c r="K55">
        <f t="shared" si="35"/>
        <v>16.2</v>
      </c>
      <c r="L55" s="1">
        <f t="shared" si="36"/>
        <v>2.7</v>
      </c>
      <c r="M55" s="1">
        <f t="shared" si="13"/>
        <v>1.6431676725154984</v>
      </c>
      <c r="N55" s="1">
        <v>0.2</v>
      </c>
      <c r="O55" s="1">
        <f t="shared" si="14"/>
        <v>1.3286335345030997</v>
      </c>
      <c r="P55" s="1">
        <f t="shared" si="15"/>
        <v>0.2841509964115006</v>
      </c>
      <c r="Q55" s="1">
        <f t="shared" si="16"/>
        <v>0.76720769031105163</v>
      </c>
      <c r="R55" s="1">
        <f t="shared" si="37"/>
        <v>-48.599999999999994</v>
      </c>
      <c r="S55" s="1">
        <f t="shared" si="17"/>
        <v>-37.286293749117107</v>
      </c>
      <c r="U55">
        <f t="shared" si="18"/>
        <v>0.60858061945018449</v>
      </c>
      <c r="V55">
        <f t="shared" si="19"/>
        <v>2.6572670690061995</v>
      </c>
      <c r="W55">
        <f t="shared" si="20"/>
        <v>7.6494353641458313</v>
      </c>
      <c r="Y55">
        <f t="shared" si="21"/>
        <v>0.90918844021449574</v>
      </c>
      <c r="Z55">
        <f t="shared" si="22"/>
        <v>-9.5202901322921613E-2</v>
      </c>
      <c r="AB55">
        <f t="shared" si="38"/>
        <v>-201751.89479482765</v>
      </c>
      <c r="AC55">
        <f t="shared" si="8"/>
        <v>9.0811559785504259E-2</v>
      </c>
      <c r="AD55">
        <f t="shared" si="23"/>
        <v>8.2467393906762148E-3</v>
      </c>
      <c r="AE55">
        <f t="shared" si="24"/>
        <v>-1663.7952979480688</v>
      </c>
      <c r="AJ55">
        <f t="shared" si="39"/>
        <v>222177.10606244017</v>
      </c>
      <c r="AK55">
        <f t="shared" si="25"/>
        <v>8.2467393906762148E-3</v>
      </c>
      <c r="AL55">
        <f t="shared" si="26"/>
        <v>0.90918844021449574</v>
      </c>
      <c r="AM55">
        <f t="shared" si="27"/>
        <v>1665.848420350158</v>
      </c>
      <c r="AO55">
        <f t="shared" si="10"/>
        <v>-47.084054416675144</v>
      </c>
      <c r="AP55" s="1">
        <f t="shared" si="40"/>
        <v>-49.377600000000001</v>
      </c>
      <c r="AQ55" s="1">
        <f t="shared" si="28"/>
        <v>5.2603513427889581</v>
      </c>
      <c r="AS55">
        <f t="shared" si="41"/>
        <v>0.96880770404681382</v>
      </c>
      <c r="AT55" s="1">
        <f t="shared" si="29"/>
        <v>1.016</v>
      </c>
    </row>
    <row r="56" spans="1:49" x14ac:dyDescent="0.35">
      <c r="A56" s="1">
        <v>1</v>
      </c>
      <c r="B56" s="1">
        <v>25</v>
      </c>
      <c r="C56" s="1">
        <v>1.044</v>
      </c>
      <c r="D56" s="1">
        <f t="shared" si="31"/>
        <v>298.14999999999998</v>
      </c>
      <c r="E56">
        <v>110.98</v>
      </c>
      <c r="F56">
        <f t="shared" si="32"/>
        <v>110.98</v>
      </c>
      <c r="G56" s="1">
        <v>1.7999999999999999E-2</v>
      </c>
      <c r="H56">
        <f t="shared" si="33"/>
        <v>3.3540164346805303E-3</v>
      </c>
      <c r="I56">
        <f t="shared" si="34"/>
        <v>5.697596715569115</v>
      </c>
      <c r="K56">
        <f t="shared" si="35"/>
        <v>18</v>
      </c>
      <c r="L56" s="1">
        <f t="shared" si="36"/>
        <v>3</v>
      </c>
      <c r="M56" s="1">
        <f t="shared" si="13"/>
        <v>1.7320508075688772</v>
      </c>
      <c r="N56" s="1">
        <v>0.2</v>
      </c>
      <c r="O56" s="1">
        <f t="shared" si="14"/>
        <v>1.3464101615137753</v>
      </c>
      <c r="P56" s="1">
        <f t="shared" si="15"/>
        <v>0.29744191103901518</v>
      </c>
      <c r="Q56" s="1">
        <f t="shared" si="16"/>
        <v>0.89232573311704555</v>
      </c>
      <c r="R56" s="1">
        <f t="shared" si="37"/>
        <v>-54</v>
      </c>
      <c r="S56" s="1">
        <f t="shared" si="17"/>
        <v>-48.185589588320461</v>
      </c>
      <c r="U56">
        <f t="shared" si="18"/>
        <v>0.57735026918962584</v>
      </c>
      <c r="V56">
        <f t="shared" si="19"/>
        <v>2.6928203230275507</v>
      </c>
      <c r="W56">
        <f t="shared" si="20"/>
        <v>7.932931795463726</v>
      </c>
      <c r="Y56">
        <f t="shared" si="21"/>
        <v>0.90010621253307888</v>
      </c>
      <c r="Z56">
        <f t="shared" si="22"/>
        <v>-0.10524250869527861</v>
      </c>
      <c r="AB56">
        <f t="shared" si="38"/>
        <v>-199735.79138880334</v>
      </c>
      <c r="AC56">
        <f t="shared" si="8"/>
        <v>9.9893787466921097E-2</v>
      </c>
      <c r="AD56">
        <f t="shared" si="23"/>
        <v>9.9787687744864028E-3</v>
      </c>
      <c r="AE56">
        <f t="shared" si="24"/>
        <v>-1993.1172782579208</v>
      </c>
      <c r="AJ56">
        <f t="shared" si="39"/>
        <v>221787.81154371393</v>
      </c>
      <c r="AK56">
        <f t="shared" si="25"/>
        <v>9.9787687744864028E-3</v>
      </c>
      <c r="AL56">
        <f t="shared" si="26"/>
        <v>0.90010621253307888</v>
      </c>
      <c r="AM56">
        <f t="shared" si="27"/>
        <v>1992.0874258709316</v>
      </c>
      <c r="AO56">
        <f t="shared" si="10"/>
        <v>-55.193911505490178</v>
      </c>
      <c r="AP56" s="1">
        <f t="shared" si="40"/>
        <v>-56.376000000000005</v>
      </c>
      <c r="AQ56" s="1">
        <f t="shared" si="28"/>
        <v>1.3973332088525097</v>
      </c>
      <c r="AS56">
        <f t="shared" si="41"/>
        <v>1.0221094723238922</v>
      </c>
      <c r="AT56" s="1">
        <f t="shared" si="29"/>
        <v>1.044</v>
      </c>
      <c r="AV56">
        <f t="shared" si="30"/>
        <v>1.0221094723238922</v>
      </c>
      <c r="AW56">
        <f t="shared" si="30"/>
        <v>1.044</v>
      </c>
    </row>
    <row r="57" spans="1:49" x14ac:dyDescent="0.35">
      <c r="A57" s="1">
        <v>1.2</v>
      </c>
      <c r="B57" s="1">
        <v>25</v>
      </c>
      <c r="C57" s="1">
        <v>1.103</v>
      </c>
      <c r="D57" s="1">
        <f t="shared" si="31"/>
        <v>298.14999999999998</v>
      </c>
      <c r="E57">
        <v>110.98</v>
      </c>
      <c r="F57">
        <f t="shared" si="32"/>
        <v>133.17599999999999</v>
      </c>
      <c r="G57" s="1">
        <v>1.7999999999999999E-2</v>
      </c>
      <c r="H57">
        <f t="shared" si="33"/>
        <v>3.3540164346805303E-3</v>
      </c>
      <c r="I57">
        <f t="shared" si="34"/>
        <v>5.697596715569115</v>
      </c>
      <c r="K57">
        <f t="shared" si="35"/>
        <v>21.599999999999998</v>
      </c>
      <c r="L57" s="1">
        <f t="shared" si="36"/>
        <v>3.5999999999999996</v>
      </c>
      <c r="M57" s="1">
        <f t="shared" si="13"/>
        <v>1.8973665961010275</v>
      </c>
      <c r="N57" s="1">
        <v>0.2</v>
      </c>
      <c r="O57" s="1">
        <f t="shared" si="14"/>
        <v>1.3794733192202056</v>
      </c>
      <c r="P57" s="1">
        <f t="shared" si="15"/>
        <v>0.3217017735821896</v>
      </c>
      <c r="Q57" s="1">
        <f t="shared" si="16"/>
        <v>1.1581263848958825</v>
      </c>
      <c r="R57" s="1">
        <f t="shared" si="37"/>
        <v>-64.8</v>
      </c>
      <c r="S57" s="1">
        <f t="shared" si="17"/>
        <v>-75.046589741253186</v>
      </c>
      <c r="U57">
        <f t="shared" si="18"/>
        <v>0.52704627669472992</v>
      </c>
      <c r="V57">
        <f t="shared" si="19"/>
        <v>2.7589466384404111</v>
      </c>
      <c r="W57">
        <f t="shared" si="20"/>
        <v>8.4436013025158054</v>
      </c>
      <c r="Y57">
        <f t="shared" si="21"/>
        <v>0.88247544953299395</v>
      </c>
      <c r="Z57">
        <f t="shared" si="22"/>
        <v>-0.12502430978771625</v>
      </c>
      <c r="AB57">
        <f t="shared" si="38"/>
        <v>-195832.37694506743</v>
      </c>
      <c r="AC57">
        <f t="shared" si="8"/>
        <v>0.11752455046700601</v>
      </c>
      <c r="AD57">
        <f t="shared" si="23"/>
        <v>1.3812019962471842E-2</v>
      </c>
      <c r="AE57">
        <f t="shared" si="24"/>
        <v>-2704.8406996635817</v>
      </c>
      <c r="AJ57">
        <f t="shared" si="39"/>
        <v>221001.26669138679</v>
      </c>
      <c r="AK57">
        <f t="shared" si="25"/>
        <v>1.3812019962471842E-2</v>
      </c>
      <c r="AL57">
        <f t="shared" si="26"/>
        <v>0.88247544953299395</v>
      </c>
      <c r="AM57">
        <f t="shared" si="27"/>
        <v>2693.7332835084731</v>
      </c>
      <c r="AO57">
        <f t="shared" si="10"/>
        <v>-72.507799198448083</v>
      </c>
      <c r="AP57" s="1">
        <f t="shared" si="40"/>
        <v>-71.474399999999989</v>
      </c>
      <c r="AQ57" s="1">
        <f t="shared" si="28"/>
        <v>1.0679139033531644</v>
      </c>
      <c r="AS57">
        <f t="shared" si="41"/>
        <v>1.1189475184945692</v>
      </c>
      <c r="AT57" s="1">
        <f t="shared" si="29"/>
        <v>1.103</v>
      </c>
      <c r="AV57">
        <f t="shared" si="30"/>
        <v>1.1189475184945692</v>
      </c>
      <c r="AW57">
        <f t="shared" si="30"/>
        <v>1.103</v>
      </c>
    </row>
    <row r="58" spans="1:49" x14ac:dyDescent="0.35">
      <c r="A58" s="1">
        <v>1.4</v>
      </c>
      <c r="B58" s="1">
        <v>25</v>
      </c>
      <c r="C58" s="1">
        <v>1.167</v>
      </c>
      <c r="D58" s="1">
        <f t="shared" si="31"/>
        <v>298.14999999999998</v>
      </c>
      <c r="E58">
        <v>110.98</v>
      </c>
      <c r="F58">
        <f t="shared" si="32"/>
        <v>155.37199999999999</v>
      </c>
      <c r="G58" s="1">
        <v>1.7999999999999999E-2</v>
      </c>
      <c r="H58">
        <f t="shared" si="33"/>
        <v>3.3540164346805303E-3</v>
      </c>
      <c r="I58">
        <f t="shared" si="34"/>
        <v>5.697596715569115</v>
      </c>
      <c r="K58">
        <f t="shared" si="35"/>
        <v>25.2</v>
      </c>
      <c r="L58" s="1">
        <f t="shared" si="36"/>
        <v>4.1999999999999993</v>
      </c>
      <c r="M58" s="1">
        <f t="shared" si="13"/>
        <v>2.0493901531919194</v>
      </c>
      <c r="N58" s="1">
        <v>0.2</v>
      </c>
      <c r="O58" s="1">
        <f t="shared" si="14"/>
        <v>1.4098780306383838</v>
      </c>
      <c r="P58" s="1">
        <f t="shared" si="15"/>
        <v>0.34350319755512371</v>
      </c>
      <c r="Q58" s="1">
        <f t="shared" si="16"/>
        <v>1.4427134297315194</v>
      </c>
      <c r="R58" s="1">
        <f t="shared" si="37"/>
        <v>-75.599999999999994</v>
      </c>
      <c r="S58" s="1">
        <f t="shared" si="17"/>
        <v>-109.06913528770286</v>
      </c>
      <c r="U58">
        <f t="shared" si="18"/>
        <v>0.48795003647426666</v>
      </c>
      <c r="V58">
        <f t="shared" si="19"/>
        <v>2.8197560612767676</v>
      </c>
      <c r="W58">
        <f t="shared" si="20"/>
        <v>8.8946105016690531</v>
      </c>
      <c r="Y58">
        <f t="shared" si="21"/>
        <v>0.8655221002413076</v>
      </c>
      <c r="Z58">
        <f t="shared" si="22"/>
        <v>-0.14442237003987493</v>
      </c>
      <c r="AB58">
        <f t="shared" si="38"/>
        <v>-192092.34858298034</v>
      </c>
      <c r="AC58">
        <f t="shared" si="8"/>
        <v>0.13447789975869243</v>
      </c>
      <c r="AD58">
        <f t="shared" si="23"/>
        <v>1.8084305523508929E-2</v>
      </c>
      <c r="AE58">
        <f t="shared" si="24"/>
        <v>-3473.856720502994</v>
      </c>
      <c r="AJ58">
        <f t="shared" si="39"/>
        <v>220206.55999239083</v>
      </c>
      <c r="AK58">
        <f t="shared" si="25"/>
        <v>1.8084305523508929E-2</v>
      </c>
      <c r="AL58">
        <f t="shared" si="26"/>
        <v>0.8655221002413076</v>
      </c>
      <c r="AM58">
        <f t="shared" si="27"/>
        <v>3446.7536942069687</v>
      </c>
      <c r="AO58">
        <f t="shared" si="10"/>
        <v>-91.005141863386598</v>
      </c>
      <c r="AP58" s="1">
        <f t="shared" si="40"/>
        <v>-88.225200000000001</v>
      </c>
      <c r="AQ58" s="1">
        <f t="shared" si="28"/>
        <v>7.7280767638093444</v>
      </c>
      <c r="AS58">
        <f t="shared" si="41"/>
        <v>1.2037717177696641</v>
      </c>
      <c r="AT58" s="1">
        <f t="shared" si="29"/>
        <v>1.167</v>
      </c>
      <c r="AV58">
        <f t="shared" si="30"/>
        <v>1.2037717177696641</v>
      </c>
      <c r="AW58">
        <f t="shared" si="30"/>
        <v>1.167</v>
      </c>
    </row>
    <row r="59" spans="1:49" x14ac:dyDescent="0.35">
      <c r="A59" s="1">
        <v>1.6</v>
      </c>
      <c r="B59" s="1">
        <v>25</v>
      </c>
      <c r="C59" s="1">
        <v>1.2330000000000001</v>
      </c>
      <c r="D59" s="1">
        <f t="shared" si="31"/>
        <v>298.14999999999998</v>
      </c>
      <c r="E59">
        <v>110.98</v>
      </c>
      <c r="F59">
        <f t="shared" si="32"/>
        <v>177.56800000000001</v>
      </c>
      <c r="G59" s="1">
        <v>1.7999999999999999E-2</v>
      </c>
      <c r="H59">
        <f t="shared" si="33"/>
        <v>3.3540164346805303E-3</v>
      </c>
      <c r="I59">
        <f t="shared" si="34"/>
        <v>5.697596715569115</v>
      </c>
      <c r="K59">
        <f t="shared" si="35"/>
        <v>28.8</v>
      </c>
      <c r="L59" s="1">
        <f t="shared" si="36"/>
        <v>4.8000000000000007</v>
      </c>
      <c r="M59" s="1">
        <f t="shared" si="13"/>
        <v>2.1908902300206647</v>
      </c>
      <c r="N59" s="1">
        <v>0.2</v>
      </c>
      <c r="O59" s="1">
        <f t="shared" si="14"/>
        <v>1.4381780460041329</v>
      </c>
      <c r="P59" s="1">
        <f t="shared" si="15"/>
        <v>0.3633770666581439</v>
      </c>
      <c r="Q59" s="1">
        <f t="shared" si="16"/>
        <v>1.744209919959091</v>
      </c>
      <c r="R59" s="1">
        <f t="shared" si="37"/>
        <v>-86.4</v>
      </c>
      <c r="S59" s="1">
        <f t="shared" si="17"/>
        <v>-150.69973708446548</v>
      </c>
      <c r="U59">
        <f t="shared" si="18"/>
        <v>0.4564354645876384</v>
      </c>
      <c r="V59">
        <f t="shared" si="19"/>
        <v>2.8763560920082658</v>
      </c>
      <c r="W59">
        <f t="shared" si="20"/>
        <v>9.298959297546789</v>
      </c>
      <c r="Y59">
        <f t="shared" si="21"/>
        <v>0.84920785890920947</v>
      </c>
      <c r="Z59">
        <f t="shared" si="22"/>
        <v>-0.16345129471021383</v>
      </c>
      <c r="AB59">
        <f t="shared" si="38"/>
        <v>-188506.32620513465</v>
      </c>
      <c r="AC59">
        <f t="shared" si="8"/>
        <v>0.15079214109079053</v>
      </c>
      <c r="AD59">
        <f t="shared" si="23"/>
        <v>2.2738269814744878E-2</v>
      </c>
      <c r="AE59">
        <f t="shared" si="24"/>
        <v>-4286.3077070386644</v>
      </c>
      <c r="AJ59">
        <f t="shared" si="39"/>
        <v>219406.28249184604</v>
      </c>
      <c r="AK59">
        <f t="shared" si="25"/>
        <v>2.2738269814744878E-2</v>
      </c>
      <c r="AL59">
        <f t="shared" si="26"/>
        <v>0.84920785890920947</v>
      </c>
      <c r="AM59">
        <f t="shared" si="27"/>
        <v>4236.6294348604333</v>
      </c>
      <c r="AO59">
        <f t="shared" si="10"/>
        <v>-110.48387549849122</v>
      </c>
      <c r="AP59" s="1">
        <f t="shared" si="40"/>
        <v>-106.53120000000001</v>
      </c>
      <c r="AQ59" s="1">
        <f t="shared" si="28"/>
        <v>15.623643596372681</v>
      </c>
      <c r="AS59">
        <f t="shared" si="41"/>
        <v>1.2787485590103149</v>
      </c>
      <c r="AT59" s="1">
        <f t="shared" si="29"/>
        <v>1.2330000000000001</v>
      </c>
      <c r="AV59">
        <f t="shared" si="30"/>
        <v>1.2787485590103149</v>
      </c>
      <c r="AW59">
        <f t="shared" si="30"/>
        <v>1.2330000000000001</v>
      </c>
    </row>
    <row r="60" spans="1:49" x14ac:dyDescent="0.35">
      <c r="A60" s="1">
        <v>1.8</v>
      </c>
      <c r="B60" s="1">
        <v>25</v>
      </c>
      <c r="C60" s="1">
        <v>1.3029999999999999</v>
      </c>
      <c r="D60" s="1">
        <f t="shared" si="31"/>
        <v>298.14999999999998</v>
      </c>
      <c r="E60">
        <v>110.98</v>
      </c>
      <c r="F60">
        <f t="shared" si="32"/>
        <v>199.76400000000001</v>
      </c>
      <c r="G60" s="1">
        <v>1.7999999999999999E-2</v>
      </c>
      <c r="H60">
        <f t="shared" si="33"/>
        <v>3.3540164346805303E-3</v>
      </c>
      <c r="I60">
        <f t="shared" si="34"/>
        <v>5.697596715569115</v>
      </c>
      <c r="K60">
        <f t="shared" si="35"/>
        <v>32.4</v>
      </c>
      <c r="L60" s="1">
        <f t="shared" si="36"/>
        <v>5.4</v>
      </c>
      <c r="M60" s="1">
        <f t="shared" si="13"/>
        <v>2.3237900077244502</v>
      </c>
      <c r="N60" s="1">
        <v>0.2</v>
      </c>
      <c r="O60" s="1">
        <f t="shared" si="14"/>
        <v>1.46475800154489</v>
      </c>
      <c r="P60" s="1">
        <f t="shared" si="15"/>
        <v>0.38169004216543373</v>
      </c>
      <c r="Q60" s="1">
        <f t="shared" si="16"/>
        <v>2.0611262276933422</v>
      </c>
      <c r="R60" s="1">
        <f t="shared" si="37"/>
        <v>-97.199999999999989</v>
      </c>
      <c r="S60" s="1">
        <f t="shared" si="17"/>
        <v>-200.34146933179284</v>
      </c>
      <c r="U60">
        <f t="shared" si="18"/>
        <v>0.43033148291193518</v>
      </c>
      <c r="V60">
        <f t="shared" si="19"/>
        <v>2.92951600308978</v>
      </c>
      <c r="W60">
        <f t="shared" si="20"/>
        <v>9.6656961579115652</v>
      </c>
      <c r="Y60">
        <f t="shared" si="21"/>
        <v>0.83349725446004386</v>
      </c>
      <c r="Z60">
        <f t="shared" si="22"/>
        <v>-0.18212487078586309</v>
      </c>
      <c r="AB60">
        <f t="shared" si="38"/>
        <v>-185065.59112814863</v>
      </c>
      <c r="AC60">
        <f t="shared" si="8"/>
        <v>0.16650274553995617</v>
      </c>
      <c r="AD60">
        <f t="shared" si="23"/>
        <v>2.7723164272343396E-2</v>
      </c>
      <c r="AE60">
        <f t="shared" si="24"/>
        <v>-5130.6037840040008</v>
      </c>
      <c r="AJ60">
        <f t="shared" si="39"/>
        <v>218602.67882293879</v>
      </c>
      <c r="AK60">
        <f t="shared" si="25"/>
        <v>2.7723164272343396E-2</v>
      </c>
      <c r="AL60">
        <f t="shared" si="26"/>
        <v>0.83349725446004386</v>
      </c>
      <c r="AM60">
        <f t="shared" si="27"/>
        <v>5051.2917335264729</v>
      </c>
      <c r="AO60">
        <f t="shared" si="10"/>
        <v>-130.87723988296239</v>
      </c>
      <c r="AP60" s="1">
        <f t="shared" si="40"/>
        <v>-126.65160000000002</v>
      </c>
      <c r="AQ60" s="1">
        <f t="shared" si="28"/>
        <v>17.856032420482226</v>
      </c>
      <c r="AS60">
        <f t="shared" si="41"/>
        <v>1.3464736613473498</v>
      </c>
      <c r="AT60" s="1">
        <f t="shared" si="29"/>
        <v>1.3029999999999999</v>
      </c>
      <c r="AV60">
        <f t="shared" si="30"/>
        <v>1.3464736613473498</v>
      </c>
      <c r="AW60">
        <f t="shared" si="30"/>
        <v>1.3029999999999999</v>
      </c>
    </row>
    <row r="61" spans="1:49" x14ac:dyDescent="0.35">
      <c r="A61" s="1">
        <v>2</v>
      </c>
      <c r="B61" s="1">
        <v>25</v>
      </c>
      <c r="C61" s="1">
        <v>1.375</v>
      </c>
      <c r="D61" s="1">
        <f t="shared" si="31"/>
        <v>298.14999999999998</v>
      </c>
      <c r="E61">
        <v>110.98</v>
      </c>
      <c r="F61">
        <f t="shared" si="32"/>
        <v>221.96</v>
      </c>
      <c r="G61" s="1">
        <v>1.7999999999999999E-2</v>
      </c>
      <c r="H61">
        <f t="shared" si="33"/>
        <v>3.3540164346805303E-3</v>
      </c>
      <c r="I61">
        <f t="shared" si="34"/>
        <v>5.697596715569115</v>
      </c>
      <c r="K61">
        <f t="shared" si="35"/>
        <v>36</v>
      </c>
      <c r="L61" s="1">
        <f t="shared" si="36"/>
        <v>6</v>
      </c>
      <c r="M61" s="1">
        <f t="shared" si="13"/>
        <v>2.4494897427831779</v>
      </c>
      <c r="N61" s="1">
        <v>0.2</v>
      </c>
      <c r="O61" s="1">
        <f t="shared" si="14"/>
        <v>1.4898979485566355</v>
      </c>
      <c r="P61" s="1">
        <f t="shared" si="15"/>
        <v>0.39870762671017196</v>
      </c>
      <c r="Q61" s="1">
        <f t="shared" si="16"/>
        <v>2.3922457602610319</v>
      </c>
      <c r="R61" s="1">
        <f t="shared" si="37"/>
        <v>-108</v>
      </c>
      <c r="S61" s="1">
        <f t="shared" si="17"/>
        <v>-258.36254210819146</v>
      </c>
      <c r="U61">
        <f t="shared" si="18"/>
        <v>0.40824829046386307</v>
      </c>
      <c r="V61">
        <f t="shared" si="19"/>
        <v>2.979795897113271</v>
      </c>
      <c r="W61">
        <f t="shared" si="20"/>
        <v>10.001398160435528</v>
      </c>
      <c r="Y61">
        <f t="shared" si="21"/>
        <v>0.81835739304068866</v>
      </c>
      <c r="Z61">
        <f t="shared" si="22"/>
        <v>-0.20045612698943741</v>
      </c>
      <c r="AB61">
        <f t="shared" si="38"/>
        <v>-181762.0326926329</v>
      </c>
      <c r="AC61">
        <f t="shared" si="8"/>
        <v>0.18164260695931128</v>
      </c>
      <c r="AD61">
        <f t="shared" si="23"/>
        <v>3.2994036662974839E-2</v>
      </c>
      <c r="AE61">
        <f t="shared" si="24"/>
        <v>-5997.0631705975611</v>
      </c>
      <c r="AJ61">
        <f t="shared" si="39"/>
        <v>217797.69246080457</v>
      </c>
      <c r="AK61">
        <f t="shared" si="25"/>
        <v>3.2994036662974839E-2</v>
      </c>
      <c r="AL61">
        <f t="shared" si="26"/>
        <v>0.81835739304068866</v>
      </c>
      <c r="AM61">
        <f t="shared" si="27"/>
        <v>5880.7367263765618</v>
      </c>
      <c r="AO61">
        <f t="shared" si="10"/>
        <v>-152.23795217461702</v>
      </c>
      <c r="AP61" s="1">
        <f t="shared" si="40"/>
        <v>-148.5</v>
      </c>
      <c r="AQ61" s="1">
        <f t="shared" si="28"/>
        <v>13.972286459724119</v>
      </c>
      <c r="AS61">
        <f t="shared" si="41"/>
        <v>1.409610668283491</v>
      </c>
      <c r="AT61" s="1">
        <f t="shared" si="29"/>
        <v>1.375</v>
      </c>
      <c r="AV61">
        <f t="shared" si="30"/>
        <v>1.409610668283491</v>
      </c>
      <c r="AW61">
        <f t="shared" si="30"/>
        <v>1.375</v>
      </c>
    </row>
    <row r="62" spans="1:49" x14ac:dyDescent="0.35">
      <c r="A62" s="1">
        <v>2.25</v>
      </c>
      <c r="B62" s="1">
        <v>25</v>
      </c>
      <c r="C62" s="1">
        <v>1.4690000000000001</v>
      </c>
      <c r="D62" s="1">
        <f t="shared" si="31"/>
        <v>298.14999999999998</v>
      </c>
      <c r="E62">
        <v>110.98</v>
      </c>
      <c r="F62">
        <f t="shared" si="32"/>
        <v>249.70500000000001</v>
      </c>
      <c r="G62" s="1">
        <v>1.7999999999999999E-2</v>
      </c>
      <c r="H62">
        <f t="shared" si="33"/>
        <v>3.3540164346805303E-3</v>
      </c>
      <c r="I62">
        <f t="shared" si="34"/>
        <v>5.697596715569115</v>
      </c>
      <c r="K62">
        <f t="shared" si="35"/>
        <v>40.5</v>
      </c>
      <c r="L62" s="1">
        <f t="shared" si="36"/>
        <v>6.75</v>
      </c>
      <c r="M62" s="1">
        <f t="shared" si="13"/>
        <v>2.598076211353316</v>
      </c>
      <c r="N62" s="1">
        <v>0.2</v>
      </c>
      <c r="O62" s="1">
        <f t="shared" si="14"/>
        <v>1.5196152422706632</v>
      </c>
      <c r="P62" s="1">
        <f t="shared" si="15"/>
        <v>0.41845717273026761</v>
      </c>
      <c r="Q62" s="1">
        <f t="shared" si="16"/>
        <v>2.8245859159293065</v>
      </c>
      <c r="R62" s="1">
        <f t="shared" si="37"/>
        <v>-121.5</v>
      </c>
      <c r="S62" s="1">
        <f t="shared" si="17"/>
        <v>-343.18718878541074</v>
      </c>
      <c r="U62">
        <f t="shared" si="18"/>
        <v>0.38490017945975052</v>
      </c>
      <c r="V62">
        <f t="shared" si="19"/>
        <v>3.0392304845413265</v>
      </c>
      <c r="W62">
        <f t="shared" si="20"/>
        <v>10.384804599794208</v>
      </c>
      <c r="Y62">
        <f t="shared" si="21"/>
        <v>0.80018884456731787</v>
      </c>
      <c r="Z62">
        <f t="shared" si="22"/>
        <v>-0.22290752346182757</v>
      </c>
      <c r="AB62">
        <f t="shared" si="38"/>
        <v>-177814.03481797315</v>
      </c>
      <c r="AC62">
        <f t="shared" si="8"/>
        <v>0.19981115543268213</v>
      </c>
      <c r="AD62">
        <f t="shared" si="23"/>
        <v>3.9924497835343457E-2</v>
      </c>
      <c r="AE62">
        <f t="shared" si="24"/>
        <v>-7099.1360481838556</v>
      </c>
      <c r="AJ62">
        <f t="shared" si="39"/>
        <v>216792.0542191758</v>
      </c>
      <c r="AK62">
        <f t="shared" si="25"/>
        <v>3.9924497835343457E-2</v>
      </c>
      <c r="AL62">
        <f t="shared" si="26"/>
        <v>0.80018884456731787</v>
      </c>
      <c r="AM62">
        <f t="shared" si="27"/>
        <v>6925.8856285228485</v>
      </c>
      <c r="AO62">
        <f t="shared" si="10"/>
        <v>-180.54448124765986</v>
      </c>
      <c r="AP62" s="1">
        <f t="shared" si="40"/>
        <v>-178.48349999999999</v>
      </c>
      <c r="AQ62" s="1">
        <f t="shared" si="28"/>
        <v>4.2476437032056245</v>
      </c>
      <c r="AS62">
        <f t="shared" si="41"/>
        <v>1.4859628086227148</v>
      </c>
      <c r="AT62" s="1">
        <f t="shared" si="29"/>
        <v>1.4690000000000001</v>
      </c>
      <c r="AV62">
        <f t="shared" si="30"/>
        <v>1.4859628086227148</v>
      </c>
      <c r="AW62">
        <f t="shared" si="30"/>
        <v>1.4690000000000001</v>
      </c>
    </row>
    <row r="63" spans="1:49" x14ac:dyDescent="0.35">
      <c r="A63" s="1">
        <v>2.5</v>
      </c>
      <c r="B63" s="1">
        <v>25</v>
      </c>
      <c r="C63" s="1">
        <v>1.5660000000000001</v>
      </c>
      <c r="D63" s="1">
        <f t="shared" si="31"/>
        <v>298.14999999999998</v>
      </c>
      <c r="E63">
        <v>110.98</v>
      </c>
      <c r="F63">
        <f t="shared" si="32"/>
        <v>277.45</v>
      </c>
      <c r="G63" s="1">
        <v>1.7999999999999999E-2</v>
      </c>
      <c r="H63">
        <f t="shared" ref="H63:H92" si="42">1/D63</f>
        <v>3.3540164346805303E-3</v>
      </c>
      <c r="I63">
        <f t="shared" ref="I63:I92" si="43">LN(D63)</f>
        <v>5.697596715569115</v>
      </c>
      <c r="K63">
        <f t="shared" si="35"/>
        <v>45</v>
      </c>
      <c r="L63" s="1">
        <f t="shared" si="36"/>
        <v>7.5</v>
      </c>
      <c r="M63" s="1">
        <f t="shared" ref="M63:M92" si="44">POWER(L63,0.5)</f>
        <v>2.7386127875258306</v>
      </c>
      <c r="N63" s="1">
        <v>0.2</v>
      </c>
      <c r="O63" s="1">
        <f t="shared" ref="O63:O92" si="45">1 + (N63*M63)</f>
        <v>1.5477225575051663</v>
      </c>
      <c r="P63" s="1">
        <f t="shared" ref="P63:P92" si="46">LN(O63)</f>
        <v>0.43678453268671041</v>
      </c>
      <c r="Q63" s="1">
        <f t="shared" ref="Q63:Q92" si="47">L63*P63</f>
        <v>3.2758839951503282</v>
      </c>
      <c r="R63" s="1">
        <f t="shared" si="37"/>
        <v>-135</v>
      </c>
      <c r="S63" s="1">
        <f t="shared" ref="S63:S92" si="48">Q63*R63</f>
        <v>-442.24433934529429</v>
      </c>
      <c r="U63">
        <f t="shared" ref="U63:U92" si="49">POWER(L63, -0.5)</f>
        <v>0.36514837167011072</v>
      </c>
      <c r="V63">
        <f t="shared" ref="V63:V92" si="50">2*O63</f>
        <v>3.0954451150103326</v>
      </c>
      <c r="W63">
        <f t="shared" ref="W63:W92" si="51">(U63/V63)*(1+(2*K63))</f>
        <v>10.734644158557197</v>
      </c>
      <c r="Y63">
        <f t="shared" ref="Y63:Y92" si="52">1-AC63</f>
        <v>0.7828095033073702</v>
      </c>
      <c r="Z63">
        <f t="shared" ref="Z63:Z92" si="53">LN(Y63)</f>
        <v>-0.24486590338652542</v>
      </c>
      <c r="AB63">
        <f t="shared" si="38"/>
        <v>-174054.98496800827</v>
      </c>
      <c r="AC63">
        <f t="shared" ref="AC63:AC91" si="54">F63/(1000+F63)</f>
        <v>0.21719049669262983</v>
      </c>
      <c r="AD63">
        <f t="shared" ref="AD63:AD92" si="55">AC63*AC63</f>
        <v>4.7171711853591244E-2</v>
      </c>
      <c r="AE63">
        <f t="shared" ref="AE63:AE92" si="56">AB63*AD63</f>
        <v>-8210.4715975920408</v>
      </c>
      <c r="AJ63">
        <f t="shared" si="39"/>
        <v>215789.65535159959</v>
      </c>
      <c r="AK63">
        <f t="shared" ref="AK63:AK92" si="57">AD63</f>
        <v>4.7171711853591244E-2</v>
      </c>
      <c r="AL63">
        <f t="shared" ref="AL63:AL92" si="58">1-AC63</f>
        <v>0.7828095033073702</v>
      </c>
      <c r="AM63">
        <f t="shared" ref="AM63:AM92" si="59">AJ63*AK63*AL63</f>
        <v>7968.3490103185413</v>
      </c>
      <c r="AO63">
        <f t="shared" ref="AO63:AO91" si="60">(S63-W63)+Z63-AE63-AM63</f>
        <v>-211.1012621337386</v>
      </c>
      <c r="AP63" s="1">
        <f t="shared" si="40"/>
        <v>-211.41</v>
      </c>
      <c r="AQ63" s="1">
        <f t="shared" ref="AQ63:AQ93" si="61">(AP63-AO63)^2</f>
        <v>9.5319070063639502E-2</v>
      </c>
      <c r="AS63">
        <f t="shared" si="41"/>
        <v>1.5637130528425081</v>
      </c>
      <c r="AT63" s="1">
        <f t="shared" si="29"/>
        <v>1.5660000000000001</v>
      </c>
    </row>
    <row r="64" spans="1:49" x14ac:dyDescent="0.35">
      <c r="A64" s="1">
        <v>2.75</v>
      </c>
      <c r="B64" s="1">
        <v>25</v>
      </c>
      <c r="C64" s="1">
        <v>1.6659999999999999</v>
      </c>
      <c r="D64" s="1">
        <f t="shared" si="31"/>
        <v>298.14999999999998</v>
      </c>
      <c r="E64">
        <v>110.98</v>
      </c>
      <c r="F64">
        <f t="shared" si="32"/>
        <v>305.19499999999999</v>
      </c>
      <c r="G64" s="1">
        <v>1.7999999999999999E-2</v>
      </c>
      <c r="H64">
        <f t="shared" si="42"/>
        <v>3.3540164346805303E-3</v>
      </c>
      <c r="I64">
        <f t="shared" si="43"/>
        <v>5.697596715569115</v>
      </c>
      <c r="K64">
        <f t="shared" si="35"/>
        <v>49.5</v>
      </c>
      <c r="L64" s="1">
        <f t="shared" si="36"/>
        <v>8.25</v>
      </c>
      <c r="M64" s="1">
        <f t="shared" si="44"/>
        <v>2.8722813232690143</v>
      </c>
      <c r="N64" s="1">
        <v>0.2</v>
      </c>
      <c r="O64" s="1">
        <f t="shared" si="45"/>
        <v>1.574456264653803</v>
      </c>
      <c r="P64" s="1">
        <f t="shared" si="46"/>
        <v>0.45390998388118231</v>
      </c>
      <c r="Q64" s="1">
        <f t="shared" si="47"/>
        <v>3.744757367019754</v>
      </c>
      <c r="R64" s="1">
        <f t="shared" si="37"/>
        <v>-148.5</v>
      </c>
      <c r="S64" s="1">
        <f t="shared" si="48"/>
        <v>-556.09646900243342</v>
      </c>
      <c r="U64">
        <f t="shared" si="49"/>
        <v>0.3481553119113957</v>
      </c>
      <c r="V64">
        <f t="shared" si="50"/>
        <v>3.1489125293076059</v>
      </c>
      <c r="W64">
        <f t="shared" si="51"/>
        <v>11.056366560551917</v>
      </c>
      <c r="Y64">
        <f t="shared" si="52"/>
        <v>0.76616903987526763</v>
      </c>
      <c r="Z64">
        <f t="shared" si="53"/>
        <v>-0.26635245489916687</v>
      </c>
      <c r="AB64">
        <f t="shared" si="38"/>
        <v>-170472.388778714</v>
      </c>
      <c r="AC64">
        <f t="shared" si="54"/>
        <v>0.23383096012473231</v>
      </c>
      <c r="AD64">
        <f t="shared" si="55"/>
        <v>5.4676917912854152E-2</v>
      </c>
      <c r="AE64">
        <f t="shared" si="56"/>
        <v>-9320.9048076619038</v>
      </c>
      <c r="AJ64">
        <f t="shared" si="39"/>
        <v>214792.81362503569</v>
      </c>
      <c r="AK64">
        <f t="shared" si="57"/>
        <v>5.4676917912854152E-2</v>
      </c>
      <c r="AL64">
        <f t="shared" si="58"/>
        <v>0.76616903987526763</v>
      </c>
      <c r="AM64">
        <f t="shared" si="59"/>
        <v>8998.0493633878887</v>
      </c>
      <c r="AO64">
        <f t="shared" si="60"/>
        <v>-244.56374374386905</v>
      </c>
      <c r="AP64" s="1">
        <f t="shared" si="40"/>
        <v>-247.40100000000001</v>
      </c>
      <c r="AQ64" s="1">
        <f t="shared" si="61"/>
        <v>8.0500230629542511</v>
      </c>
      <c r="AS64">
        <f t="shared" si="41"/>
        <v>1.6468938972651115</v>
      </c>
      <c r="AT64" s="1">
        <f t="shared" si="29"/>
        <v>1.6659999999999999</v>
      </c>
      <c r="AV64">
        <f t="shared" ref="AV64:AW89" si="62">AS64</f>
        <v>1.6468938972651115</v>
      </c>
      <c r="AW64">
        <f t="shared" si="62"/>
        <v>1.6659999999999999</v>
      </c>
    </row>
    <row r="65" spans="1:49" x14ac:dyDescent="0.35">
      <c r="A65" s="1">
        <v>3</v>
      </c>
      <c r="B65" s="1">
        <v>25</v>
      </c>
      <c r="C65" s="1">
        <v>1.768</v>
      </c>
      <c r="D65" s="1">
        <f t="shared" si="31"/>
        <v>298.14999999999998</v>
      </c>
      <c r="E65">
        <v>110.98</v>
      </c>
      <c r="F65">
        <f t="shared" si="32"/>
        <v>332.94</v>
      </c>
      <c r="G65" s="1">
        <v>1.7999999999999999E-2</v>
      </c>
      <c r="H65">
        <f t="shared" si="42"/>
        <v>3.3540164346805303E-3</v>
      </c>
      <c r="I65">
        <f t="shared" si="43"/>
        <v>5.697596715569115</v>
      </c>
      <c r="K65">
        <f t="shared" si="35"/>
        <v>54</v>
      </c>
      <c r="L65" s="1">
        <f t="shared" si="36"/>
        <v>9</v>
      </c>
      <c r="M65" s="1">
        <f t="shared" si="44"/>
        <v>3</v>
      </c>
      <c r="N65" s="1">
        <v>0.2</v>
      </c>
      <c r="O65" s="1">
        <f t="shared" si="45"/>
        <v>1.6</v>
      </c>
      <c r="P65" s="1">
        <f t="shared" si="46"/>
        <v>0.47000362924573563</v>
      </c>
      <c r="Q65" s="1">
        <f t="shared" si="47"/>
        <v>4.2300326632116203</v>
      </c>
      <c r="R65" s="1">
        <f t="shared" si="37"/>
        <v>-162</v>
      </c>
      <c r="S65" s="1">
        <f t="shared" si="48"/>
        <v>-685.26529144028245</v>
      </c>
      <c r="U65">
        <f t="shared" si="49"/>
        <v>0.33333333333333331</v>
      </c>
      <c r="V65">
        <f t="shared" si="50"/>
        <v>3.2</v>
      </c>
      <c r="W65">
        <f t="shared" si="51"/>
        <v>11.354166666666666</v>
      </c>
      <c r="Y65">
        <f t="shared" si="52"/>
        <v>0.75022131528800995</v>
      </c>
      <c r="Z65">
        <f t="shared" si="53"/>
        <v>-0.2873870289307216</v>
      </c>
      <c r="AB65">
        <f t="shared" si="38"/>
        <v>-167054.77695518086</v>
      </c>
      <c r="AC65">
        <f t="shared" si="54"/>
        <v>0.24977868471199002</v>
      </c>
      <c r="AD65">
        <f t="shared" si="55"/>
        <v>6.2389391336451716E-2</v>
      </c>
      <c r="AE65">
        <f t="shared" si="56"/>
        <v>-10422.445854080435</v>
      </c>
      <c r="AJ65">
        <f t="shared" si="39"/>
        <v>213803.44802882048</v>
      </c>
      <c r="AK65">
        <f t="shared" si="57"/>
        <v>6.2389391336451716E-2</v>
      </c>
      <c r="AL65">
        <f t="shared" si="58"/>
        <v>0.75022131528800995</v>
      </c>
      <c r="AM65">
        <f t="shared" si="59"/>
        <v>10007.252380566864</v>
      </c>
      <c r="AO65">
        <f t="shared" si="60"/>
        <v>-281.71337162230884</v>
      </c>
      <c r="AP65" s="1">
        <f t="shared" si="40"/>
        <v>-286.41600000000005</v>
      </c>
      <c r="AQ65" s="1">
        <f t="shared" si="61"/>
        <v>22.114713658666684</v>
      </c>
      <c r="AS65">
        <f t="shared" si="41"/>
        <v>1.7389714297673384</v>
      </c>
      <c r="AT65" s="1">
        <f t="shared" si="29"/>
        <v>1.768</v>
      </c>
      <c r="AV65">
        <f t="shared" si="62"/>
        <v>1.7389714297673384</v>
      </c>
      <c r="AW65">
        <f t="shared" si="62"/>
        <v>1.768</v>
      </c>
    </row>
    <row r="66" spans="1:49" x14ac:dyDescent="0.35">
      <c r="A66" s="1">
        <v>3.25</v>
      </c>
      <c r="B66" s="1">
        <v>25</v>
      </c>
      <c r="C66" s="1">
        <v>1.871</v>
      </c>
      <c r="D66" s="1">
        <f t="shared" si="31"/>
        <v>298.14999999999998</v>
      </c>
      <c r="E66">
        <v>110.98</v>
      </c>
      <c r="F66">
        <f t="shared" si="32"/>
        <v>360.685</v>
      </c>
      <c r="G66" s="1">
        <v>1.7999999999999999E-2</v>
      </c>
      <c r="H66">
        <f t="shared" si="42"/>
        <v>3.3540164346805303E-3</v>
      </c>
      <c r="I66">
        <f t="shared" si="43"/>
        <v>5.697596715569115</v>
      </c>
      <c r="K66">
        <f t="shared" si="35"/>
        <v>58.5</v>
      </c>
      <c r="L66" s="1">
        <f t="shared" si="36"/>
        <v>9.75</v>
      </c>
      <c r="M66" s="1">
        <f t="shared" si="44"/>
        <v>3.1224989991991992</v>
      </c>
      <c r="N66" s="1">
        <v>0.2</v>
      </c>
      <c r="O66" s="1">
        <f t="shared" si="45"/>
        <v>1.6244997998398398</v>
      </c>
      <c r="P66" s="1">
        <f t="shared" si="46"/>
        <v>0.48519995291361534</v>
      </c>
      <c r="Q66" s="1">
        <f t="shared" si="47"/>
        <v>4.7306995409077492</v>
      </c>
      <c r="R66" s="1">
        <f t="shared" si="37"/>
        <v>-175.5</v>
      </c>
      <c r="S66" s="1">
        <f t="shared" si="48"/>
        <v>-830.23776942930999</v>
      </c>
      <c r="U66">
        <f t="shared" si="49"/>
        <v>0.32025630761017426</v>
      </c>
      <c r="V66">
        <f t="shared" si="50"/>
        <v>3.2489995996796797</v>
      </c>
      <c r="W66">
        <f t="shared" si="51"/>
        <v>11.631347785246362</v>
      </c>
      <c r="Y66">
        <f t="shared" si="52"/>
        <v>0.7349239537438863</v>
      </c>
      <c r="Z66">
        <f t="shared" si="53"/>
        <v>-0.3079882494161319</v>
      </c>
      <c r="AB66">
        <f t="shared" si="38"/>
        <v>-163791.60731735852</v>
      </c>
      <c r="AC66">
        <f t="shared" si="54"/>
        <v>0.26507604625611364</v>
      </c>
      <c r="AD66">
        <f t="shared" si="55"/>
        <v>7.0265310298773295E-2</v>
      </c>
      <c r="AE66">
        <f t="shared" si="56"/>
        <v>-11508.868112489023</v>
      </c>
      <c r="AJ66">
        <f t="shared" si="39"/>
        <v>212823.13998506931</v>
      </c>
      <c r="AK66">
        <f t="shared" si="57"/>
        <v>7.0265310298773295E-2</v>
      </c>
      <c r="AL66">
        <f t="shared" si="58"/>
        <v>0.7349239537438863</v>
      </c>
      <c r="AM66">
        <f t="shared" si="59"/>
        <v>10990.114515710955</v>
      </c>
      <c r="AO66">
        <f t="shared" si="60"/>
        <v>-323.42350868590438</v>
      </c>
      <c r="AP66" s="1">
        <f t="shared" si="40"/>
        <v>-328.3605</v>
      </c>
      <c r="AQ66" s="1">
        <f t="shared" si="61"/>
        <v>24.373883235455612</v>
      </c>
      <c r="AS66">
        <f t="shared" si="41"/>
        <v>1.8428689953612785</v>
      </c>
      <c r="AT66" s="1">
        <f t="shared" si="29"/>
        <v>1.871</v>
      </c>
      <c r="AV66">
        <f t="shared" si="62"/>
        <v>1.8428689953612785</v>
      </c>
      <c r="AW66">
        <f t="shared" si="62"/>
        <v>1.871</v>
      </c>
    </row>
    <row r="67" spans="1:49" x14ac:dyDescent="0.35">
      <c r="A67" s="1">
        <v>3.5</v>
      </c>
      <c r="B67" s="1">
        <v>25</v>
      </c>
      <c r="C67" s="1">
        <v>1.9750000000000001</v>
      </c>
      <c r="D67" s="1">
        <f t="shared" si="31"/>
        <v>298.14999999999998</v>
      </c>
      <c r="E67">
        <v>110.98</v>
      </c>
      <c r="F67">
        <f t="shared" si="32"/>
        <v>388.43</v>
      </c>
      <c r="G67" s="1">
        <v>1.7999999999999999E-2</v>
      </c>
      <c r="H67">
        <f t="shared" si="42"/>
        <v>3.3540164346805303E-3</v>
      </c>
      <c r="I67">
        <f t="shared" si="43"/>
        <v>5.697596715569115</v>
      </c>
      <c r="K67">
        <f t="shared" si="35"/>
        <v>63</v>
      </c>
      <c r="L67" s="1">
        <f t="shared" si="36"/>
        <v>10.5</v>
      </c>
      <c r="M67" s="1">
        <f t="shared" si="44"/>
        <v>3.2403703492039302</v>
      </c>
      <c r="N67" s="1">
        <v>0.2</v>
      </c>
      <c r="O67" s="1">
        <f t="shared" si="45"/>
        <v>1.6480740698407861</v>
      </c>
      <c r="P67" s="1">
        <f t="shared" si="46"/>
        <v>0.49960737576900971</v>
      </c>
      <c r="Q67" s="1">
        <f t="shared" si="47"/>
        <v>5.2458774455746022</v>
      </c>
      <c r="R67" s="1">
        <f t="shared" si="37"/>
        <v>-189</v>
      </c>
      <c r="S67" s="1">
        <f t="shared" si="48"/>
        <v>-991.47083721359979</v>
      </c>
      <c r="U67">
        <f t="shared" si="49"/>
        <v>0.30860669992418382</v>
      </c>
      <c r="V67">
        <f t="shared" si="50"/>
        <v>3.2961481396815722</v>
      </c>
      <c r="W67">
        <f t="shared" si="51"/>
        <v>11.890561112389092</v>
      </c>
      <c r="Y67">
        <f t="shared" si="52"/>
        <v>0.72023796662417261</v>
      </c>
      <c r="Z67">
        <f t="shared" si="53"/>
        <v>-0.32817361237793047</v>
      </c>
      <c r="AB67">
        <f t="shared" si="38"/>
        <v>-160673.17724039321</v>
      </c>
      <c r="AC67">
        <f t="shared" si="54"/>
        <v>0.27976203337582739</v>
      </c>
      <c r="AD67">
        <f t="shared" si="55"/>
        <v>7.8266795318577553E-2</v>
      </c>
      <c r="AE67">
        <f t="shared" si="56"/>
        <v>-12575.374676259389</v>
      </c>
      <c r="AJ67">
        <f t="shared" si="39"/>
        <v>211853.18480492369</v>
      </c>
      <c r="AK67">
        <f t="shared" si="57"/>
        <v>7.8266795318577553E-2</v>
      </c>
      <c r="AL67">
        <f t="shared" si="58"/>
        <v>0.72023796662417261</v>
      </c>
      <c r="AM67">
        <f t="shared" si="59"/>
        <v>11942.316035173359</v>
      </c>
      <c r="AO67">
        <f t="shared" si="60"/>
        <v>-370.63093085233595</v>
      </c>
      <c r="AP67" s="1">
        <f t="shared" si="40"/>
        <v>-373.27500000000003</v>
      </c>
      <c r="AQ67" s="1">
        <f t="shared" si="61"/>
        <v>6.9911016576290734</v>
      </c>
      <c r="AS67">
        <f t="shared" si="41"/>
        <v>1.9610102161499257</v>
      </c>
      <c r="AT67" s="1">
        <f t="shared" si="29"/>
        <v>1.9750000000000001</v>
      </c>
      <c r="AV67">
        <f t="shared" si="62"/>
        <v>1.9610102161499257</v>
      </c>
      <c r="AW67">
        <f t="shared" si="62"/>
        <v>1.9750000000000001</v>
      </c>
    </row>
    <row r="68" spans="1:49" x14ac:dyDescent="0.35">
      <c r="A68" s="1">
        <v>3.75</v>
      </c>
      <c r="B68" s="1">
        <v>25</v>
      </c>
      <c r="C68" s="1">
        <v>2.0790000000000002</v>
      </c>
      <c r="D68" s="1">
        <f t="shared" si="31"/>
        <v>298.14999999999998</v>
      </c>
      <c r="E68">
        <v>110.98</v>
      </c>
      <c r="F68">
        <f t="shared" si="32"/>
        <v>416.17500000000001</v>
      </c>
      <c r="G68" s="1">
        <v>1.7999999999999999E-2</v>
      </c>
      <c r="H68">
        <f t="shared" si="42"/>
        <v>3.3540164346805303E-3</v>
      </c>
      <c r="I68">
        <f t="shared" si="43"/>
        <v>5.697596715569115</v>
      </c>
      <c r="K68">
        <f t="shared" si="35"/>
        <v>67.5</v>
      </c>
      <c r="L68" s="1">
        <f t="shared" si="36"/>
        <v>11.25</v>
      </c>
      <c r="M68" s="1">
        <f t="shared" si="44"/>
        <v>3.3541019662496847</v>
      </c>
      <c r="N68" s="1">
        <v>0.2</v>
      </c>
      <c r="O68" s="1">
        <f t="shared" si="45"/>
        <v>1.670820393249937</v>
      </c>
      <c r="P68" s="1">
        <f t="shared" si="46"/>
        <v>0.51331475924627068</v>
      </c>
      <c r="Q68" s="1">
        <f t="shared" si="47"/>
        <v>5.7747910415205448</v>
      </c>
      <c r="R68" s="1">
        <f t="shared" si="37"/>
        <v>-202.5</v>
      </c>
      <c r="S68" s="1">
        <f t="shared" si="48"/>
        <v>-1169.3951859079102</v>
      </c>
      <c r="U68">
        <f t="shared" si="49"/>
        <v>0.29814239699997197</v>
      </c>
      <c r="V68">
        <f t="shared" si="50"/>
        <v>3.3416407864998741</v>
      </c>
      <c r="W68">
        <f t="shared" si="51"/>
        <v>12.133969083632897</v>
      </c>
      <c r="Y68">
        <f t="shared" si="52"/>
        <v>0.70612742069306411</v>
      </c>
      <c r="Z68">
        <f t="shared" si="53"/>
        <v>-0.34795957520583476</v>
      </c>
      <c r="AB68">
        <f t="shared" si="38"/>
        <v>-157690.54532197423</v>
      </c>
      <c r="AC68">
        <f t="shared" si="54"/>
        <v>0.29387257930693594</v>
      </c>
      <c r="AD68">
        <f t="shared" si="55"/>
        <v>8.636109286851136E-2</v>
      </c>
      <c r="AE68">
        <f t="shared" si="56"/>
        <v>-13618.327829037216</v>
      </c>
      <c r="AJ68">
        <f t="shared" si="39"/>
        <v>210894.63505305958</v>
      </c>
      <c r="AK68">
        <f t="shared" si="57"/>
        <v>8.636109286851136E-2</v>
      </c>
      <c r="AL68">
        <f t="shared" si="58"/>
        <v>0.70612742069306411</v>
      </c>
      <c r="AM68">
        <f t="shared" si="59"/>
        <v>12860.763085980258</v>
      </c>
      <c r="AO68">
        <f t="shared" si="60"/>
        <v>-424.31237150978995</v>
      </c>
      <c r="AP68" s="1">
        <f t="shared" si="40"/>
        <v>-420.99750000000006</v>
      </c>
      <c r="AQ68" s="1">
        <f t="shared" si="61"/>
        <v>10.988373126416743</v>
      </c>
      <c r="AS68">
        <f t="shared" si="41"/>
        <v>2.0953697358508148</v>
      </c>
      <c r="AT68" s="1">
        <f t="shared" si="29"/>
        <v>2.0790000000000002</v>
      </c>
      <c r="AV68">
        <f t="shared" si="62"/>
        <v>2.0953697358508148</v>
      </c>
      <c r="AW68">
        <f t="shared" si="62"/>
        <v>2.0790000000000002</v>
      </c>
    </row>
    <row r="69" spans="1:49" x14ac:dyDescent="0.35">
      <c r="A69" s="1">
        <v>0.2</v>
      </c>
      <c r="B69" s="1">
        <v>30</v>
      </c>
      <c r="C69" s="1">
        <v>0.85799999999999998</v>
      </c>
      <c r="D69" s="1">
        <f t="shared" si="31"/>
        <v>303.14999999999998</v>
      </c>
      <c r="E69">
        <v>110.98</v>
      </c>
      <c r="F69">
        <f t="shared" si="32"/>
        <v>22.196000000000002</v>
      </c>
      <c r="G69" s="1">
        <v>1.7999999999999999E-2</v>
      </c>
      <c r="H69">
        <f t="shared" si="42"/>
        <v>3.298697014679202E-3</v>
      </c>
      <c r="I69">
        <f t="shared" si="43"/>
        <v>5.71422773251774</v>
      </c>
      <c r="K69">
        <f t="shared" si="35"/>
        <v>3.6</v>
      </c>
      <c r="L69" s="1">
        <f t="shared" si="36"/>
        <v>0.60000000000000009</v>
      </c>
      <c r="M69" s="1">
        <f t="shared" si="44"/>
        <v>0.7745966692414834</v>
      </c>
      <c r="N69" s="1">
        <v>0.2</v>
      </c>
      <c r="O69" s="1">
        <f t="shared" si="45"/>
        <v>1.1549193338482966</v>
      </c>
      <c r="P69" s="1">
        <f t="shared" si="46"/>
        <v>0.14403050071078732</v>
      </c>
      <c r="Q69" s="1">
        <f t="shared" si="47"/>
        <v>8.6418300426472403E-2</v>
      </c>
      <c r="R69" s="1">
        <f t="shared" si="37"/>
        <v>-10.8</v>
      </c>
      <c r="S69" s="1">
        <f t="shared" si="48"/>
        <v>-0.93331764460590205</v>
      </c>
      <c r="U69">
        <f t="shared" si="49"/>
        <v>1.2909944487358056</v>
      </c>
      <c r="V69">
        <f t="shared" si="50"/>
        <v>2.3098386676965932</v>
      </c>
      <c r="W69">
        <f t="shared" si="51"/>
        <v>4.5830709424352492</v>
      </c>
      <c r="Y69">
        <f t="shared" si="52"/>
        <v>0.97828596472692131</v>
      </c>
      <c r="Z69">
        <f t="shared" si="53"/>
        <v>-2.1953254215839504E-2</v>
      </c>
      <c r="AB69">
        <f t="shared" si="38"/>
        <v>-217851.989347447</v>
      </c>
      <c r="AC69">
        <f t="shared" si="54"/>
        <v>2.1714035273078747E-2</v>
      </c>
      <c r="AD69">
        <f t="shared" si="55"/>
        <v>4.71499327840508E-4</v>
      </c>
      <c r="AE69">
        <f t="shared" si="56"/>
        <v>-102.71706654603877</v>
      </c>
      <c r="AJ69">
        <f t="shared" si="39"/>
        <v>225423.72334138697</v>
      </c>
      <c r="AK69">
        <f t="shared" si="57"/>
        <v>4.71499327840508E-4</v>
      </c>
      <c r="AL69">
        <f t="shared" si="58"/>
        <v>0.97828596472692131</v>
      </c>
      <c r="AM69">
        <f t="shared" si="59"/>
        <v>103.97921145726318</v>
      </c>
      <c r="AO69">
        <f t="shared" si="60"/>
        <v>-6.8004867524814046</v>
      </c>
      <c r="AP69" s="1">
        <f t="shared" si="40"/>
        <v>-9.2664000000000009</v>
      </c>
      <c r="AQ69" s="1">
        <f t="shared" si="61"/>
        <v>6.0807281442877104</v>
      </c>
      <c r="AS69">
        <f t="shared" si="41"/>
        <v>0.62967469930383368</v>
      </c>
      <c r="AT69" s="1">
        <f t="shared" si="29"/>
        <v>0.85799999999999998</v>
      </c>
    </row>
    <row r="70" spans="1:49" x14ac:dyDescent="0.35">
      <c r="A70" s="1">
        <v>0.3</v>
      </c>
      <c r="B70" s="1">
        <v>30</v>
      </c>
      <c r="C70" s="1">
        <v>0.873</v>
      </c>
      <c r="D70" s="1">
        <f t="shared" si="31"/>
        <v>303.14999999999998</v>
      </c>
      <c r="E70">
        <v>110.98</v>
      </c>
      <c r="F70">
        <f t="shared" si="32"/>
        <v>33.293999999999997</v>
      </c>
      <c r="G70" s="1">
        <v>1.7999999999999999E-2</v>
      </c>
      <c r="H70">
        <f t="shared" si="42"/>
        <v>3.298697014679202E-3</v>
      </c>
      <c r="I70">
        <f t="shared" si="43"/>
        <v>5.71422773251774</v>
      </c>
      <c r="K70">
        <f t="shared" si="35"/>
        <v>5.3999999999999995</v>
      </c>
      <c r="L70" s="1">
        <f t="shared" si="36"/>
        <v>0.89999999999999991</v>
      </c>
      <c r="M70" s="1">
        <f t="shared" si="44"/>
        <v>0.94868329805051377</v>
      </c>
      <c r="N70" s="1">
        <v>0.2</v>
      </c>
      <c r="O70" s="1">
        <f t="shared" si="45"/>
        <v>1.1897366596101029</v>
      </c>
      <c r="P70" s="1">
        <f t="shared" si="46"/>
        <v>0.17373198818891761</v>
      </c>
      <c r="Q70" s="1">
        <f t="shared" si="47"/>
        <v>0.15635878937002584</v>
      </c>
      <c r="R70" s="1">
        <f t="shared" si="37"/>
        <v>-16.2</v>
      </c>
      <c r="S70" s="1">
        <f t="shared" si="48"/>
        <v>-2.5330123877944186</v>
      </c>
      <c r="U70">
        <f t="shared" si="49"/>
        <v>1.0540925533894598</v>
      </c>
      <c r="V70">
        <f t="shared" si="50"/>
        <v>2.3794733192202058</v>
      </c>
      <c r="W70">
        <f t="shared" si="51"/>
        <v>5.2273299429437881</v>
      </c>
      <c r="Y70">
        <f t="shared" si="52"/>
        <v>0.96777877351460473</v>
      </c>
      <c r="Z70">
        <f t="shared" si="53"/>
        <v>-3.2751757582389782E-2</v>
      </c>
      <c r="AB70">
        <f t="shared" si="38"/>
        <v>-215485.26851356396</v>
      </c>
      <c r="AC70">
        <f t="shared" si="54"/>
        <v>3.2221226485395243E-2</v>
      </c>
      <c r="AD70">
        <f t="shared" si="55"/>
        <v>1.0382074362231359E-3</v>
      </c>
      <c r="AE70">
        <f t="shared" si="56"/>
        <v>-223.71840816732129</v>
      </c>
      <c r="AJ70">
        <f t="shared" si="39"/>
        <v>225069.25965678715</v>
      </c>
      <c r="AK70">
        <f t="shared" si="57"/>
        <v>1.0382074362231359E-3</v>
      </c>
      <c r="AL70">
        <f t="shared" si="58"/>
        <v>0.96777877351460473</v>
      </c>
      <c r="AM70">
        <f t="shared" si="59"/>
        <v>226.13949083311456</v>
      </c>
      <c r="AO70">
        <f t="shared" si="60"/>
        <v>-10.214176754113879</v>
      </c>
      <c r="AP70" s="1">
        <f t="shared" si="40"/>
        <v>-14.142599999999998</v>
      </c>
      <c r="AQ70" s="1">
        <f t="shared" si="61"/>
        <v>15.432509198818432</v>
      </c>
      <c r="AS70">
        <f t="shared" si="41"/>
        <v>0.63050473790826411</v>
      </c>
      <c r="AT70" s="1">
        <f t="shared" si="29"/>
        <v>0.873</v>
      </c>
    </row>
    <row r="71" spans="1:49" x14ac:dyDescent="0.35">
      <c r="A71" s="1">
        <v>0.4</v>
      </c>
      <c r="B71" s="1">
        <v>30</v>
      </c>
      <c r="C71" s="1">
        <v>0.89159999999999995</v>
      </c>
      <c r="D71" s="1">
        <f t="shared" ref="D71:D102" si="63">273.15+B71</f>
        <v>303.14999999999998</v>
      </c>
      <c r="E71">
        <v>110.98</v>
      </c>
      <c r="F71">
        <f t="shared" ref="F71:F102" si="64">E71*A71</f>
        <v>44.392000000000003</v>
      </c>
      <c r="G71" s="1">
        <v>1.7999999999999999E-2</v>
      </c>
      <c r="H71">
        <f t="shared" si="42"/>
        <v>3.298697014679202E-3</v>
      </c>
      <c r="I71">
        <f t="shared" si="43"/>
        <v>5.71422773251774</v>
      </c>
      <c r="K71">
        <f t="shared" ref="K71:K102" si="65">18*A71</f>
        <v>7.2</v>
      </c>
      <c r="L71" s="1">
        <f t="shared" ref="L71:L102" si="66">A71*3</f>
        <v>1.2000000000000002</v>
      </c>
      <c r="M71" s="1">
        <f t="shared" si="44"/>
        <v>1.0954451150103324</v>
      </c>
      <c r="N71" s="1">
        <v>0.2</v>
      </c>
      <c r="O71" s="1">
        <f t="shared" si="45"/>
        <v>1.2190890230020666</v>
      </c>
      <c r="P71" s="1">
        <f t="shared" si="46"/>
        <v>0.19810387736670676</v>
      </c>
      <c r="Q71" s="1">
        <f t="shared" si="47"/>
        <v>0.23772465284004815</v>
      </c>
      <c r="R71" s="1">
        <f t="shared" ref="R71:R102" si="67" xml:space="preserve"> -$N$2 * K71</f>
        <v>-21.6</v>
      </c>
      <c r="S71" s="1">
        <f t="shared" si="48"/>
        <v>-5.1348525013450406</v>
      </c>
      <c r="U71">
        <f t="shared" si="49"/>
        <v>0.91287092917527679</v>
      </c>
      <c r="V71">
        <f t="shared" si="50"/>
        <v>2.4381780460041331</v>
      </c>
      <c r="W71">
        <f t="shared" si="51"/>
        <v>5.7658678095059148</v>
      </c>
      <c r="Y71">
        <f t="shared" si="52"/>
        <v>0.95749488697730356</v>
      </c>
      <c r="Z71">
        <f t="shared" si="53"/>
        <v>-4.3434897913078224E-2</v>
      </c>
      <c r="AB71">
        <f t="shared" ref="AB71:AB102" si="68">($AH$9+($AH$10*H71)+($AH$11*I71)) + (($AH$12+($AH$13*H71)+($AH$14*I71))*AC71) + (($AH$15 + ($AH$16*H71) + ($AH$17*I71))*AD71) + (($AH$18 + ($AH$19*H71) + ($AH$20*I71))*AC71*AD71)</f>
        <v>-213172.52683764457</v>
      </c>
      <c r="AC71">
        <f t="shared" si="54"/>
        <v>4.250511302269646E-2</v>
      </c>
      <c r="AD71">
        <f t="shared" si="55"/>
        <v>1.8066846330722002E-3</v>
      </c>
      <c r="AE71">
        <f t="shared" si="56"/>
        <v>-385.13552843074365</v>
      </c>
      <c r="AJ71">
        <f t="shared" ref="AJ71:AJ102" si="69">($AH$12+($AH$13*H71)+($AH$14*I71)) + (2*($AH$15 + ($AH$16*H71) + ($AH$17*I71))*AC71) + (3*($AH$18 + ($AH$19*H71)+($AH$20*I71))*AD71)</f>
        <v>224708.08735390261</v>
      </c>
      <c r="AK71">
        <f t="shared" si="57"/>
        <v>1.8066846330722002E-3</v>
      </c>
      <c r="AL71">
        <f t="shared" si="58"/>
        <v>0.95749488697730356</v>
      </c>
      <c r="AM71">
        <f t="shared" si="59"/>
        <v>388.72056502667715</v>
      </c>
      <c r="AO71">
        <f t="shared" si="60"/>
        <v>-14.529191804697518</v>
      </c>
      <c r="AP71" s="1">
        <f t="shared" ref="AP71:AP102" si="70">-AT71*A71*18*$N$2</f>
        <v>-19.258560000000003</v>
      </c>
      <c r="AQ71" s="1">
        <f t="shared" si="61"/>
        <v>22.366923526738677</v>
      </c>
      <c r="AS71">
        <f t="shared" ref="AS71:AS102" si="71">-AO71/(A71*18*$N$2)</f>
        <v>0.67264776873599619</v>
      </c>
      <c r="AT71" s="1">
        <f t="shared" si="29"/>
        <v>0.89159999999999995</v>
      </c>
    </row>
    <row r="72" spans="1:49" x14ac:dyDescent="0.35">
      <c r="A72" s="1">
        <v>0.5</v>
      </c>
      <c r="B72" s="1">
        <v>30</v>
      </c>
      <c r="C72" s="1">
        <v>0.91259999999999997</v>
      </c>
      <c r="D72" s="1">
        <f t="shared" si="63"/>
        <v>303.14999999999998</v>
      </c>
      <c r="E72">
        <v>110.98</v>
      </c>
      <c r="F72">
        <f t="shared" si="64"/>
        <v>55.49</v>
      </c>
      <c r="G72" s="1">
        <v>1.7999999999999999E-2</v>
      </c>
      <c r="H72">
        <f t="shared" si="42"/>
        <v>3.298697014679202E-3</v>
      </c>
      <c r="I72">
        <f t="shared" si="43"/>
        <v>5.71422773251774</v>
      </c>
      <c r="K72">
        <f t="shared" si="65"/>
        <v>9</v>
      </c>
      <c r="L72" s="1">
        <f t="shared" si="66"/>
        <v>1.5</v>
      </c>
      <c r="M72" s="1">
        <f t="shared" si="44"/>
        <v>1.2247448713915889</v>
      </c>
      <c r="N72" s="1">
        <v>0.2</v>
      </c>
      <c r="O72" s="1">
        <f t="shared" si="45"/>
        <v>1.2449489742783177</v>
      </c>
      <c r="P72" s="1">
        <f t="shared" si="46"/>
        <v>0.21909454456137531</v>
      </c>
      <c r="Q72" s="1">
        <f t="shared" si="47"/>
        <v>0.32864181684206295</v>
      </c>
      <c r="R72" s="1">
        <f t="shared" si="67"/>
        <v>-27</v>
      </c>
      <c r="S72" s="1">
        <f t="shared" si="48"/>
        <v>-8.8733290547357004</v>
      </c>
      <c r="U72">
        <f t="shared" si="49"/>
        <v>0.81649658092772615</v>
      </c>
      <c r="V72">
        <f t="shared" si="50"/>
        <v>2.4898979485566355</v>
      </c>
      <c r="W72">
        <f t="shared" si="51"/>
        <v>6.2305505519291478</v>
      </c>
      <c r="Y72">
        <f t="shared" si="52"/>
        <v>0.94742726127201582</v>
      </c>
      <c r="Z72">
        <f t="shared" si="53"/>
        <v>-5.4005114078506188E-2</v>
      </c>
      <c r="AB72">
        <f t="shared" si="68"/>
        <v>-210912.08713382873</v>
      </c>
      <c r="AC72">
        <f t="shared" si="54"/>
        <v>5.257273872798416E-2</v>
      </c>
      <c r="AD72">
        <f t="shared" si="55"/>
        <v>2.7638928573608854E-3</v>
      </c>
      <c r="AE72">
        <f t="shared" si="56"/>
        <v>-582.9384111602659</v>
      </c>
      <c r="AJ72">
        <f t="shared" si="69"/>
        <v>224340.86256414375</v>
      </c>
      <c r="AK72">
        <f t="shared" si="57"/>
        <v>2.7638928573608854E-3</v>
      </c>
      <c r="AL72">
        <f t="shared" si="58"/>
        <v>0.94742726127201582</v>
      </c>
      <c r="AM72">
        <f t="shared" si="59"/>
        <v>587.45616505624582</v>
      </c>
      <c r="AO72">
        <f t="shared" si="60"/>
        <v>-19.67563861672329</v>
      </c>
      <c r="AP72" s="1">
        <f t="shared" si="70"/>
        <v>-24.6402</v>
      </c>
      <c r="AQ72" s="1">
        <f t="shared" si="61"/>
        <v>24.646869728322358</v>
      </c>
      <c r="AS72">
        <f t="shared" si="71"/>
        <v>0.72872735617493667</v>
      </c>
      <c r="AT72" s="1">
        <f t="shared" ref="AT72:AT135" si="72">C72</f>
        <v>0.91259999999999997</v>
      </c>
    </row>
    <row r="73" spans="1:49" x14ac:dyDescent="0.35">
      <c r="A73" s="1">
        <v>0.6</v>
      </c>
      <c r="B73" s="1">
        <v>30</v>
      </c>
      <c r="C73" s="1">
        <v>0.93540000000000001</v>
      </c>
      <c r="D73" s="1">
        <f t="shared" si="63"/>
        <v>303.14999999999998</v>
      </c>
      <c r="E73">
        <v>110.98</v>
      </c>
      <c r="F73">
        <f t="shared" si="64"/>
        <v>66.587999999999994</v>
      </c>
      <c r="G73" s="1">
        <v>1.7999999999999999E-2</v>
      </c>
      <c r="H73">
        <f t="shared" si="42"/>
        <v>3.298697014679202E-3</v>
      </c>
      <c r="I73">
        <f t="shared" si="43"/>
        <v>5.71422773251774</v>
      </c>
      <c r="K73">
        <f t="shared" si="65"/>
        <v>10.799999999999999</v>
      </c>
      <c r="L73" s="1">
        <f t="shared" si="66"/>
        <v>1.7999999999999998</v>
      </c>
      <c r="M73" s="1">
        <f t="shared" si="44"/>
        <v>1.3416407864998738</v>
      </c>
      <c r="N73" s="1">
        <v>0.2</v>
      </c>
      <c r="O73" s="1">
        <f t="shared" si="45"/>
        <v>1.2683281572999747</v>
      </c>
      <c r="P73" s="1">
        <f t="shared" si="46"/>
        <v>0.23769962166478761</v>
      </c>
      <c r="Q73" s="1">
        <f t="shared" si="47"/>
        <v>0.42785931899661767</v>
      </c>
      <c r="R73" s="1">
        <f t="shared" si="67"/>
        <v>-32.4</v>
      </c>
      <c r="S73" s="1">
        <f t="shared" si="48"/>
        <v>-13.862641935490412</v>
      </c>
      <c r="U73">
        <f t="shared" si="49"/>
        <v>0.7453559924999299</v>
      </c>
      <c r="V73">
        <f t="shared" si="50"/>
        <v>2.5366563145999494</v>
      </c>
      <c r="W73">
        <f t="shared" si="51"/>
        <v>6.6406494776392329</v>
      </c>
      <c r="Y73">
        <f t="shared" si="52"/>
        <v>0.93756914572449723</v>
      </c>
      <c r="Z73">
        <f t="shared" si="53"/>
        <v>-6.4464768417906146E-2</v>
      </c>
      <c r="AB73">
        <f t="shared" si="68"/>
        <v>-208702.335249008</v>
      </c>
      <c r="AC73">
        <f t="shared" si="54"/>
        <v>6.2430854275502816E-2</v>
      </c>
      <c r="AD73">
        <f t="shared" si="55"/>
        <v>3.8976115655690682E-3</v>
      </c>
      <c r="AE73">
        <f t="shared" si="56"/>
        <v>-813.44063562780661</v>
      </c>
      <c r="AJ73">
        <f t="shared" si="69"/>
        <v>223968.19580180716</v>
      </c>
      <c r="AK73">
        <f t="shared" si="57"/>
        <v>3.8976115655690682E-3</v>
      </c>
      <c r="AL73">
        <f t="shared" si="58"/>
        <v>0.93756914572449723</v>
      </c>
      <c r="AM73">
        <f t="shared" si="59"/>
        <v>818.44257602444554</v>
      </c>
      <c r="AO73">
        <f t="shared" si="60"/>
        <v>-25.569696578186495</v>
      </c>
      <c r="AP73" s="1">
        <f t="shared" si="70"/>
        <v>-30.306959999999997</v>
      </c>
      <c r="AQ73" s="1">
        <f t="shared" si="61"/>
        <v>22.441664727652167</v>
      </c>
      <c r="AS73">
        <f t="shared" si="71"/>
        <v>0.78918816599341035</v>
      </c>
      <c r="AT73" s="1">
        <f t="shared" si="72"/>
        <v>0.93540000000000001</v>
      </c>
    </row>
    <row r="74" spans="1:49" x14ac:dyDescent="0.35">
      <c r="A74" s="1">
        <v>0.7</v>
      </c>
      <c r="B74" s="1">
        <v>30</v>
      </c>
      <c r="C74" s="1">
        <v>0.95979999999999999</v>
      </c>
      <c r="D74" s="1">
        <f t="shared" si="63"/>
        <v>303.14999999999998</v>
      </c>
      <c r="E74">
        <v>110.98</v>
      </c>
      <c r="F74">
        <f t="shared" si="64"/>
        <v>77.685999999999993</v>
      </c>
      <c r="G74" s="1">
        <v>1.7999999999999999E-2</v>
      </c>
      <c r="H74">
        <f t="shared" si="42"/>
        <v>3.298697014679202E-3</v>
      </c>
      <c r="I74">
        <f t="shared" si="43"/>
        <v>5.71422773251774</v>
      </c>
      <c r="K74">
        <f t="shared" si="65"/>
        <v>12.6</v>
      </c>
      <c r="L74" s="1">
        <f t="shared" si="66"/>
        <v>2.0999999999999996</v>
      </c>
      <c r="M74" s="1">
        <f t="shared" si="44"/>
        <v>1.4491376746189437</v>
      </c>
      <c r="N74" s="1">
        <v>0.2</v>
      </c>
      <c r="O74" s="1">
        <f t="shared" si="45"/>
        <v>1.2898275349237887</v>
      </c>
      <c r="P74" s="1">
        <f t="shared" si="46"/>
        <v>0.25450851557823218</v>
      </c>
      <c r="Q74" s="1">
        <f t="shared" si="47"/>
        <v>0.53446788271428747</v>
      </c>
      <c r="R74" s="1">
        <f t="shared" si="67"/>
        <v>-37.799999999999997</v>
      </c>
      <c r="S74" s="1">
        <f t="shared" si="48"/>
        <v>-20.202885966600064</v>
      </c>
      <c r="U74">
        <f t="shared" si="49"/>
        <v>0.69006555934235425</v>
      </c>
      <c r="V74">
        <f t="shared" si="50"/>
        <v>2.5796550698475773</v>
      </c>
      <c r="W74">
        <f t="shared" si="51"/>
        <v>7.0085795058786466</v>
      </c>
      <c r="Y74">
        <f t="shared" si="52"/>
        <v>0.9279140677340153</v>
      </c>
      <c r="Z74">
        <f t="shared" si="53"/>
        <v>-7.4816149908080359E-2</v>
      </c>
      <c r="AB74">
        <f t="shared" si="68"/>
        <v>-206541.71745098685</v>
      </c>
      <c r="AC74">
        <f t="shared" si="54"/>
        <v>7.2085932265984712E-2</v>
      </c>
      <c r="AD74">
        <f t="shared" si="55"/>
        <v>5.1963816306561357E-3</v>
      </c>
      <c r="AE74">
        <f t="shared" si="56"/>
        <v>-1073.269586526478</v>
      </c>
      <c r="AJ74">
        <f t="shared" si="69"/>
        <v>223590.65524589713</v>
      </c>
      <c r="AK74">
        <f t="shared" si="57"/>
        <v>5.1963816306561357E-3</v>
      </c>
      <c r="AL74">
        <f t="shared" si="58"/>
        <v>0.9279140677340153</v>
      </c>
      <c r="AM74">
        <f t="shared" si="59"/>
        <v>1078.108441332771</v>
      </c>
      <c r="AO74">
        <f t="shared" si="60"/>
        <v>-32.125136428679752</v>
      </c>
      <c r="AP74" s="1">
        <f t="shared" si="70"/>
        <v>-36.280439999999992</v>
      </c>
      <c r="AQ74" s="1">
        <f t="shared" si="61"/>
        <v>17.266547769826733</v>
      </c>
      <c r="AS74">
        <f t="shared" si="71"/>
        <v>0.84987133409205706</v>
      </c>
      <c r="AT74" s="1">
        <f t="shared" si="72"/>
        <v>0.95979999999999999</v>
      </c>
    </row>
    <row r="75" spans="1:49" x14ac:dyDescent="0.35">
      <c r="A75" s="1">
        <v>0.8</v>
      </c>
      <c r="B75" s="1">
        <v>30</v>
      </c>
      <c r="C75" s="1">
        <v>0.98560000000000003</v>
      </c>
      <c r="D75" s="1">
        <f t="shared" si="63"/>
        <v>303.14999999999998</v>
      </c>
      <c r="E75">
        <v>110.98</v>
      </c>
      <c r="F75">
        <f t="shared" si="64"/>
        <v>88.784000000000006</v>
      </c>
      <c r="G75" s="1">
        <v>1.7999999999999999E-2</v>
      </c>
      <c r="H75">
        <f t="shared" si="42"/>
        <v>3.298697014679202E-3</v>
      </c>
      <c r="I75">
        <f t="shared" si="43"/>
        <v>5.71422773251774</v>
      </c>
      <c r="K75">
        <f t="shared" si="65"/>
        <v>14.4</v>
      </c>
      <c r="L75" s="1">
        <f t="shared" si="66"/>
        <v>2.4000000000000004</v>
      </c>
      <c r="M75" s="1">
        <f t="shared" si="44"/>
        <v>1.5491933384829668</v>
      </c>
      <c r="N75" s="1">
        <v>0.2</v>
      </c>
      <c r="O75" s="1">
        <f t="shared" si="45"/>
        <v>1.3098386676965934</v>
      </c>
      <c r="P75" s="1">
        <f t="shared" si="46"/>
        <v>0.26990397519884929</v>
      </c>
      <c r="Q75" s="1">
        <f t="shared" si="47"/>
        <v>0.64776954047723834</v>
      </c>
      <c r="R75" s="1">
        <f t="shared" si="67"/>
        <v>-43.2</v>
      </c>
      <c r="S75" s="1">
        <f t="shared" si="48"/>
        <v>-27.983644148616698</v>
      </c>
      <c r="U75">
        <f t="shared" si="49"/>
        <v>0.6454972243679028</v>
      </c>
      <c r="V75">
        <f t="shared" si="50"/>
        <v>2.6196773353931868</v>
      </c>
      <c r="W75">
        <f t="shared" si="51"/>
        <v>7.3428192954444151</v>
      </c>
      <c r="Y75">
        <f t="shared" si="52"/>
        <v>0.91845581860130199</v>
      </c>
      <c r="Z75">
        <f t="shared" si="53"/>
        <v>-8.5061477169996416E-2</v>
      </c>
      <c r="AB75">
        <f t="shared" si="68"/>
        <v>-204428.73792072621</v>
      </c>
      <c r="AC75">
        <f t="shared" si="54"/>
        <v>8.1544181398697999E-2</v>
      </c>
      <c r="AD75">
        <f t="shared" si="55"/>
        <v>6.6494535199837649E-3</v>
      </c>
      <c r="AE75">
        <f t="shared" si="56"/>
        <v>-1359.3393909528115</v>
      </c>
      <c r="AJ75">
        <f t="shared" si="69"/>
        <v>223208.76976475815</v>
      </c>
      <c r="AK75">
        <f t="shared" si="57"/>
        <v>6.6494535199837649E-3</v>
      </c>
      <c r="AL75">
        <f t="shared" si="58"/>
        <v>0.91845581860130199</v>
      </c>
      <c r="AM75">
        <f t="shared" si="59"/>
        <v>1363.1871333556671</v>
      </c>
      <c r="AO75">
        <f t="shared" si="60"/>
        <v>-39.25926732408675</v>
      </c>
      <c r="AP75" s="1">
        <f t="shared" si="70"/>
        <v>-42.577920000000006</v>
      </c>
      <c r="AQ75" s="1">
        <f t="shared" si="61"/>
        <v>11.013455583346216</v>
      </c>
      <c r="AS75">
        <f t="shared" si="71"/>
        <v>0.90877933620571172</v>
      </c>
      <c r="AT75" s="1">
        <f t="shared" si="72"/>
        <v>0.98560000000000003</v>
      </c>
    </row>
    <row r="76" spans="1:49" x14ac:dyDescent="0.35">
      <c r="A76" s="1">
        <v>0.9</v>
      </c>
      <c r="B76" s="1">
        <v>30</v>
      </c>
      <c r="C76" s="1">
        <v>1.0129999999999999</v>
      </c>
      <c r="D76" s="1">
        <f t="shared" si="63"/>
        <v>303.14999999999998</v>
      </c>
      <c r="E76">
        <v>110.98</v>
      </c>
      <c r="F76">
        <f t="shared" si="64"/>
        <v>99.882000000000005</v>
      </c>
      <c r="G76" s="1">
        <v>1.7999999999999999E-2</v>
      </c>
      <c r="H76">
        <f t="shared" si="42"/>
        <v>3.298697014679202E-3</v>
      </c>
      <c r="I76">
        <f t="shared" si="43"/>
        <v>5.71422773251774</v>
      </c>
      <c r="K76">
        <f t="shared" si="65"/>
        <v>16.2</v>
      </c>
      <c r="L76" s="1">
        <f t="shared" si="66"/>
        <v>2.7</v>
      </c>
      <c r="M76" s="1">
        <f t="shared" si="44"/>
        <v>1.6431676725154984</v>
      </c>
      <c r="N76" s="1">
        <v>0.2</v>
      </c>
      <c r="O76" s="1">
        <f t="shared" si="45"/>
        <v>1.3286335345030997</v>
      </c>
      <c r="P76" s="1">
        <f t="shared" si="46"/>
        <v>0.2841509964115006</v>
      </c>
      <c r="Q76" s="1">
        <f t="shared" si="47"/>
        <v>0.76720769031105163</v>
      </c>
      <c r="R76" s="1">
        <f t="shared" si="67"/>
        <v>-48.599999999999994</v>
      </c>
      <c r="S76" s="1">
        <f t="shared" si="48"/>
        <v>-37.286293749117107</v>
      </c>
      <c r="U76">
        <f t="shared" si="49"/>
        <v>0.60858061945018449</v>
      </c>
      <c r="V76">
        <f t="shared" si="50"/>
        <v>2.6572670690061995</v>
      </c>
      <c r="W76">
        <f t="shared" si="51"/>
        <v>7.6494353641458313</v>
      </c>
      <c r="Y76">
        <f t="shared" si="52"/>
        <v>0.90918844021449574</v>
      </c>
      <c r="Z76">
        <f t="shared" si="53"/>
        <v>-9.5202901322921613E-2</v>
      </c>
      <c r="AB76">
        <f t="shared" si="68"/>
        <v>-202361.95634640579</v>
      </c>
      <c r="AC76">
        <f t="shared" si="54"/>
        <v>9.0811559785504259E-2</v>
      </c>
      <c r="AD76">
        <f t="shared" si="55"/>
        <v>8.2467393906762148E-3</v>
      </c>
      <c r="AE76">
        <f t="shared" si="56"/>
        <v>-1668.8263165762053</v>
      </c>
      <c r="AJ76">
        <f t="shared" si="69"/>
        <v>222823.03170563281</v>
      </c>
      <c r="AK76">
        <f t="shared" si="57"/>
        <v>8.2467393906762148E-3</v>
      </c>
      <c r="AL76">
        <f t="shared" si="58"/>
        <v>0.90918844021449574</v>
      </c>
      <c r="AM76">
        <f t="shared" si="59"/>
        <v>1670.6914675544624</v>
      </c>
      <c r="AO76">
        <f t="shared" si="60"/>
        <v>-46.896082992843048</v>
      </c>
      <c r="AP76" s="1">
        <f t="shared" si="70"/>
        <v>-49.231799999999993</v>
      </c>
      <c r="AQ76" s="1">
        <f t="shared" si="61"/>
        <v>5.4555739375221926</v>
      </c>
      <c r="AS76">
        <f t="shared" si="71"/>
        <v>0.96493997927660602</v>
      </c>
      <c r="AT76" s="1">
        <f t="shared" si="72"/>
        <v>1.0129999999999999</v>
      </c>
    </row>
    <row r="77" spans="1:49" x14ac:dyDescent="0.35">
      <c r="A77" s="1">
        <v>1</v>
      </c>
      <c r="B77" s="1">
        <v>30</v>
      </c>
      <c r="C77" s="1">
        <v>1.0409999999999999</v>
      </c>
      <c r="D77" s="1">
        <f t="shared" si="63"/>
        <v>303.14999999999998</v>
      </c>
      <c r="E77">
        <v>110.98</v>
      </c>
      <c r="F77">
        <f t="shared" si="64"/>
        <v>110.98</v>
      </c>
      <c r="G77" s="1">
        <v>1.7999999999999999E-2</v>
      </c>
      <c r="H77">
        <f t="shared" si="42"/>
        <v>3.298697014679202E-3</v>
      </c>
      <c r="I77">
        <f t="shared" si="43"/>
        <v>5.71422773251774</v>
      </c>
      <c r="K77">
        <f t="shared" si="65"/>
        <v>18</v>
      </c>
      <c r="L77" s="1">
        <f t="shared" si="66"/>
        <v>3</v>
      </c>
      <c r="M77" s="1">
        <f t="shared" si="44"/>
        <v>1.7320508075688772</v>
      </c>
      <c r="N77" s="1">
        <v>0.2</v>
      </c>
      <c r="O77" s="1">
        <f t="shared" si="45"/>
        <v>1.3464101615137753</v>
      </c>
      <c r="P77" s="1">
        <f t="shared" si="46"/>
        <v>0.29744191103901518</v>
      </c>
      <c r="Q77" s="1">
        <f t="shared" si="47"/>
        <v>0.89232573311704555</v>
      </c>
      <c r="R77" s="1">
        <f t="shared" si="67"/>
        <v>-54</v>
      </c>
      <c r="S77" s="1">
        <f t="shared" si="48"/>
        <v>-48.185589588320461</v>
      </c>
      <c r="U77">
        <f t="shared" si="49"/>
        <v>0.57735026918962584</v>
      </c>
      <c r="V77">
        <f t="shared" si="50"/>
        <v>2.6928203230275507</v>
      </c>
      <c r="W77">
        <f t="shared" si="51"/>
        <v>7.932931795463726</v>
      </c>
      <c r="Y77">
        <f t="shared" si="52"/>
        <v>0.90010621253307888</v>
      </c>
      <c r="Z77">
        <f t="shared" si="53"/>
        <v>-0.10524250869527861</v>
      </c>
      <c r="AB77">
        <f t="shared" si="68"/>
        <v>-200339.98561672628</v>
      </c>
      <c r="AC77">
        <f t="shared" si="54"/>
        <v>9.9893787466921097E-2</v>
      </c>
      <c r="AD77">
        <f t="shared" si="55"/>
        <v>9.9787687744864028E-3</v>
      </c>
      <c r="AE77">
        <f t="shared" si="56"/>
        <v>-1999.1463927532432</v>
      </c>
      <c r="AJ77">
        <f t="shared" si="69"/>
        <v>222433.89946918044</v>
      </c>
      <c r="AK77">
        <f t="shared" si="57"/>
        <v>9.9787687744864028E-3</v>
      </c>
      <c r="AL77">
        <f t="shared" si="58"/>
        <v>0.90010621253307888</v>
      </c>
      <c r="AM77">
        <f t="shared" si="59"/>
        <v>1997.8905564549364</v>
      </c>
      <c r="AO77">
        <f t="shared" si="60"/>
        <v>-54.967927594172579</v>
      </c>
      <c r="AP77" s="1">
        <f t="shared" si="70"/>
        <v>-56.213999999999999</v>
      </c>
      <c r="AQ77" s="1">
        <f t="shared" si="61"/>
        <v>1.5526964405645334</v>
      </c>
      <c r="AS77">
        <f t="shared" si="71"/>
        <v>1.01792458507727</v>
      </c>
      <c r="AT77" s="1">
        <f t="shared" si="72"/>
        <v>1.0409999999999999</v>
      </c>
      <c r="AV77">
        <f t="shared" si="62"/>
        <v>1.01792458507727</v>
      </c>
      <c r="AW77">
        <f t="shared" si="62"/>
        <v>1.0409999999999999</v>
      </c>
    </row>
    <row r="78" spans="1:49" x14ac:dyDescent="0.35">
      <c r="A78" s="1">
        <v>1.2</v>
      </c>
      <c r="B78" s="1">
        <v>30</v>
      </c>
      <c r="C78" s="1">
        <v>1.1000000000000001</v>
      </c>
      <c r="D78" s="1">
        <f t="shared" si="63"/>
        <v>303.14999999999998</v>
      </c>
      <c r="E78">
        <v>110.98</v>
      </c>
      <c r="F78">
        <f t="shared" si="64"/>
        <v>133.17599999999999</v>
      </c>
      <c r="G78" s="1">
        <v>1.7999999999999999E-2</v>
      </c>
      <c r="H78">
        <f t="shared" si="42"/>
        <v>3.298697014679202E-3</v>
      </c>
      <c r="I78">
        <f t="shared" si="43"/>
        <v>5.71422773251774</v>
      </c>
      <c r="K78">
        <f t="shared" si="65"/>
        <v>21.599999999999998</v>
      </c>
      <c r="L78" s="1">
        <f t="shared" si="66"/>
        <v>3.5999999999999996</v>
      </c>
      <c r="M78" s="1">
        <f t="shared" si="44"/>
        <v>1.8973665961010275</v>
      </c>
      <c r="N78" s="1">
        <v>0.2</v>
      </c>
      <c r="O78" s="1">
        <f t="shared" si="45"/>
        <v>1.3794733192202056</v>
      </c>
      <c r="P78" s="1">
        <f t="shared" si="46"/>
        <v>0.3217017735821896</v>
      </c>
      <c r="Q78" s="1">
        <f t="shared" si="47"/>
        <v>1.1581263848958825</v>
      </c>
      <c r="R78" s="1">
        <f t="shared" si="67"/>
        <v>-64.8</v>
      </c>
      <c r="S78" s="1">
        <f t="shared" si="48"/>
        <v>-75.046589741253186</v>
      </c>
      <c r="U78">
        <f t="shared" si="49"/>
        <v>0.52704627669472992</v>
      </c>
      <c r="V78">
        <f t="shared" si="50"/>
        <v>2.7589466384404111</v>
      </c>
      <c r="W78">
        <f t="shared" si="51"/>
        <v>8.4436013025158054</v>
      </c>
      <c r="Y78">
        <f t="shared" si="52"/>
        <v>0.88247544953299395</v>
      </c>
      <c r="Z78">
        <f t="shared" si="53"/>
        <v>-0.12502430978771625</v>
      </c>
      <c r="AB78">
        <f t="shared" si="68"/>
        <v>-196425.18108050729</v>
      </c>
      <c r="AC78">
        <f t="shared" si="54"/>
        <v>0.11752455046700601</v>
      </c>
      <c r="AD78">
        <f t="shared" si="55"/>
        <v>1.3812019962471842E-2</v>
      </c>
      <c r="AE78">
        <f t="shared" si="56"/>
        <v>-2713.0285222161128</v>
      </c>
      <c r="AJ78">
        <f t="shared" si="69"/>
        <v>221647.13041951164</v>
      </c>
      <c r="AK78">
        <f t="shared" si="57"/>
        <v>1.3812019962471842E-2</v>
      </c>
      <c r="AL78">
        <f t="shared" si="58"/>
        <v>0.88247544953299395</v>
      </c>
      <c r="AM78">
        <f t="shared" si="59"/>
        <v>2701.6055669895009</v>
      </c>
      <c r="AO78">
        <f t="shared" si="60"/>
        <v>-72.192260126944802</v>
      </c>
      <c r="AP78" s="1">
        <f t="shared" si="70"/>
        <v>-71.28</v>
      </c>
      <c r="AQ78" s="1">
        <f t="shared" si="61"/>
        <v>0.83221853921334477</v>
      </c>
      <c r="AS78">
        <f t="shared" si="71"/>
        <v>1.1140780883787778</v>
      </c>
      <c r="AT78" s="1">
        <f t="shared" si="72"/>
        <v>1.1000000000000001</v>
      </c>
      <c r="AV78">
        <f t="shared" si="62"/>
        <v>1.1140780883787778</v>
      </c>
      <c r="AW78">
        <f t="shared" si="62"/>
        <v>1.1000000000000001</v>
      </c>
    </row>
    <row r="79" spans="1:49" x14ac:dyDescent="0.35">
      <c r="A79" s="1">
        <v>1.4</v>
      </c>
      <c r="B79" s="1">
        <v>30</v>
      </c>
      <c r="C79" s="1">
        <v>1.1619999999999999</v>
      </c>
      <c r="D79" s="1">
        <f t="shared" si="63"/>
        <v>303.14999999999998</v>
      </c>
      <c r="E79">
        <v>110.98</v>
      </c>
      <c r="F79">
        <f t="shared" si="64"/>
        <v>155.37199999999999</v>
      </c>
      <c r="G79" s="1">
        <v>1.7999999999999999E-2</v>
      </c>
      <c r="H79">
        <f t="shared" si="42"/>
        <v>3.298697014679202E-3</v>
      </c>
      <c r="I79">
        <f t="shared" si="43"/>
        <v>5.71422773251774</v>
      </c>
      <c r="K79">
        <f t="shared" si="65"/>
        <v>25.2</v>
      </c>
      <c r="L79" s="1">
        <f t="shared" si="66"/>
        <v>4.1999999999999993</v>
      </c>
      <c r="M79" s="1">
        <f t="shared" si="44"/>
        <v>2.0493901531919194</v>
      </c>
      <c r="N79" s="1">
        <v>0.2</v>
      </c>
      <c r="O79" s="1">
        <f t="shared" si="45"/>
        <v>1.4098780306383838</v>
      </c>
      <c r="P79" s="1">
        <f t="shared" si="46"/>
        <v>0.34350319755512371</v>
      </c>
      <c r="Q79" s="1">
        <f t="shared" si="47"/>
        <v>1.4427134297315194</v>
      </c>
      <c r="R79" s="1">
        <f t="shared" si="67"/>
        <v>-75.599999999999994</v>
      </c>
      <c r="S79" s="1">
        <f t="shared" si="48"/>
        <v>-109.06913528770286</v>
      </c>
      <c r="U79">
        <f t="shared" si="49"/>
        <v>0.48795003647426666</v>
      </c>
      <c r="V79">
        <f t="shared" si="50"/>
        <v>2.8197560612767676</v>
      </c>
      <c r="W79">
        <f t="shared" si="51"/>
        <v>8.8946105016690531</v>
      </c>
      <c r="Y79">
        <f t="shared" si="52"/>
        <v>0.8655221002413076</v>
      </c>
      <c r="Z79">
        <f t="shared" si="53"/>
        <v>-0.14442237003987493</v>
      </c>
      <c r="AB79">
        <f t="shared" si="68"/>
        <v>-192674.20975295897</v>
      </c>
      <c r="AC79">
        <f t="shared" si="54"/>
        <v>0.13447789975869243</v>
      </c>
      <c r="AD79">
        <f t="shared" si="55"/>
        <v>1.8084305523508929E-2</v>
      </c>
      <c r="AE79">
        <f t="shared" si="56"/>
        <v>-3484.3792756731536</v>
      </c>
      <c r="AJ79">
        <f t="shared" si="69"/>
        <v>220851.53684885785</v>
      </c>
      <c r="AK79">
        <f t="shared" si="57"/>
        <v>1.8084305523508929E-2</v>
      </c>
      <c r="AL79">
        <f t="shared" si="58"/>
        <v>0.8655221002413076</v>
      </c>
      <c r="AM79">
        <f t="shared" si="59"/>
        <v>3456.8491080892009</v>
      </c>
      <c r="AO79">
        <f t="shared" si="60"/>
        <v>-90.5780005754591</v>
      </c>
      <c r="AP79" s="1">
        <f t="shared" si="70"/>
        <v>-87.847199999999987</v>
      </c>
      <c r="AQ79" s="1">
        <f t="shared" si="61"/>
        <v>7.4572717829278261</v>
      </c>
      <c r="AS79">
        <f t="shared" si="71"/>
        <v>1.198121700733586</v>
      </c>
      <c r="AT79" s="1">
        <f t="shared" si="72"/>
        <v>1.1619999999999999</v>
      </c>
      <c r="AV79">
        <f t="shared" si="62"/>
        <v>1.198121700733586</v>
      </c>
      <c r="AW79">
        <f t="shared" si="62"/>
        <v>1.1619999999999999</v>
      </c>
    </row>
    <row r="80" spans="1:49" x14ac:dyDescent="0.35">
      <c r="A80" s="1">
        <v>1.6</v>
      </c>
      <c r="B80" s="1">
        <v>30</v>
      </c>
      <c r="C80" s="1">
        <v>1.228</v>
      </c>
      <c r="D80" s="1">
        <f t="shared" si="63"/>
        <v>303.14999999999998</v>
      </c>
      <c r="E80">
        <v>110.98</v>
      </c>
      <c r="F80">
        <f t="shared" si="64"/>
        <v>177.56800000000001</v>
      </c>
      <c r="G80" s="1">
        <v>1.7999999999999999E-2</v>
      </c>
      <c r="H80">
        <f t="shared" si="42"/>
        <v>3.298697014679202E-3</v>
      </c>
      <c r="I80">
        <f t="shared" si="43"/>
        <v>5.71422773251774</v>
      </c>
      <c r="K80">
        <f t="shared" si="65"/>
        <v>28.8</v>
      </c>
      <c r="L80" s="1">
        <f t="shared" si="66"/>
        <v>4.8000000000000007</v>
      </c>
      <c r="M80" s="1">
        <f t="shared" si="44"/>
        <v>2.1908902300206647</v>
      </c>
      <c r="N80" s="1">
        <v>0.2</v>
      </c>
      <c r="O80" s="1">
        <f t="shared" si="45"/>
        <v>1.4381780460041329</v>
      </c>
      <c r="P80" s="1">
        <f t="shared" si="46"/>
        <v>0.3633770666581439</v>
      </c>
      <c r="Q80" s="1">
        <f t="shared" si="47"/>
        <v>1.744209919959091</v>
      </c>
      <c r="R80" s="1">
        <f t="shared" si="67"/>
        <v>-86.4</v>
      </c>
      <c r="S80" s="1">
        <f t="shared" si="48"/>
        <v>-150.69973708446548</v>
      </c>
      <c r="U80">
        <f t="shared" si="49"/>
        <v>0.4564354645876384</v>
      </c>
      <c r="V80">
        <f t="shared" si="50"/>
        <v>2.8763560920082658</v>
      </c>
      <c r="W80">
        <f t="shared" si="51"/>
        <v>9.298959297546789</v>
      </c>
      <c r="Y80">
        <f t="shared" si="52"/>
        <v>0.84920785890920947</v>
      </c>
      <c r="Z80">
        <f t="shared" si="53"/>
        <v>-0.16345129471021383</v>
      </c>
      <c r="AB80">
        <f t="shared" si="68"/>
        <v>-189077.67626882321</v>
      </c>
      <c r="AC80">
        <f t="shared" si="54"/>
        <v>0.15079214109079053</v>
      </c>
      <c r="AD80">
        <f t="shared" si="55"/>
        <v>2.2738269814744878E-2</v>
      </c>
      <c r="AE80">
        <f t="shared" si="56"/>
        <v>-4299.2992189454872</v>
      </c>
      <c r="AJ80">
        <f t="shared" si="69"/>
        <v>220049.78451850702</v>
      </c>
      <c r="AK80">
        <f t="shared" si="57"/>
        <v>2.2738269814744878E-2</v>
      </c>
      <c r="AL80">
        <f t="shared" si="58"/>
        <v>0.84920785890920947</v>
      </c>
      <c r="AM80">
        <f t="shared" si="59"/>
        <v>4249.0551484570597</v>
      </c>
      <c r="AO80">
        <f t="shared" si="60"/>
        <v>-109.91807718829477</v>
      </c>
      <c r="AP80" s="1">
        <f t="shared" si="70"/>
        <v>-106.0992</v>
      </c>
      <c r="AQ80" s="1">
        <f t="shared" si="61"/>
        <v>14.583822979278226</v>
      </c>
      <c r="AS80">
        <f t="shared" si="71"/>
        <v>1.2721999674571154</v>
      </c>
      <c r="AT80" s="1">
        <f t="shared" si="72"/>
        <v>1.228</v>
      </c>
      <c r="AV80">
        <f t="shared" si="62"/>
        <v>1.2721999674571154</v>
      </c>
      <c r="AW80">
        <f t="shared" si="62"/>
        <v>1.228</v>
      </c>
    </row>
    <row r="81" spans="1:49" x14ac:dyDescent="0.35">
      <c r="A81" s="1">
        <v>1.8</v>
      </c>
      <c r="B81" s="1">
        <v>30</v>
      </c>
      <c r="C81" s="1">
        <v>1.2969999999999999</v>
      </c>
      <c r="D81" s="1">
        <f t="shared" si="63"/>
        <v>303.14999999999998</v>
      </c>
      <c r="E81">
        <v>110.98</v>
      </c>
      <c r="F81">
        <f t="shared" si="64"/>
        <v>199.76400000000001</v>
      </c>
      <c r="G81" s="1">
        <v>1.7999999999999999E-2</v>
      </c>
      <c r="H81">
        <f t="shared" si="42"/>
        <v>3.298697014679202E-3</v>
      </c>
      <c r="I81">
        <f t="shared" si="43"/>
        <v>5.71422773251774</v>
      </c>
      <c r="K81">
        <f t="shared" si="65"/>
        <v>32.4</v>
      </c>
      <c r="L81" s="1">
        <f t="shared" si="66"/>
        <v>5.4</v>
      </c>
      <c r="M81" s="1">
        <f t="shared" si="44"/>
        <v>2.3237900077244502</v>
      </c>
      <c r="N81" s="1">
        <v>0.2</v>
      </c>
      <c r="O81" s="1">
        <f t="shared" si="45"/>
        <v>1.46475800154489</v>
      </c>
      <c r="P81" s="1">
        <f t="shared" si="46"/>
        <v>0.38169004216543373</v>
      </c>
      <c r="Q81" s="1">
        <f t="shared" si="47"/>
        <v>2.0611262276933422</v>
      </c>
      <c r="R81" s="1">
        <f t="shared" si="67"/>
        <v>-97.199999999999989</v>
      </c>
      <c r="S81" s="1">
        <f t="shared" si="48"/>
        <v>-200.34146933179284</v>
      </c>
      <c r="U81">
        <f t="shared" si="49"/>
        <v>0.43033148291193518</v>
      </c>
      <c r="V81">
        <f t="shared" si="50"/>
        <v>2.92951600308978</v>
      </c>
      <c r="W81">
        <f t="shared" si="51"/>
        <v>9.6656961579115652</v>
      </c>
      <c r="Y81">
        <f t="shared" si="52"/>
        <v>0.83349725446004386</v>
      </c>
      <c r="Z81">
        <f t="shared" si="53"/>
        <v>-0.18212487078586309</v>
      </c>
      <c r="AB81">
        <f t="shared" si="68"/>
        <v>-185626.84632766724</v>
      </c>
      <c r="AC81">
        <f t="shared" si="54"/>
        <v>0.16650274553995617</v>
      </c>
      <c r="AD81">
        <f t="shared" si="55"/>
        <v>2.7723164272343396E-2</v>
      </c>
      <c r="AE81">
        <f t="shared" si="56"/>
        <v>-5146.1635540989628</v>
      </c>
      <c r="AJ81">
        <f t="shared" si="69"/>
        <v>219244.1845436212</v>
      </c>
      <c r="AK81">
        <f t="shared" si="57"/>
        <v>2.7723164272343396E-2</v>
      </c>
      <c r="AL81">
        <f t="shared" si="58"/>
        <v>0.83349725446004386</v>
      </c>
      <c r="AM81">
        <f t="shared" si="59"/>
        <v>5066.1151225230806</v>
      </c>
      <c r="AO81">
        <f t="shared" si="60"/>
        <v>-130.1408587846081</v>
      </c>
      <c r="AP81" s="1">
        <f t="shared" si="70"/>
        <v>-126.06840000000001</v>
      </c>
      <c r="AQ81" s="1">
        <f t="shared" si="61"/>
        <v>16.584920552331585</v>
      </c>
      <c r="AS81">
        <f t="shared" si="71"/>
        <v>1.3388977241214826</v>
      </c>
      <c r="AT81" s="1">
        <f t="shared" si="72"/>
        <v>1.2969999999999999</v>
      </c>
      <c r="AV81">
        <f t="shared" si="62"/>
        <v>1.3388977241214826</v>
      </c>
      <c r="AW81">
        <f t="shared" si="62"/>
        <v>1.2969999999999999</v>
      </c>
    </row>
    <row r="82" spans="1:49" x14ac:dyDescent="0.35">
      <c r="A82" s="1">
        <v>2</v>
      </c>
      <c r="B82" s="1">
        <v>30</v>
      </c>
      <c r="C82" s="1">
        <v>1.3680000000000001</v>
      </c>
      <c r="D82" s="1">
        <f t="shared" si="63"/>
        <v>303.14999999999998</v>
      </c>
      <c r="E82">
        <v>110.98</v>
      </c>
      <c r="F82">
        <f t="shared" si="64"/>
        <v>221.96</v>
      </c>
      <c r="G82" s="1">
        <v>1.7999999999999999E-2</v>
      </c>
      <c r="H82">
        <f t="shared" si="42"/>
        <v>3.298697014679202E-3</v>
      </c>
      <c r="I82">
        <f t="shared" si="43"/>
        <v>5.71422773251774</v>
      </c>
      <c r="K82">
        <f t="shared" si="65"/>
        <v>36</v>
      </c>
      <c r="L82" s="1">
        <f t="shared" si="66"/>
        <v>6</v>
      </c>
      <c r="M82" s="1">
        <f t="shared" si="44"/>
        <v>2.4494897427831779</v>
      </c>
      <c r="N82" s="1">
        <v>0.2</v>
      </c>
      <c r="O82" s="1">
        <f t="shared" si="45"/>
        <v>1.4898979485566355</v>
      </c>
      <c r="P82" s="1">
        <f t="shared" si="46"/>
        <v>0.39870762671017196</v>
      </c>
      <c r="Q82" s="1">
        <f t="shared" si="47"/>
        <v>2.3922457602610319</v>
      </c>
      <c r="R82" s="1">
        <f t="shared" si="67"/>
        <v>-108</v>
      </c>
      <c r="S82" s="1">
        <f t="shared" si="48"/>
        <v>-258.36254210819146</v>
      </c>
      <c r="U82">
        <f t="shared" si="49"/>
        <v>0.40824829046386307</v>
      </c>
      <c r="V82">
        <f t="shared" si="50"/>
        <v>2.979795897113271</v>
      </c>
      <c r="W82">
        <f t="shared" si="51"/>
        <v>10.001398160435528</v>
      </c>
      <c r="Y82">
        <f t="shared" si="52"/>
        <v>0.81835739304068866</v>
      </c>
      <c r="Z82">
        <f t="shared" si="53"/>
        <v>-0.20045612698943741</v>
      </c>
      <c r="AB82">
        <f t="shared" si="68"/>
        <v>-182313.59353325475</v>
      </c>
      <c r="AC82">
        <f t="shared" si="54"/>
        <v>0.18164260695931128</v>
      </c>
      <c r="AD82">
        <f t="shared" si="55"/>
        <v>3.2994036662974839E-2</v>
      </c>
      <c r="AE82">
        <f t="shared" si="56"/>
        <v>-6015.2613891948995</v>
      </c>
      <c r="AJ82">
        <f t="shared" si="69"/>
        <v>218436.73963617798</v>
      </c>
      <c r="AK82">
        <f t="shared" si="57"/>
        <v>3.2994036662974839E-2</v>
      </c>
      <c r="AL82">
        <f t="shared" si="58"/>
        <v>0.81835739304068866</v>
      </c>
      <c r="AM82">
        <f t="shared" si="59"/>
        <v>5897.991584091742</v>
      </c>
      <c r="AO82">
        <f t="shared" si="60"/>
        <v>-151.29459129245879</v>
      </c>
      <c r="AP82" s="1">
        <f t="shared" si="70"/>
        <v>-147.74400000000003</v>
      </c>
      <c r="AQ82" s="1">
        <f t="shared" si="61"/>
        <v>12.606698526083981</v>
      </c>
      <c r="AS82">
        <f t="shared" si="71"/>
        <v>1.4008758453005443</v>
      </c>
      <c r="AT82" s="1">
        <f t="shared" si="72"/>
        <v>1.3680000000000001</v>
      </c>
      <c r="AV82">
        <f t="shared" si="62"/>
        <v>1.4008758453005443</v>
      </c>
      <c r="AW82">
        <f t="shared" si="62"/>
        <v>1.3680000000000001</v>
      </c>
    </row>
    <row r="83" spans="1:49" x14ac:dyDescent="0.35">
      <c r="A83" s="1">
        <v>2.25</v>
      </c>
      <c r="B83" s="1">
        <v>30</v>
      </c>
      <c r="C83" s="1">
        <v>1.46</v>
      </c>
      <c r="D83" s="1">
        <f t="shared" si="63"/>
        <v>303.14999999999998</v>
      </c>
      <c r="E83">
        <v>110.98</v>
      </c>
      <c r="F83">
        <f t="shared" si="64"/>
        <v>249.70500000000001</v>
      </c>
      <c r="G83" s="1">
        <v>1.7999999999999999E-2</v>
      </c>
      <c r="H83">
        <f t="shared" si="42"/>
        <v>3.298697014679202E-3</v>
      </c>
      <c r="I83">
        <f t="shared" si="43"/>
        <v>5.71422773251774</v>
      </c>
      <c r="K83">
        <f t="shared" si="65"/>
        <v>40.5</v>
      </c>
      <c r="L83" s="1">
        <f t="shared" si="66"/>
        <v>6.75</v>
      </c>
      <c r="M83" s="1">
        <f t="shared" si="44"/>
        <v>2.598076211353316</v>
      </c>
      <c r="N83" s="1">
        <v>0.2</v>
      </c>
      <c r="O83" s="1">
        <f t="shared" si="45"/>
        <v>1.5196152422706632</v>
      </c>
      <c r="P83" s="1">
        <f t="shared" si="46"/>
        <v>0.41845717273026761</v>
      </c>
      <c r="Q83" s="1">
        <f t="shared" si="47"/>
        <v>2.8245859159293065</v>
      </c>
      <c r="R83" s="1">
        <f t="shared" si="67"/>
        <v>-121.5</v>
      </c>
      <c r="S83" s="1">
        <f t="shared" si="48"/>
        <v>-343.18718878541074</v>
      </c>
      <c r="U83">
        <f t="shared" si="49"/>
        <v>0.38490017945975052</v>
      </c>
      <c r="V83">
        <f t="shared" si="50"/>
        <v>3.0392304845413265</v>
      </c>
      <c r="W83">
        <f t="shared" si="51"/>
        <v>10.384804599794208</v>
      </c>
      <c r="Y83">
        <f t="shared" si="52"/>
        <v>0.80018884456731787</v>
      </c>
      <c r="Z83">
        <f t="shared" si="53"/>
        <v>-0.22290752346182757</v>
      </c>
      <c r="AB83">
        <f t="shared" si="68"/>
        <v>-178354.01705077666</v>
      </c>
      <c r="AC83">
        <f t="shared" si="54"/>
        <v>0.19981115543268213</v>
      </c>
      <c r="AD83">
        <f t="shared" si="55"/>
        <v>3.9924497835343457E-2</v>
      </c>
      <c r="AE83">
        <f t="shared" si="56"/>
        <v>-7120.6945676685427</v>
      </c>
      <c r="AJ83">
        <f t="shared" si="69"/>
        <v>217427.45815501842</v>
      </c>
      <c r="AK83">
        <f t="shared" si="57"/>
        <v>3.9924497835343457E-2</v>
      </c>
      <c r="AL83">
        <f t="shared" si="58"/>
        <v>0.80018884456731787</v>
      </c>
      <c r="AM83">
        <f t="shared" si="59"/>
        <v>6946.1849656152954</v>
      </c>
      <c r="AO83">
        <f t="shared" si="60"/>
        <v>-179.28529885541957</v>
      </c>
      <c r="AP83" s="1">
        <f t="shared" si="70"/>
        <v>-177.39000000000001</v>
      </c>
      <c r="AQ83" s="1">
        <f t="shared" si="61"/>
        <v>3.5921577513546725</v>
      </c>
      <c r="AS83">
        <f t="shared" si="71"/>
        <v>1.4755991675343174</v>
      </c>
      <c r="AT83" s="1">
        <f t="shared" si="72"/>
        <v>1.46</v>
      </c>
      <c r="AV83">
        <f t="shared" si="62"/>
        <v>1.4755991675343174</v>
      </c>
      <c r="AW83">
        <f t="shared" si="62"/>
        <v>1.46</v>
      </c>
    </row>
    <row r="84" spans="1:49" x14ac:dyDescent="0.35">
      <c r="A84" s="1">
        <v>2.5</v>
      </c>
      <c r="B84" s="1">
        <v>30</v>
      </c>
      <c r="C84" s="1">
        <v>1.5549999999999999</v>
      </c>
      <c r="D84" s="1">
        <f t="shared" si="63"/>
        <v>303.14999999999998</v>
      </c>
      <c r="E84">
        <v>110.98</v>
      </c>
      <c r="F84">
        <f t="shared" si="64"/>
        <v>277.45</v>
      </c>
      <c r="G84" s="1">
        <v>1.7999999999999999E-2</v>
      </c>
      <c r="H84">
        <f t="shared" si="42"/>
        <v>3.298697014679202E-3</v>
      </c>
      <c r="I84">
        <f t="shared" si="43"/>
        <v>5.71422773251774</v>
      </c>
      <c r="K84">
        <f t="shared" si="65"/>
        <v>45</v>
      </c>
      <c r="L84" s="1">
        <f t="shared" si="66"/>
        <v>7.5</v>
      </c>
      <c r="M84" s="1">
        <f t="shared" si="44"/>
        <v>2.7386127875258306</v>
      </c>
      <c r="N84" s="1">
        <v>0.2</v>
      </c>
      <c r="O84" s="1">
        <f t="shared" si="45"/>
        <v>1.5477225575051663</v>
      </c>
      <c r="P84" s="1">
        <f t="shared" si="46"/>
        <v>0.43678453268671041</v>
      </c>
      <c r="Q84" s="1">
        <f t="shared" si="47"/>
        <v>3.2758839951503282</v>
      </c>
      <c r="R84" s="1">
        <f t="shared" si="67"/>
        <v>-135</v>
      </c>
      <c r="S84" s="1">
        <f t="shared" si="48"/>
        <v>-442.24433934529429</v>
      </c>
      <c r="U84">
        <f t="shared" si="49"/>
        <v>0.36514837167011072</v>
      </c>
      <c r="V84">
        <f t="shared" si="50"/>
        <v>3.0954451150103326</v>
      </c>
      <c r="W84">
        <f t="shared" si="51"/>
        <v>10.734644158557197</v>
      </c>
      <c r="Y84">
        <f t="shared" si="52"/>
        <v>0.7828095033073702</v>
      </c>
      <c r="Z84">
        <f t="shared" si="53"/>
        <v>-0.24486590338652542</v>
      </c>
      <c r="AB84">
        <f t="shared" si="68"/>
        <v>-174583.95972715926</v>
      </c>
      <c r="AC84">
        <f t="shared" si="54"/>
        <v>0.21719049669262983</v>
      </c>
      <c r="AD84">
        <f t="shared" si="55"/>
        <v>4.7171711853591244E-2</v>
      </c>
      <c r="AE84">
        <f t="shared" si="56"/>
        <v>-8235.4242425085358</v>
      </c>
      <c r="AJ84">
        <f t="shared" si="69"/>
        <v>216420.86696987299</v>
      </c>
      <c r="AK84">
        <f t="shared" si="57"/>
        <v>4.7171711853591244E-2</v>
      </c>
      <c r="AL84">
        <f t="shared" si="58"/>
        <v>0.7828095033073702</v>
      </c>
      <c r="AM84">
        <f t="shared" si="59"/>
        <v>7991.6574236230408</v>
      </c>
      <c r="AO84">
        <f t="shared" si="60"/>
        <v>-209.45703052174304</v>
      </c>
      <c r="AP84" s="1">
        <f t="shared" si="70"/>
        <v>-209.92499999999998</v>
      </c>
      <c r="AQ84" s="1">
        <f t="shared" si="61"/>
        <v>0.2189954325800792</v>
      </c>
      <c r="AS84">
        <f t="shared" si="71"/>
        <v>1.5515335594203188</v>
      </c>
      <c r="AT84" s="1">
        <f t="shared" si="72"/>
        <v>1.5549999999999999</v>
      </c>
      <c r="AV84">
        <f t="shared" si="62"/>
        <v>1.5515335594203188</v>
      </c>
      <c r="AW84">
        <f t="shared" si="62"/>
        <v>1.5549999999999999</v>
      </c>
    </row>
    <row r="85" spans="1:49" x14ac:dyDescent="0.35">
      <c r="A85" s="1">
        <v>2.75</v>
      </c>
      <c r="B85" s="1">
        <v>30</v>
      </c>
      <c r="C85" s="1">
        <v>1.653</v>
      </c>
      <c r="D85" s="1">
        <f t="shared" si="63"/>
        <v>303.14999999999998</v>
      </c>
      <c r="E85">
        <v>110.98</v>
      </c>
      <c r="F85">
        <f t="shared" si="64"/>
        <v>305.19499999999999</v>
      </c>
      <c r="G85" s="1">
        <v>1.7999999999999999E-2</v>
      </c>
      <c r="H85">
        <f t="shared" si="42"/>
        <v>3.298697014679202E-3</v>
      </c>
      <c r="I85">
        <f t="shared" si="43"/>
        <v>5.71422773251774</v>
      </c>
      <c r="K85">
        <f t="shared" si="65"/>
        <v>49.5</v>
      </c>
      <c r="L85" s="1">
        <f t="shared" si="66"/>
        <v>8.25</v>
      </c>
      <c r="M85" s="1">
        <f t="shared" si="44"/>
        <v>2.8722813232690143</v>
      </c>
      <c r="N85" s="1">
        <v>0.2</v>
      </c>
      <c r="O85" s="1">
        <f t="shared" si="45"/>
        <v>1.574456264653803</v>
      </c>
      <c r="P85" s="1">
        <f t="shared" si="46"/>
        <v>0.45390998388118231</v>
      </c>
      <c r="Q85" s="1">
        <f t="shared" si="47"/>
        <v>3.744757367019754</v>
      </c>
      <c r="R85" s="1">
        <f t="shared" si="67"/>
        <v>-148.5</v>
      </c>
      <c r="S85" s="1">
        <f t="shared" si="48"/>
        <v>-556.09646900243342</v>
      </c>
      <c r="U85">
        <f t="shared" si="49"/>
        <v>0.3481553119113957</v>
      </c>
      <c r="V85">
        <f t="shared" si="50"/>
        <v>3.1489125293076059</v>
      </c>
      <c r="W85">
        <f t="shared" si="51"/>
        <v>11.056366560551917</v>
      </c>
      <c r="Y85">
        <f t="shared" si="52"/>
        <v>0.76616903987526763</v>
      </c>
      <c r="Z85">
        <f t="shared" si="53"/>
        <v>-0.26635245489916687</v>
      </c>
      <c r="AB85">
        <f t="shared" si="68"/>
        <v>-170990.89779558175</v>
      </c>
      <c r="AC85">
        <f t="shared" si="54"/>
        <v>0.23383096012473231</v>
      </c>
      <c r="AD85">
        <f t="shared" si="55"/>
        <v>5.4676917912854152E-2</v>
      </c>
      <c r="AE85">
        <f t="shared" si="56"/>
        <v>-9349.2552826142582</v>
      </c>
      <c r="AJ85">
        <f t="shared" si="69"/>
        <v>215419.3630127951</v>
      </c>
      <c r="AK85">
        <f t="shared" si="57"/>
        <v>5.4676917912854152E-2</v>
      </c>
      <c r="AL85">
        <f t="shared" si="58"/>
        <v>0.76616903987526763</v>
      </c>
      <c r="AM85">
        <f t="shared" si="59"/>
        <v>9024.2966210335817</v>
      </c>
      <c r="AO85">
        <f t="shared" si="60"/>
        <v>-242.46052643720759</v>
      </c>
      <c r="AP85" s="1">
        <f t="shared" si="70"/>
        <v>-245.47049999999999</v>
      </c>
      <c r="AQ85" s="1">
        <f t="shared" si="61"/>
        <v>9.059940848709152</v>
      </c>
      <c r="AS85">
        <f t="shared" si="71"/>
        <v>1.6327308177589737</v>
      </c>
      <c r="AT85" s="1">
        <f t="shared" si="72"/>
        <v>1.653</v>
      </c>
      <c r="AV85">
        <f t="shared" si="62"/>
        <v>1.6327308177589737</v>
      </c>
      <c r="AW85">
        <f t="shared" si="62"/>
        <v>1.653</v>
      </c>
    </row>
    <row r="86" spans="1:49" x14ac:dyDescent="0.35">
      <c r="A86" s="1">
        <v>3</v>
      </c>
      <c r="B86" s="1">
        <v>30</v>
      </c>
      <c r="C86" s="1">
        <v>1.7529999999999999</v>
      </c>
      <c r="D86" s="1">
        <f t="shared" si="63"/>
        <v>303.14999999999998</v>
      </c>
      <c r="E86">
        <v>110.98</v>
      </c>
      <c r="F86">
        <f t="shared" si="64"/>
        <v>332.94</v>
      </c>
      <c r="G86" s="1">
        <v>1.7999999999999999E-2</v>
      </c>
      <c r="H86">
        <f t="shared" si="42"/>
        <v>3.298697014679202E-3</v>
      </c>
      <c r="I86">
        <f t="shared" si="43"/>
        <v>5.71422773251774</v>
      </c>
      <c r="K86">
        <f t="shared" si="65"/>
        <v>54</v>
      </c>
      <c r="L86" s="1">
        <f t="shared" si="66"/>
        <v>9</v>
      </c>
      <c r="M86" s="1">
        <f t="shared" si="44"/>
        <v>3</v>
      </c>
      <c r="N86" s="1">
        <v>0.2</v>
      </c>
      <c r="O86" s="1">
        <f t="shared" si="45"/>
        <v>1.6</v>
      </c>
      <c r="P86" s="1">
        <f t="shared" si="46"/>
        <v>0.47000362924573563</v>
      </c>
      <c r="Q86" s="1">
        <f t="shared" si="47"/>
        <v>4.2300326632116203</v>
      </c>
      <c r="R86" s="1">
        <f t="shared" si="67"/>
        <v>-162</v>
      </c>
      <c r="S86" s="1">
        <f t="shared" si="48"/>
        <v>-685.26529144028245</v>
      </c>
      <c r="U86">
        <f t="shared" si="49"/>
        <v>0.33333333333333331</v>
      </c>
      <c r="V86">
        <f t="shared" si="50"/>
        <v>3.2</v>
      </c>
      <c r="W86">
        <f t="shared" si="51"/>
        <v>11.354166666666666</v>
      </c>
      <c r="Y86">
        <f t="shared" si="52"/>
        <v>0.75022131528800995</v>
      </c>
      <c r="Z86">
        <f t="shared" si="53"/>
        <v>-0.2873870289307216</v>
      </c>
      <c r="AB86">
        <f t="shared" si="68"/>
        <v>-167563.33353401814</v>
      </c>
      <c r="AC86">
        <f t="shared" si="54"/>
        <v>0.24977868471199002</v>
      </c>
      <c r="AD86">
        <f t="shared" si="55"/>
        <v>6.2389391336451716E-2</v>
      </c>
      <c r="AE86">
        <f t="shared" si="56"/>
        <v>-10454.174389494241</v>
      </c>
      <c r="AJ86">
        <f t="shared" si="69"/>
        <v>214424.93424762931</v>
      </c>
      <c r="AK86">
        <f t="shared" si="57"/>
        <v>6.2389391336451716E-2</v>
      </c>
      <c r="AL86">
        <f t="shared" si="58"/>
        <v>0.75022131528800995</v>
      </c>
      <c r="AM86">
        <f t="shared" si="59"/>
        <v>10036.341572064963</v>
      </c>
      <c r="AO86">
        <f t="shared" si="60"/>
        <v>-279.07402770660156</v>
      </c>
      <c r="AP86" s="1">
        <f t="shared" si="70"/>
        <v>-283.98599999999999</v>
      </c>
      <c r="AQ86" s="1">
        <f t="shared" si="61"/>
        <v>24.127471811113882</v>
      </c>
      <c r="AS86">
        <f t="shared" si="71"/>
        <v>1.7226791833740838</v>
      </c>
      <c r="AT86" s="1">
        <f t="shared" si="72"/>
        <v>1.7529999999999999</v>
      </c>
      <c r="AV86">
        <f t="shared" si="62"/>
        <v>1.7226791833740838</v>
      </c>
      <c r="AW86">
        <f t="shared" si="62"/>
        <v>1.7529999999999999</v>
      </c>
    </row>
    <row r="87" spans="1:49" x14ac:dyDescent="0.35">
      <c r="A87" s="1">
        <v>3.25</v>
      </c>
      <c r="B87" s="1">
        <v>30</v>
      </c>
      <c r="C87" s="1">
        <v>1.8540000000000001</v>
      </c>
      <c r="D87" s="1">
        <f t="shared" si="63"/>
        <v>303.14999999999998</v>
      </c>
      <c r="E87">
        <v>110.98</v>
      </c>
      <c r="F87">
        <f t="shared" si="64"/>
        <v>360.685</v>
      </c>
      <c r="G87" s="1">
        <v>1.7999999999999999E-2</v>
      </c>
      <c r="H87">
        <f t="shared" si="42"/>
        <v>3.298697014679202E-3</v>
      </c>
      <c r="I87">
        <f t="shared" si="43"/>
        <v>5.71422773251774</v>
      </c>
      <c r="K87">
        <f t="shared" si="65"/>
        <v>58.5</v>
      </c>
      <c r="L87" s="1">
        <f t="shared" si="66"/>
        <v>9.75</v>
      </c>
      <c r="M87" s="1">
        <f t="shared" si="44"/>
        <v>3.1224989991991992</v>
      </c>
      <c r="N87" s="1">
        <v>0.2</v>
      </c>
      <c r="O87" s="1">
        <f t="shared" si="45"/>
        <v>1.6244997998398398</v>
      </c>
      <c r="P87" s="1">
        <f t="shared" si="46"/>
        <v>0.48519995291361534</v>
      </c>
      <c r="Q87" s="1">
        <f t="shared" si="47"/>
        <v>4.7306995409077492</v>
      </c>
      <c r="R87" s="1">
        <f t="shared" si="67"/>
        <v>-175.5</v>
      </c>
      <c r="S87" s="1">
        <f t="shared" si="48"/>
        <v>-830.23776942930999</v>
      </c>
      <c r="U87">
        <f t="shared" si="49"/>
        <v>0.32025630761017426</v>
      </c>
      <c r="V87">
        <f t="shared" si="50"/>
        <v>3.2489995996796797</v>
      </c>
      <c r="W87">
        <f t="shared" si="51"/>
        <v>11.631347785246362</v>
      </c>
      <c r="Y87">
        <f t="shared" si="52"/>
        <v>0.7349239537438863</v>
      </c>
      <c r="Z87">
        <f t="shared" si="53"/>
        <v>-0.3079882494161319</v>
      </c>
      <c r="AB87">
        <f t="shared" si="68"/>
        <v>-164290.69744662344</v>
      </c>
      <c r="AC87">
        <f t="shared" si="54"/>
        <v>0.26507604625611364</v>
      </c>
      <c r="AD87">
        <f t="shared" si="55"/>
        <v>7.0265310298773295E-2</v>
      </c>
      <c r="AE87">
        <f t="shared" si="56"/>
        <v>-11543.936835288878</v>
      </c>
      <c r="AJ87">
        <f t="shared" si="69"/>
        <v>213439.22227884567</v>
      </c>
      <c r="AK87">
        <f t="shared" si="57"/>
        <v>7.0265310298773295E-2</v>
      </c>
      <c r="AL87">
        <f t="shared" si="58"/>
        <v>0.7349239537438863</v>
      </c>
      <c r="AM87">
        <f t="shared" si="59"/>
        <v>11021.928795681541</v>
      </c>
      <c r="AO87">
        <f t="shared" si="60"/>
        <v>-320.16906585663492</v>
      </c>
      <c r="AP87" s="1">
        <f t="shared" si="70"/>
        <v>-325.37700000000001</v>
      </c>
      <c r="AQ87" s="1">
        <f t="shared" si="61"/>
        <v>27.122578041627914</v>
      </c>
      <c r="AS87">
        <f t="shared" si="71"/>
        <v>1.8243251615762672</v>
      </c>
      <c r="AT87" s="1">
        <f t="shared" si="72"/>
        <v>1.8540000000000001</v>
      </c>
      <c r="AV87">
        <f t="shared" si="62"/>
        <v>1.8243251615762672</v>
      </c>
      <c r="AW87">
        <f t="shared" si="62"/>
        <v>1.8540000000000001</v>
      </c>
    </row>
    <row r="88" spans="1:49" x14ac:dyDescent="0.35">
      <c r="A88" s="1">
        <v>3.5</v>
      </c>
      <c r="B88" s="1">
        <v>30</v>
      </c>
      <c r="C88" s="1">
        <v>1.956</v>
      </c>
      <c r="D88" s="1">
        <f t="shared" si="63"/>
        <v>303.14999999999998</v>
      </c>
      <c r="E88">
        <v>110.98</v>
      </c>
      <c r="F88">
        <f t="shared" si="64"/>
        <v>388.43</v>
      </c>
      <c r="G88" s="1">
        <v>1.7999999999999999E-2</v>
      </c>
      <c r="H88">
        <f t="shared" si="42"/>
        <v>3.298697014679202E-3</v>
      </c>
      <c r="I88">
        <f t="shared" si="43"/>
        <v>5.71422773251774</v>
      </c>
      <c r="K88">
        <f t="shared" si="65"/>
        <v>63</v>
      </c>
      <c r="L88" s="1">
        <f t="shared" si="66"/>
        <v>10.5</v>
      </c>
      <c r="M88" s="1">
        <f t="shared" si="44"/>
        <v>3.2403703492039302</v>
      </c>
      <c r="N88" s="1">
        <v>0.2</v>
      </c>
      <c r="O88" s="1">
        <f t="shared" si="45"/>
        <v>1.6480740698407861</v>
      </c>
      <c r="P88" s="1">
        <f t="shared" si="46"/>
        <v>0.49960737576900971</v>
      </c>
      <c r="Q88" s="1">
        <f t="shared" si="47"/>
        <v>5.2458774455746022</v>
      </c>
      <c r="R88" s="1">
        <f t="shared" si="67"/>
        <v>-189</v>
      </c>
      <c r="S88" s="1">
        <f t="shared" si="48"/>
        <v>-991.47083721359979</v>
      </c>
      <c r="U88">
        <f t="shared" si="49"/>
        <v>0.30860669992418382</v>
      </c>
      <c r="V88">
        <f t="shared" si="50"/>
        <v>3.2961481396815722</v>
      </c>
      <c r="W88">
        <f t="shared" si="51"/>
        <v>11.890561112389092</v>
      </c>
      <c r="Y88">
        <f t="shared" si="52"/>
        <v>0.72023796662417261</v>
      </c>
      <c r="Z88">
        <f t="shared" si="53"/>
        <v>-0.32817361237793047</v>
      </c>
      <c r="AB88">
        <f t="shared" si="68"/>
        <v>-161163.26078568323</v>
      </c>
      <c r="AC88">
        <f t="shared" si="54"/>
        <v>0.27976203337582739</v>
      </c>
      <c r="AD88">
        <f t="shared" si="55"/>
        <v>7.8266795318577553E-2</v>
      </c>
      <c r="AE88">
        <f t="shared" si="56"/>
        <v>-12613.731944787605</v>
      </c>
      <c r="AJ88">
        <f t="shared" si="69"/>
        <v>212463.5749963102</v>
      </c>
      <c r="AK88">
        <f t="shared" si="57"/>
        <v>7.8266795318577553E-2</v>
      </c>
      <c r="AL88">
        <f t="shared" si="58"/>
        <v>0.72023796662417261</v>
      </c>
      <c r="AM88">
        <f t="shared" si="59"/>
        <v>11976.724168225595</v>
      </c>
      <c r="AO88">
        <f t="shared" si="60"/>
        <v>-366.6817953763566</v>
      </c>
      <c r="AP88" s="1">
        <f t="shared" si="70"/>
        <v>-369.68400000000003</v>
      </c>
      <c r="AQ88" s="1">
        <f t="shared" si="61"/>
        <v>9.0132326022259424</v>
      </c>
      <c r="AS88">
        <f t="shared" si="71"/>
        <v>1.9401153194516223</v>
      </c>
      <c r="AT88" s="1">
        <f t="shared" si="72"/>
        <v>1.956</v>
      </c>
      <c r="AV88">
        <f t="shared" si="62"/>
        <v>1.9401153194516223</v>
      </c>
      <c r="AW88">
        <f t="shared" si="62"/>
        <v>1.956</v>
      </c>
    </row>
    <row r="89" spans="1:49" x14ac:dyDescent="0.35">
      <c r="A89" s="1">
        <v>3.75</v>
      </c>
      <c r="B89" s="1">
        <v>30</v>
      </c>
      <c r="C89" s="1">
        <v>2.0579999999999998</v>
      </c>
      <c r="D89" s="1">
        <f t="shared" si="63"/>
        <v>303.14999999999998</v>
      </c>
      <c r="E89">
        <v>110.98</v>
      </c>
      <c r="F89">
        <f t="shared" si="64"/>
        <v>416.17500000000001</v>
      </c>
      <c r="G89" s="1">
        <v>1.7999999999999999E-2</v>
      </c>
      <c r="H89">
        <f t="shared" si="42"/>
        <v>3.298697014679202E-3</v>
      </c>
      <c r="I89">
        <f t="shared" si="43"/>
        <v>5.71422773251774</v>
      </c>
      <c r="K89">
        <f t="shared" si="65"/>
        <v>67.5</v>
      </c>
      <c r="L89" s="1">
        <f t="shared" si="66"/>
        <v>11.25</v>
      </c>
      <c r="M89" s="1">
        <f t="shared" si="44"/>
        <v>3.3541019662496847</v>
      </c>
      <c r="N89" s="1">
        <v>0.2</v>
      </c>
      <c r="O89" s="1">
        <f t="shared" si="45"/>
        <v>1.670820393249937</v>
      </c>
      <c r="P89" s="1">
        <f t="shared" si="46"/>
        <v>0.51331475924627068</v>
      </c>
      <c r="Q89" s="1">
        <f t="shared" si="47"/>
        <v>5.7747910415205448</v>
      </c>
      <c r="R89" s="1">
        <f t="shared" si="67"/>
        <v>-202.5</v>
      </c>
      <c r="S89" s="1">
        <f t="shared" si="48"/>
        <v>-1169.3951859079102</v>
      </c>
      <c r="U89">
        <f t="shared" si="49"/>
        <v>0.29814239699997197</v>
      </c>
      <c r="V89">
        <f t="shared" si="50"/>
        <v>3.3416407864998741</v>
      </c>
      <c r="W89">
        <f t="shared" si="51"/>
        <v>12.133969083632897</v>
      </c>
      <c r="Y89">
        <f t="shared" si="52"/>
        <v>0.70612742069306411</v>
      </c>
      <c r="Z89">
        <f t="shared" si="53"/>
        <v>-0.34795957520583476</v>
      </c>
      <c r="AB89">
        <f t="shared" si="68"/>
        <v>-158172.05726036557</v>
      </c>
      <c r="AC89">
        <f t="shared" si="54"/>
        <v>0.29387257930693594</v>
      </c>
      <c r="AD89">
        <f t="shared" si="55"/>
        <v>8.636109286851136E-2</v>
      </c>
      <c r="AE89">
        <f t="shared" si="56"/>
        <v>-13659.911726265927</v>
      </c>
      <c r="AJ89">
        <f t="shared" si="69"/>
        <v>211499.09095287393</v>
      </c>
      <c r="AK89">
        <f t="shared" si="57"/>
        <v>8.636109286851136E-2</v>
      </c>
      <c r="AL89">
        <f t="shared" si="58"/>
        <v>0.70612742069306411</v>
      </c>
      <c r="AM89">
        <f t="shared" si="59"/>
        <v>12897.623976829753</v>
      </c>
      <c r="AO89">
        <f t="shared" si="60"/>
        <v>-419.58936513057415</v>
      </c>
      <c r="AP89" s="1">
        <f t="shared" si="70"/>
        <v>-416.745</v>
      </c>
      <c r="AQ89" s="1">
        <f t="shared" si="61"/>
        <v>8.0904129960260835</v>
      </c>
      <c r="AS89">
        <f t="shared" si="71"/>
        <v>2.072046247558391</v>
      </c>
      <c r="AT89" s="1">
        <f t="shared" si="72"/>
        <v>2.0579999999999998</v>
      </c>
      <c r="AV89">
        <f t="shared" si="62"/>
        <v>2.072046247558391</v>
      </c>
      <c r="AW89">
        <f t="shared" si="62"/>
        <v>2.0579999999999998</v>
      </c>
    </row>
    <row r="90" spans="1:49" x14ac:dyDescent="0.35">
      <c r="A90" s="1">
        <v>0.2</v>
      </c>
      <c r="B90" s="1">
        <v>40</v>
      </c>
      <c r="C90" s="1">
        <v>0.85419999999999996</v>
      </c>
      <c r="D90" s="1">
        <f t="shared" si="63"/>
        <v>313.14999999999998</v>
      </c>
      <c r="E90">
        <v>110.98</v>
      </c>
      <c r="F90">
        <f t="shared" si="64"/>
        <v>22.196000000000002</v>
      </c>
      <c r="G90" s="1">
        <v>1.7999999999999999E-2</v>
      </c>
      <c r="H90">
        <f t="shared" si="42"/>
        <v>3.1933578157432542E-3</v>
      </c>
      <c r="I90">
        <f t="shared" si="43"/>
        <v>5.7466823089714216</v>
      </c>
      <c r="K90">
        <f t="shared" si="65"/>
        <v>3.6</v>
      </c>
      <c r="L90" s="1">
        <f t="shared" si="66"/>
        <v>0.60000000000000009</v>
      </c>
      <c r="M90" s="1">
        <f t="shared" si="44"/>
        <v>0.7745966692414834</v>
      </c>
      <c r="N90" s="1">
        <v>0.2</v>
      </c>
      <c r="O90" s="1">
        <f t="shared" si="45"/>
        <v>1.1549193338482966</v>
      </c>
      <c r="P90" s="1">
        <f t="shared" si="46"/>
        <v>0.14403050071078732</v>
      </c>
      <c r="Q90" s="1">
        <f t="shared" si="47"/>
        <v>8.6418300426472403E-2</v>
      </c>
      <c r="R90" s="1">
        <f t="shared" si="67"/>
        <v>-10.8</v>
      </c>
      <c r="S90" s="1">
        <f t="shared" si="48"/>
        <v>-0.93331764460590205</v>
      </c>
      <c r="U90">
        <f t="shared" si="49"/>
        <v>1.2909944487358056</v>
      </c>
      <c r="V90">
        <f t="shared" si="50"/>
        <v>2.3098386676965932</v>
      </c>
      <c r="W90">
        <f t="shared" si="51"/>
        <v>4.5830709424352492</v>
      </c>
      <c r="Y90">
        <f t="shared" si="52"/>
        <v>0.97828596472692131</v>
      </c>
      <c r="Z90">
        <f t="shared" si="53"/>
        <v>-2.1953254215839504E-2</v>
      </c>
      <c r="AB90">
        <f t="shared" si="68"/>
        <v>-219129.21792719583</v>
      </c>
      <c r="AC90">
        <f t="shared" si="54"/>
        <v>2.1714035273078747E-2</v>
      </c>
      <c r="AD90">
        <f t="shared" si="55"/>
        <v>4.71499327840508E-4</v>
      </c>
      <c r="AE90">
        <f t="shared" si="56"/>
        <v>-103.31927896288903</v>
      </c>
      <c r="AJ90">
        <f t="shared" si="69"/>
        <v>226669.73536034772</v>
      </c>
      <c r="AK90">
        <f t="shared" si="57"/>
        <v>4.71499327840508E-4</v>
      </c>
      <c r="AL90">
        <f t="shared" si="58"/>
        <v>0.97828596472692131</v>
      </c>
      <c r="AM90">
        <f t="shared" si="59"/>
        <v>104.5539484249496</v>
      </c>
      <c r="AO90">
        <f t="shared" si="60"/>
        <v>-6.7730113033175599</v>
      </c>
      <c r="AP90" s="1">
        <f t="shared" si="70"/>
        <v>-9.2253600000000002</v>
      </c>
      <c r="AQ90" s="1">
        <f t="shared" si="61"/>
        <v>6.0140141301200636</v>
      </c>
      <c r="AS90">
        <f t="shared" si="71"/>
        <v>0.62713067623310736</v>
      </c>
      <c r="AT90" s="1">
        <f t="shared" si="72"/>
        <v>0.85419999999999996</v>
      </c>
    </row>
    <row r="91" spans="1:49" x14ac:dyDescent="0.35">
      <c r="A91" s="1">
        <v>0.3</v>
      </c>
      <c r="B91" s="1">
        <v>40</v>
      </c>
      <c r="C91" s="1">
        <v>0.86870000000000003</v>
      </c>
      <c r="D91" s="1">
        <f t="shared" si="63"/>
        <v>313.14999999999998</v>
      </c>
      <c r="E91">
        <v>110.98</v>
      </c>
      <c r="F91">
        <f t="shared" si="64"/>
        <v>33.293999999999997</v>
      </c>
      <c r="G91" s="1">
        <v>1.7999999999999999E-2</v>
      </c>
      <c r="H91">
        <f t="shared" si="42"/>
        <v>3.1933578157432542E-3</v>
      </c>
      <c r="I91">
        <f t="shared" si="43"/>
        <v>5.7466823089714216</v>
      </c>
      <c r="K91">
        <f t="shared" si="65"/>
        <v>5.3999999999999995</v>
      </c>
      <c r="L91" s="1">
        <f t="shared" si="66"/>
        <v>0.89999999999999991</v>
      </c>
      <c r="M91" s="1">
        <f t="shared" si="44"/>
        <v>0.94868329805051377</v>
      </c>
      <c r="N91" s="1">
        <v>0.2</v>
      </c>
      <c r="O91" s="1">
        <f t="shared" si="45"/>
        <v>1.1897366596101029</v>
      </c>
      <c r="P91" s="1">
        <f t="shared" si="46"/>
        <v>0.17373198818891761</v>
      </c>
      <c r="Q91" s="1">
        <f t="shared" si="47"/>
        <v>0.15635878937002584</v>
      </c>
      <c r="R91" s="1">
        <f t="shared" si="67"/>
        <v>-16.2</v>
      </c>
      <c r="S91" s="1">
        <f t="shared" si="48"/>
        <v>-2.5330123877944186</v>
      </c>
      <c r="U91">
        <f t="shared" si="49"/>
        <v>1.0540925533894598</v>
      </c>
      <c r="V91">
        <f t="shared" si="50"/>
        <v>2.3794733192202058</v>
      </c>
      <c r="W91">
        <f t="shared" si="51"/>
        <v>5.2273299429437881</v>
      </c>
      <c r="Y91">
        <f t="shared" si="52"/>
        <v>0.96777877351460473</v>
      </c>
      <c r="Z91">
        <f t="shared" si="53"/>
        <v>-3.2751757582389782E-2</v>
      </c>
      <c r="AB91">
        <f t="shared" si="68"/>
        <v>-216749.38578148393</v>
      </c>
      <c r="AC91">
        <f t="shared" si="54"/>
        <v>3.2221226485395243E-2</v>
      </c>
      <c r="AD91">
        <f t="shared" si="55"/>
        <v>1.0382074362231359E-3</v>
      </c>
      <c r="AE91">
        <f t="shared" si="56"/>
        <v>-225.03082411513387</v>
      </c>
      <c r="AJ91">
        <f t="shared" si="69"/>
        <v>226318.84890720242</v>
      </c>
      <c r="AK91">
        <f t="shared" si="57"/>
        <v>1.0382074362231359E-3</v>
      </c>
      <c r="AL91">
        <f t="shared" si="58"/>
        <v>0.96777877351460473</v>
      </c>
      <c r="AM91">
        <f t="shared" si="59"/>
        <v>227.39502202946875</v>
      </c>
      <c r="AO91">
        <f t="shared" si="60"/>
        <v>-10.157292002655481</v>
      </c>
      <c r="AP91" s="1">
        <f t="shared" si="70"/>
        <v>-14.072939999999999</v>
      </c>
      <c r="AQ91" s="1">
        <f t="shared" si="61"/>
        <v>15.332299239108135</v>
      </c>
      <c r="AS91">
        <f t="shared" si="71"/>
        <v>0.62699333349725195</v>
      </c>
      <c r="AT91" s="1">
        <f t="shared" si="72"/>
        <v>0.86870000000000003</v>
      </c>
    </row>
    <row r="92" spans="1:49" x14ac:dyDescent="0.35">
      <c r="A92" s="1">
        <v>0.4</v>
      </c>
      <c r="B92" s="1">
        <v>40</v>
      </c>
      <c r="C92" s="1">
        <v>0.88690000000000002</v>
      </c>
      <c r="D92" s="1">
        <f t="shared" si="63"/>
        <v>313.14999999999998</v>
      </c>
      <c r="E92">
        <v>110.98</v>
      </c>
      <c r="F92">
        <f t="shared" si="64"/>
        <v>44.392000000000003</v>
      </c>
      <c r="G92" s="1">
        <v>1.7999999999999999E-2</v>
      </c>
      <c r="H92">
        <f t="shared" si="42"/>
        <v>3.1933578157432542E-3</v>
      </c>
      <c r="I92">
        <f t="shared" si="43"/>
        <v>5.7466823089714216</v>
      </c>
      <c r="K92">
        <f t="shared" si="65"/>
        <v>7.2</v>
      </c>
      <c r="L92" s="1">
        <f t="shared" si="66"/>
        <v>1.2000000000000002</v>
      </c>
      <c r="M92" s="1">
        <f t="shared" si="44"/>
        <v>1.0954451150103324</v>
      </c>
      <c r="N92" s="1">
        <v>0.2</v>
      </c>
      <c r="O92" s="1">
        <f t="shared" si="45"/>
        <v>1.2190890230020666</v>
      </c>
      <c r="P92" s="1">
        <f t="shared" si="46"/>
        <v>0.19810387736670676</v>
      </c>
      <c r="Q92" s="1">
        <f t="shared" si="47"/>
        <v>0.23772465284004815</v>
      </c>
      <c r="R92" s="1">
        <f t="shared" si="67"/>
        <v>-21.6</v>
      </c>
      <c r="S92" s="1">
        <f t="shared" si="48"/>
        <v>-5.1348525013450406</v>
      </c>
      <c r="U92">
        <f t="shared" si="49"/>
        <v>0.91287092917527679</v>
      </c>
      <c r="V92">
        <f t="shared" si="50"/>
        <v>2.4381780460041331</v>
      </c>
      <c r="W92">
        <f t="shared" si="51"/>
        <v>5.7658678095059148</v>
      </c>
      <c r="Y92">
        <f t="shared" si="52"/>
        <v>0.95749488697730356</v>
      </c>
      <c r="Z92">
        <f t="shared" si="53"/>
        <v>-4.3434897913078224E-2</v>
      </c>
      <c r="AB92">
        <f t="shared" si="68"/>
        <v>-214423.77751990187</v>
      </c>
      <c r="AC92">
        <f t="shared" ref="AC92:AC125" si="73">F92/(1000+F92)</f>
        <v>4.250511302269646E-2</v>
      </c>
      <c r="AD92">
        <f t="shared" si="55"/>
        <v>1.8066846330722002E-3</v>
      </c>
      <c r="AE92">
        <f t="shared" si="56"/>
        <v>-387.39614381049898</v>
      </c>
      <c r="AJ92">
        <f t="shared" si="69"/>
        <v>225960.70008919909</v>
      </c>
      <c r="AK92">
        <f t="shared" si="57"/>
        <v>1.8066846330722002E-3</v>
      </c>
      <c r="AL92">
        <f t="shared" si="58"/>
        <v>0.95749488697730356</v>
      </c>
      <c r="AM92">
        <f t="shared" si="59"/>
        <v>390.88744889791582</v>
      </c>
      <c r="AO92">
        <f t="shared" ref="AO92:AO125" si="74">(S92-W92)+Z92-AE92-AM92</f>
        <v>-14.43546029618085</v>
      </c>
      <c r="AP92" s="1">
        <f t="shared" si="70"/>
        <v>-19.157040000000002</v>
      </c>
      <c r="AQ92" s="1">
        <f t="shared" si="61"/>
        <v>22.293314899516957</v>
      </c>
      <c r="AS92">
        <f t="shared" si="71"/>
        <v>0.66830834704540965</v>
      </c>
      <c r="AT92" s="1">
        <f t="shared" si="72"/>
        <v>0.88690000000000002</v>
      </c>
    </row>
    <row r="93" spans="1:49" x14ac:dyDescent="0.35">
      <c r="A93" s="1">
        <v>0.5</v>
      </c>
      <c r="B93" s="1">
        <v>40</v>
      </c>
      <c r="C93" s="1">
        <v>0.90739999999999998</v>
      </c>
      <c r="D93" s="1">
        <f t="shared" si="63"/>
        <v>313.14999999999998</v>
      </c>
      <c r="E93">
        <v>110.98</v>
      </c>
      <c r="F93">
        <f t="shared" si="64"/>
        <v>55.49</v>
      </c>
      <c r="G93" s="1">
        <v>1.7999999999999999E-2</v>
      </c>
      <c r="H93">
        <f t="shared" ref="H93:H125" si="75">1/D93</f>
        <v>3.1933578157432542E-3</v>
      </c>
      <c r="I93">
        <f t="shared" ref="I93:I125" si="76">LN(D93)</f>
        <v>5.7466823089714216</v>
      </c>
      <c r="K93">
        <f t="shared" si="65"/>
        <v>9</v>
      </c>
      <c r="L93" s="1">
        <f t="shared" si="66"/>
        <v>1.5</v>
      </c>
      <c r="M93" s="1">
        <f t="shared" ref="M93:M125" si="77">POWER(L93,0.5)</f>
        <v>1.2247448713915889</v>
      </c>
      <c r="N93" s="1">
        <v>0.2</v>
      </c>
      <c r="O93" s="1">
        <f t="shared" ref="O93:O125" si="78">1 + (N93*M93)</f>
        <v>1.2449489742783177</v>
      </c>
      <c r="P93" s="1">
        <f t="shared" ref="P93:P125" si="79">LN(O93)</f>
        <v>0.21909454456137531</v>
      </c>
      <c r="Q93" s="1">
        <f t="shared" ref="Q93:Q125" si="80">L93*P93</f>
        <v>0.32864181684206295</v>
      </c>
      <c r="R93" s="1">
        <f t="shared" si="67"/>
        <v>-27</v>
      </c>
      <c r="S93" s="1">
        <f t="shared" ref="S93:S125" si="81">Q93*R93</f>
        <v>-8.8733290547357004</v>
      </c>
      <c r="U93">
        <f t="shared" ref="U93:U125" si="82">POWER(L93, -0.5)</f>
        <v>0.81649658092772615</v>
      </c>
      <c r="V93">
        <f t="shared" ref="V93:V125" si="83">2*O93</f>
        <v>2.4898979485566355</v>
      </c>
      <c r="W93">
        <f t="shared" ref="W93:W125" si="84">(U93/V93)*(1+(2*K93))</f>
        <v>6.2305505519291478</v>
      </c>
      <c r="Y93">
        <f t="shared" ref="Y93:Y125" si="85">1-AC93</f>
        <v>0.94742726127201582</v>
      </c>
      <c r="Z93">
        <f t="shared" ref="Z93:Z125" si="86">LN(Y93)</f>
        <v>-5.4005114078506188E-2</v>
      </c>
      <c r="AB93">
        <f t="shared" si="68"/>
        <v>-212150.71400474076</v>
      </c>
      <c r="AC93">
        <f t="shared" si="73"/>
        <v>5.257273872798416E-2</v>
      </c>
      <c r="AD93">
        <f t="shared" ref="AD93:AD125" si="87">AC93*AC93</f>
        <v>2.7638928573608854E-3</v>
      </c>
      <c r="AE93">
        <f t="shared" ref="AE93:AE125" si="88">AB93*AD93</f>
        <v>-586.36184312171497</v>
      </c>
      <c r="AJ93">
        <f t="shared" si="69"/>
        <v>225595.97741555693</v>
      </c>
      <c r="AK93">
        <f t="shared" ref="AK93:AK125" si="89">AD93</f>
        <v>2.7638928573608854E-3</v>
      </c>
      <c r="AL93">
        <f t="shared" ref="AL93:AL125" si="90">1-AC93</f>
        <v>0.94742726127201582</v>
      </c>
      <c r="AM93">
        <f t="shared" ref="AM93:AM125" si="91">AJ93*AK93*AL93</f>
        <v>590.74279304228889</v>
      </c>
      <c r="AO93">
        <f t="shared" si="74"/>
        <v>-19.538834641317294</v>
      </c>
      <c r="AP93" s="1">
        <f t="shared" si="70"/>
        <v>-24.499799999999997</v>
      </c>
      <c r="AQ93" s="1">
        <f t="shared" si="61"/>
        <v>24.611177290049799</v>
      </c>
      <c r="AS93">
        <f t="shared" si="71"/>
        <v>0.72366054227101084</v>
      </c>
      <c r="AT93" s="1">
        <f t="shared" si="72"/>
        <v>0.90739999999999998</v>
      </c>
    </row>
    <row r="94" spans="1:49" x14ac:dyDescent="0.35">
      <c r="A94" s="1">
        <v>0.6</v>
      </c>
      <c r="B94" s="1">
        <v>40</v>
      </c>
      <c r="C94" s="1">
        <v>0.92979999999999996</v>
      </c>
      <c r="D94" s="1">
        <f t="shared" si="63"/>
        <v>313.14999999999998</v>
      </c>
      <c r="E94">
        <v>110.98</v>
      </c>
      <c r="F94">
        <f t="shared" si="64"/>
        <v>66.587999999999994</v>
      </c>
      <c r="G94" s="1">
        <v>1.7999999999999999E-2</v>
      </c>
      <c r="H94">
        <f t="shared" si="75"/>
        <v>3.1933578157432542E-3</v>
      </c>
      <c r="I94">
        <f t="shared" si="76"/>
        <v>5.7466823089714216</v>
      </c>
      <c r="K94">
        <f t="shared" si="65"/>
        <v>10.799999999999999</v>
      </c>
      <c r="L94" s="1">
        <f t="shared" si="66"/>
        <v>1.7999999999999998</v>
      </c>
      <c r="M94" s="1">
        <f t="shared" si="77"/>
        <v>1.3416407864998738</v>
      </c>
      <c r="N94" s="1">
        <v>0.2</v>
      </c>
      <c r="O94" s="1">
        <f t="shared" si="78"/>
        <v>1.2683281572999747</v>
      </c>
      <c r="P94" s="1">
        <f t="shared" si="79"/>
        <v>0.23769962166478761</v>
      </c>
      <c r="Q94" s="1">
        <f t="shared" si="80"/>
        <v>0.42785931899661767</v>
      </c>
      <c r="R94" s="1">
        <f t="shared" si="67"/>
        <v>-32.4</v>
      </c>
      <c r="S94" s="1">
        <f t="shared" si="81"/>
        <v>-13.862641935490412</v>
      </c>
      <c r="U94">
        <f t="shared" si="82"/>
        <v>0.7453559924999299</v>
      </c>
      <c r="V94">
        <f t="shared" si="83"/>
        <v>2.5366563145999494</v>
      </c>
      <c r="W94">
        <f t="shared" si="84"/>
        <v>6.6406494776392329</v>
      </c>
      <c r="Y94">
        <f t="shared" si="85"/>
        <v>0.93756914572449723</v>
      </c>
      <c r="Z94">
        <f t="shared" si="86"/>
        <v>-6.4464768417906146E-2</v>
      </c>
      <c r="AB94">
        <f t="shared" si="68"/>
        <v>-209928.57878279302</v>
      </c>
      <c r="AC94">
        <f t="shared" si="73"/>
        <v>6.2430854275502816E-2</v>
      </c>
      <c r="AD94">
        <f t="shared" si="87"/>
        <v>3.8976115655690682E-3</v>
      </c>
      <c r="AE94">
        <f t="shared" si="88"/>
        <v>-818.22005660729133</v>
      </c>
      <c r="AJ94">
        <f t="shared" si="69"/>
        <v>225225.3218166673</v>
      </c>
      <c r="AK94">
        <f t="shared" si="89"/>
        <v>3.8976115655690682E-3</v>
      </c>
      <c r="AL94">
        <f t="shared" si="90"/>
        <v>0.93756914572449723</v>
      </c>
      <c r="AM94">
        <f t="shared" si="91"/>
        <v>823.03646691286406</v>
      </c>
      <c r="AO94">
        <f t="shared" si="74"/>
        <v>-25.384166487120297</v>
      </c>
      <c r="AP94" s="1">
        <f t="shared" si="70"/>
        <v>-30.125519999999995</v>
      </c>
      <c r="AQ94" s="1">
        <f t="shared" ref="AQ94:AQ125" si="92">(AP94-AO94)^2</f>
        <v>22.480433134096653</v>
      </c>
      <c r="AS94">
        <f t="shared" si="71"/>
        <v>0.783461928614824</v>
      </c>
      <c r="AT94" s="1">
        <f t="shared" si="72"/>
        <v>0.92979999999999996</v>
      </c>
    </row>
    <row r="95" spans="1:49" x14ac:dyDescent="0.35">
      <c r="A95" s="1">
        <v>0.7</v>
      </c>
      <c r="B95" s="1">
        <v>40</v>
      </c>
      <c r="C95" s="1">
        <v>0.95369999999999999</v>
      </c>
      <c r="D95" s="1">
        <f t="shared" si="63"/>
        <v>313.14999999999998</v>
      </c>
      <c r="E95">
        <v>110.98</v>
      </c>
      <c r="F95">
        <f t="shared" si="64"/>
        <v>77.685999999999993</v>
      </c>
      <c r="G95" s="1">
        <v>1.7999999999999999E-2</v>
      </c>
      <c r="H95">
        <f t="shared" si="75"/>
        <v>3.1933578157432542E-3</v>
      </c>
      <c r="I95">
        <f t="shared" si="76"/>
        <v>5.7466823089714216</v>
      </c>
      <c r="K95">
        <f t="shared" si="65"/>
        <v>12.6</v>
      </c>
      <c r="L95" s="1">
        <f t="shared" si="66"/>
        <v>2.0999999999999996</v>
      </c>
      <c r="M95" s="1">
        <f t="shared" si="77"/>
        <v>1.4491376746189437</v>
      </c>
      <c r="N95" s="1">
        <v>0.2</v>
      </c>
      <c r="O95" s="1">
        <f t="shared" si="78"/>
        <v>1.2898275349237887</v>
      </c>
      <c r="P95" s="1">
        <f t="shared" si="79"/>
        <v>0.25450851557823218</v>
      </c>
      <c r="Q95" s="1">
        <f t="shared" si="80"/>
        <v>0.53446788271428747</v>
      </c>
      <c r="R95" s="1">
        <f t="shared" si="67"/>
        <v>-37.799999999999997</v>
      </c>
      <c r="S95" s="1">
        <f t="shared" si="81"/>
        <v>-20.202885966600064</v>
      </c>
      <c r="U95">
        <f t="shared" si="82"/>
        <v>0.69006555934235425</v>
      </c>
      <c r="V95">
        <f t="shared" si="83"/>
        <v>2.5796550698475773</v>
      </c>
      <c r="W95">
        <f t="shared" si="84"/>
        <v>7.0085795058786466</v>
      </c>
      <c r="Y95">
        <f t="shared" si="85"/>
        <v>0.9279140677340153</v>
      </c>
      <c r="Z95">
        <f t="shared" si="86"/>
        <v>-7.4816149908080359E-2</v>
      </c>
      <c r="AB95">
        <f t="shared" si="68"/>
        <v>-207755.81552301117</v>
      </c>
      <c r="AC95">
        <f t="shared" si="73"/>
        <v>7.2085932265984712E-2</v>
      </c>
      <c r="AD95">
        <f t="shared" si="87"/>
        <v>5.1963816306561357E-3</v>
      </c>
      <c r="AE95">
        <f t="shared" si="88"/>
        <v>-1079.5785034457601</v>
      </c>
      <c r="AJ95">
        <f t="shared" si="69"/>
        <v>224849.33005821952</v>
      </c>
      <c r="AK95">
        <f t="shared" si="89"/>
        <v>5.1963816306561357E-3</v>
      </c>
      <c r="AL95">
        <f t="shared" si="90"/>
        <v>0.9279140677340153</v>
      </c>
      <c r="AM95">
        <f t="shared" si="91"/>
        <v>1084.177514025301</v>
      </c>
      <c r="AO95">
        <f t="shared" si="74"/>
        <v>-31.885292201927541</v>
      </c>
      <c r="AP95" s="1">
        <f t="shared" si="70"/>
        <v>-36.049859999999995</v>
      </c>
      <c r="AQ95" s="1">
        <f t="shared" si="92"/>
        <v>17.34362494474205</v>
      </c>
      <c r="AS95">
        <f t="shared" si="71"/>
        <v>0.84352624872824189</v>
      </c>
      <c r="AT95" s="1">
        <f t="shared" si="72"/>
        <v>0.95369999999999999</v>
      </c>
    </row>
    <row r="96" spans="1:49" x14ac:dyDescent="0.35">
      <c r="A96" s="1">
        <v>0.8</v>
      </c>
      <c r="B96" s="1">
        <v>40</v>
      </c>
      <c r="C96" s="1">
        <v>0.97889999999999999</v>
      </c>
      <c r="D96" s="1">
        <f t="shared" si="63"/>
        <v>313.14999999999998</v>
      </c>
      <c r="E96">
        <v>110.98</v>
      </c>
      <c r="F96">
        <f t="shared" si="64"/>
        <v>88.784000000000006</v>
      </c>
      <c r="G96" s="1">
        <v>1.7999999999999999E-2</v>
      </c>
      <c r="H96">
        <f t="shared" si="75"/>
        <v>3.1933578157432542E-3</v>
      </c>
      <c r="I96">
        <f t="shared" si="76"/>
        <v>5.7466823089714216</v>
      </c>
      <c r="K96">
        <f t="shared" si="65"/>
        <v>14.4</v>
      </c>
      <c r="L96" s="1">
        <f t="shared" si="66"/>
        <v>2.4000000000000004</v>
      </c>
      <c r="M96" s="1">
        <f t="shared" si="77"/>
        <v>1.5491933384829668</v>
      </c>
      <c r="N96" s="1">
        <v>0.2</v>
      </c>
      <c r="O96" s="1">
        <f t="shared" si="78"/>
        <v>1.3098386676965934</v>
      </c>
      <c r="P96" s="1">
        <f t="shared" si="79"/>
        <v>0.26990397519884929</v>
      </c>
      <c r="Q96" s="1">
        <f t="shared" si="80"/>
        <v>0.64776954047723834</v>
      </c>
      <c r="R96" s="1">
        <f t="shared" si="67"/>
        <v>-43.2</v>
      </c>
      <c r="S96" s="1">
        <f t="shared" si="81"/>
        <v>-27.983644148616698</v>
      </c>
      <c r="U96">
        <f t="shared" si="82"/>
        <v>0.6454972243679028</v>
      </c>
      <c r="V96">
        <f t="shared" si="83"/>
        <v>2.6196773353931868</v>
      </c>
      <c r="W96">
        <f t="shared" si="84"/>
        <v>7.3428192954444151</v>
      </c>
      <c r="Y96">
        <f t="shared" si="85"/>
        <v>0.91845581860130199</v>
      </c>
      <c r="Z96">
        <f t="shared" si="86"/>
        <v>-8.5061477169996416E-2</v>
      </c>
      <c r="AB96">
        <f t="shared" si="68"/>
        <v>-205630.92555273147</v>
      </c>
      <c r="AC96">
        <f t="shared" si="73"/>
        <v>8.1544181398697999E-2</v>
      </c>
      <c r="AD96">
        <f t="shared" si="87"/>
        <v>6.6494535199837649E-3</v>
      </c>
      <c r="AE96">
        <f t="shared" si="88"/>
        <v>-1367.3332817341297</v>
      </c>
      <c r="AJ96">
        <f t="shared" si="69"/>
        <v>224468.55788815176</v>
      </c>
      <c r="AK96">
        <f t="shared" si="89"/>
        <v>6.6494535199837649E-3</v>
      </c>
      <c r="AL96">
        <f t="shared" si="90"/>
        <v>0.91845581860130199</v>
      </c>
      <c r="AM96">
        <f t="shared" si="91"/>
        <v>1370.8809482643483</v>
      </c>
      <c r="AO96">
        <f t="shared" si="74"/>
        <v>-38.959191451449669</v>
      </c>
      <c r="AP96" s="1">
        <f t="shared" si="70"/>
        <v>-42.288480000000007</v>
      </c>
      <c r="AQ96" s="1">
        <f t="shared" si="92"/>
        <v>11.084162239508414</v>
      </c>
      <c r="AS96">
        <f t="shared" si="71"/>
        <v>0.90183313545022381</v>
      </c>
      <c r="AT96" s="1">
        <f t="shared" si="72"/>
        <v>0.97889999999999999</v>
      </c>
    </row>
    <row r="97" spans="1:49" x14ac:dyDescent="0.35">
      <c r="A97" s="1">
        <v>0.9</v>
      </c>
      <c r="B97" s="1">
        <v>40</v>
      </c>
      <c r="C97" s="1">
        <v>1.0049999999999999</v>
      </c>
      <c r="D97" s="1">
        <f t="shared" si="63"/>
        <v>313.14999999999998</v>
      </c>
      <c r="E97">
        <v>110.98</v>
      </c>
      <c r="F97">
        <f t="shared" si="64"/>
        <v>99.882000000000005</v>
      </c>
      <c r="G97" s="1">
        <v>1.7999999999999999E-2</v>
      </c>
      <c r="H97">
        <f t="shared" si="75"/>
        <v>3.1933578157432542E-3</v>
      </c>
      <c r="I97">
        <f t="shared" si="76"/>
        <v>5.7466823089714216</v>
      </c>
      <c r="K97">
        <f t="shared" si="65"/>
        <v>16.2</v>
      </c>
      <c r="L97" s="1">
        <f t="shared" si="66"/>
        <v>2.7</v>
      </c>
      <c r="M97" s="1">
        <f t="shared" si="77"/>
        <v>1.6431676725154984</v>
      </c>
      <c r="N97" s="1">
        <v>0.2</v>
      </c>
      <c r="O97" s="1">
        <f t="shared" si="78"/>
        <v>1.3286335345030997</v>
      </c>
      <c r="P97" s="1">
        <f t="shared" si="79"/>
        <v>0.2841509964115006</v>
      </c>
      <c r="Q97" s="1">
        <f t="shared" si="80"/>
        <v>0.76720769031105163</v>
      </c>
      <c r="R97" s="1">
        <f t="shared" si="67"/>
        <v>-48.599999999999994</v>
      </c>
      <c r="S97" s="1">
        <f t="shared" si="81"/>
        <v>-37.286293749117107</v>
      </c>
      <c r="U97">
        <f t="shared" si="82"/>
        <v>0.60858061945018449</v>
      </c>
      <c r="V97">
        <f t="shared" si="83"/>
        <v>2.6572670690061995</v>
      </c>
      <c r="W97">
        <f t="shared" si="84"/>
        <v>7.6494353641458313</v>
      </c>
      <c r="Y97">
        <f t="shared" si="85"/>
        <v>0.90918844021449574</v>
      </c>
      <c r="Z97">
        <f t="shared" si="86"/>
        <v>-9.5202901322921613E-2</v>
      </c>
      <c r="AB97">
        <f t="shared" si="68"/>
        <v>-203552.4654908021</v>
      </c>
      <c r="AC97">
        <f t="shared" si="73"/>
        <v>9.0811559785504259E-2</v>
      </c>
      <c r="AD97">
        <f t="shared" si="87"/>
        <v>8.2467393906762148E-3</v>
      </c>
      <c r="AE97">
        <f t="shared" si="88"/>
        <v>-1678.6441352322586</v>
      </c>
      <c r="AJ97">
        <f t="shared" si="69"/>
        <v>224083.52293937971</v>
      </c>
      <c r="AK97">
        <f t="shared" si="89"/>
        <v>8.2467393906762148E-3</v>
      </c>
      <c r="AL97">
        <f t="shared" si="90"/>
        <v>0.90918844021449574</v>
      </c>
      <c r="AM97">
        <f t="shared" si="91"/>
        <v>1680.1424293021248</v>
      </c>
      <c r="AO97">
        <f t="shared" si="74"/>
        <v>-46.529226084452148</v>
      </c>
      <c r="AP97" s="1">
        <f t="shared" si="70"/>
        <v>-48.842999999999996</v>
      </c>
      <c r="AQ97" s="1">
        <f t="shared" si="92"/>
        <v>5.3535497322696219</v>
      </c>
      <c r="AS97">
        <f t="shared" si="71"/>
        <v>0.95739148321918011</v>
      </c>
      <c r="AT97" s="1">
        <f t="shared" si="72"/>
        <v>1.0049999999999999</v>
      </c>
    </row>
    <row r="98" spans="1:49" x14ac:dyDescent="0.35">
      <c r="A98" s="1">
        <v>1</v>
      </c>
      <c r="B98" s="1">
        <v>40</v>
      </c>
      <c r="C98" s="1">
        <v>1.0329999999999999</v>
      </c>
      <c r="D98" s="1">
        <f t="shared" si="63"/>
        <v>313.14999999999998</v>
      </c>
      <c r="E98">
        <v>110.98</v>
      </c>
      <c r="F98">
        <f t="shared" si="64"/>
        <v>110.98</v>
      </c>
      <c r="G98" s="1">
        <v>1.7999999999999999E-2</v>
      </c>
      <c r="H98">
        <f t="shared" si="75"/>
        <v>3.1933578157432542E-3</v>
      </c>
      <c r="I98">
        <f t="shared" si="76"/>
        <v>5.7466823089714216</v>
      </c>
      <c r="K98">
        <f t="shared" si="65"/>
        <v>18</v>
      </c>
      <c r="L98" s="1">
        <f t="shared" si="66"/>
        <v>3</v>
      </c>
      <c r="M98" s="1">
        <f t="shared" si="77"/>
        <v>1.7320508075688772</v>
      </c>
      <c r="N98" s="1">
        <v>0.2</v>
      </c>
      <c r="O98" s="1">
        <f t="shared" si="78"/>
        <v>1.3464101615137753</v>
      </c>
      <c r="P98" s="1">
        <f t="shared" si="79"/>
        <v>0.29744191103901518</v>
      </c>
      <c r="Q98" s="1">
        <f t="shared" si="80"/>
        <v>0.89232573311704555</v>
      </c>
      <c r="R98" s="1">
        <f t="shared" si="67"/>
        <v>-54</v>
      </c>
      <c r="S98" s="1">
        <f t="shared" si="81"/>
        <v>-48.185589588320461</v>
      </c>
      <c r="U98">
        <f t="shared" si="82"/>
        <v>0.57735026918962584</v>
      </c>
      <c r="V98">
        <f t="shared" si="83"/>
        <v>2.6928203230275507</v>
      </c>
      <c r="W98">
        <f t="shared" si="84"/>
        <v>7.932931795463726</v>
      </c>
      <c r="Y98">
        <f t="shared" si="85"/>
        <v>0.90010621253307888</v>
      </c>
      <c r="Z98">
        <f t="shared" si="86"/>
        <v>-0.10524250869527861</v>
      </c>
      <c r="AB98">
        <f t="shared" si="68"/>
        <v>-201519.04497557288</v>
      </c>
      <c r="AC98">
        <f t="shared" si="73"/>
        <v>9.9893787466921097E-2</v>
      </c>
      <c r="AD98">
        <f t="shared" si="87"/>
        <v>9.9787687744864028E-3</v>
      </c>
      <c r="AE98">
        <f t="shared" si="88"/>
        <v>-2010.9119534665676</v>
      </c>
      <c r="AJ98">
        <f t="shared" si="69"/>
        <v>223694.70740909726</v>
      </c>
      <c r="AK98">
        <f t="shared" si="89"/>
        <v>9.9787687744864028E-3</v>
      </c>
      <c r="AL98">
        <f t="shared" si="90"/>
        <v>0.90010621253307888</v>
      </c>
      <c r="AM98">
        <f t="shared" si="91"/>
        <v>2009.2150725591566</v>
      </c>
      <c r="AO98">
        <f t="shared" si="74"/>
        <v>-54.526882985068369</v>
      </c>
      <c r="AP98" s="1">
        <f t="shared" si="70"/>
        <v>-55.781999999999996</v>
      </c>
      <c r="AQ98" s="1">
        <f t="shared" si="92"/>
        <v>1.5753187211708799</v>
      </c>
      <c r="AS98">
        <f t="shared" si="71"/>
        <v>1.0097570923160808</v>
      </c>
      <c r="AT98" s="1">
        <f t="shared" si="72"/>
        <v>1.0329999999999999</v>
      </c>
      <c r="AV98">
        <f t="shared" ref="AV98:AW125" si="93">AS98</f>
        <v>1.0097570923160808</v>
      </c>
      <c r="AW98">
        <f t="shared" si="93"/>
        <v>1.0329999999999999</v>
      </c>
    </row>
    <row r="99" spans="1:49" x14ac:dyDescent="0.35">
      <c r="A99" s="1">
        <v>1.2</v>
      </c>
      <c r="B99" s="1">
        <v>40</v>
      </c>
      <c r="C99" s="1">
        <v>1.091</v>
      </c>
      <c r="D99" s="1">
        <f t="shared" si="63"/>
        <v>313.14999999999998</v>
      </c>
      <c r="E99">
        <v>110.98</v>
      </c>
      <c r="F99">
        <f t="shared" si="64"/>
        <v>133.17599999999999</v>
      </c>
      <c r="G99" s="1">
        <v>1.7999999999999999E-2</v>
      </c>
      <c r="H99">
        <f t="shared" si="75"/>
        <v>3.1933578157432542E-3</v>
      </c>
      <c r="I99">
        <f t="shared" si="76"/>
        <v>5.7466823089714216</v>
      </c>
      <c r="K99">
        <f t="shared" si="65"/>
        <v>21.599999999999998</v>
      </c>
      <c r="L99" s="1">
        <f t="shared" si="66"/>
        <v>3.5999999999999996</v>
      </c>
      <c r="M99" s="1">
        <f t="shared" si="77"/>
        <v>1.8973665961010275</v>
      </c>
      <c r="N99" s="1">
        <v>0.2</v>
      </c>
      <c r="O99" s="1">
        <f t="shared" si="78"/>
        <v>1.3794733192202056</v>
      </c>
      <c r="P99" s="1">
        <f t="shared" si="79"/>
        <v>0.3217017735821896</v>
      </c>
      <c r="Q99" s="1">
        <f t="shared" si="80"/>
        <v>1.1581263848958825</v>
      </c>
      <c r="R99" s="1">
        <f t="shared" si="67"/>
        <v>-64.8</v>
      </c>
      <c r="S99" s="1">
        <f t="shared" si="81"/>
        <v>-75.046589741253186</v>
      </c>
      <c r="U99">
        <f t="shared" si="82"/>
        <v>0.52704627669472992</v>
      </c>
      <c r="V99">
        <f t="shared" si="83"/>
        <v>2.7589466384404111</v>
      </c>
      <c r="W99">
        <f t="shared" si="84"/>
        <v>8.4436013025158054</v>
      </c>
      <c r="Y99">
        <f t="shared" si="85"/>
        <v>0.88247544953299395</v>
      </c>
      <c r="Z99">
        <f t="shared" si="86"/>
        <v>-0.12502430978771625</v>
      </c>
      <c r="AB99">
        <f t="shared" si="68"/>
        <v>-197582.01324915877</v>
      </c>
      <c r="AC99">
        <f t="shared" si="73"/>
        <v>0.11752455046700601</v>
      </c>
      <c r="AD99">
        <f t="shared" si="87"/>
        <v>1.3812019962471842E-2</v>
      </c>
      <c r="AE99">
        <f t="shared" si="88"/>
        <v>-2729.0067112227571</v>
      </c>
      <c r="AJ99">
        <f t="shared" si="69"/>
        <v>222907.50087510809</v>
      </c>
      <c r="AK99">
        <f t="shared" si="89"/>
        <v>1.3812019962471842E-2</v>
      </c>
      <c r="AL99">
        <f t="shared" si="90"/>
        <v>0.88247544953299395</v>
      </c>
      <c r="AM99">
        <f t="shared" si="91"/>
        <v>2716.9679307289443</v>
      </c>
      <c r="AO99">
        <f t="shared" si="74"/>
        <v>-71.57643485974404</v>
      </c>
      <c r="AP99" s="1">
        <f t="shared" si="70"/>
        <v>-70.696799999999996</v>
      </c>
      <c r="AQ99" s="1">
        <f t="shared" si="92"/>
        <v>0.77375748647692433</v>
      </c>
      <c r="AS99">
        <f t="shared" si="71"/>
        <v>1.104574612033087</v>
      </c>
      <c r="AT99" s="1">
        <f t="shared" si="72"/>
        <v>1.091</v>
      </c>
      <c r="AV99">
        <f t="shared" si="93"/>
        <v>1.104574612033087</v>
      </c>
      <c r="AW99">
        <f t="shared" si="93"/>
        <v>1.091</v>
      </c>
    </row>
    <row r="100" spans="1:49" x14ac:dyDescent="0.35">
      <c r="A100" s="1">
        <v>1.4</v>
      </c>
      <c r="B100" s="1">
        <v>40</v>
      </c>
      <c r="C100" s="1">
        <v>1.1519999999999999</v>
      </c>
      <c r="D100" s="1">
        <f t="shared" si="63"/>
        <v>313.14999999999998</v>
      </c>
      <c r="E100">
        <v>110.98</v>
      </c>
      <c r="F100">
        <f t="shared" si="64"/>
        <v>155.37199999999999</v>
      </c>
      <c r="G100" s="1">
        <v>1.7999999999999999E-2</v>
      </c>
      <c r="H100">
        <f t="shared" si="75"/>
        <v>3.1933578157432542E-3</v>
      </c>
      <c r="I100">
        <f t="shared" si="76"/>
        <v>5.7466823089714216</v>
      </c>
      <c r="K100">
        <f t="shared" si="65"/>
        <v>25.2</v>
      </c>
      <c r="L100" s="1">
        <f t="shared" si="66"/>
        <v>4.1999999999999993</v>
      </c>
      <c r="M100" s="1">
        <f t="shared" si="77"/>
        <v>2.0493901531919194</v>
      </c>
      <c r="N100" s="1">
        <v>0.2</v>
      </c>
      <c r="O100" s="1">
        <f t="shared" si="78"/>
        <v>1.4098780306383838</v>
      </c>
      <c r="P100" s="1">
        <f t="shared" si="79"/>
        <v>0.34350319755512371</v>
      </c>
      <c r="Q100" s="1">
        <f t="shared" si="80"/>
        <v>1.4427134297315194</v>
      </c>
      <c r="R100" s="1">
        <f t="shared" si="67"/>
        <v>-75.599999999999994</v>
      </c>
      <c r="S100" s="1">
        <f t="shared" si="81"/>
        <v>-109.06913528770286</v>
      </c>
      <c r="U100">
        <f t="shared" si="82"/>
        <v>0.48795003647426666</v>
      </c>
      <c r="V100">
        <f t="shared" si="83"/>
        <v>2.8197560612767676</v>
      </c>
      <c r="W100">
        <f t="shared" si="84"/>
        <v>8.8946105016690531</v>
      </c>
      <c r="Y100">
        <f t="shared" si="85"/>
        <v>0.8655221002413076</v>
      </c>
      <c r="Z100">
        <f t="shared" si="86"/>
        <v>-0.14442237003987493</v>
      </c>
      <c r="AB100">
        <f t="shared" si="68"/>
        <v>-193809.68727694519</v>
      </c>
      <c r="AC100">
        <f t="shared" si="73"/>
        <v>0.13447789975869243</v>
      </c>
      <c r="AD100">
        <f t="shared" si="87"/>
        <v>1.8084305523508929E-2</v>
      </c>
      <c r="AE100">
        <f t="shared" si="88"/>
        <v>-3504.9135981319982</v>
      </c>
      <c r="AJ100">
        <f t="shared" si="69"/>
        <v>222110.17662583987</v>
      </c>
      <c r="AK100">
        <f t="shared" si="89"/>
        <v>1.8084305523508929E-2</v>
      </c>
      <c r="AL100">
        <f t="shared" si="90"/>
        <v>0.8655221002413076</v>
      </c>
      <c r="AM100">
        <f t="shared" si="91"/>
        <v>3476.5497986641703</v>
      </c>
      <c r="AO100">
        <f t="shared" si="74"/>
        <v>-89.744368691583986</v>
      </c>
      <c r="AP100" s="1">
        <f t="shared" si="70"/>
        <v>-87.091199999999986</v>
      </c>
      <c r="AQ100" s="1">
        <f t="shared" si="92"/>
        <v>7.0393041060015538</v>
      </c>
      <c r="AS100">
        <f t="shared" si="71"/>
        <v>1.1870948239627512</v>
      </c>
      <c r="AT100" s="1">
        <f t="shared" si="72"/>
        <v>1.1519999999999999</v>
      </c>
      <c r="AV100">
        <f t="shared" si="93"/>
        <v>1.1870948239627512</v>
      </c>
      <c r="AW100">
        <f t="shared" si="93"/>
        <v>1.1519999999999999</v>
      </c>
    </row>
    <row r="101" spans="1:49" x14ac:dyDescent="0.35">
      <c r="A101" s="1">
        <v>1.6</v>
      </c>
      <c r="B101" s="1">
        <v>40</v>
      </c>
      <c r="C101" s="1">
        <v>1.216</v>
      </c>
      <c r="D101" s="1">
        <f t="shared" si="63"/>
        <v>313.14999999999998</v>
      </c>
      <c r="E101">
        <v>110.98</v>
      </c>
      <c r="F101">
        <f t="shared" si="64"/>
        <v>177.56800000000001</v>
      </c>
      <c r="G101" s="1">
        <v>1.7999999999999999E-2</v>
      </c>
      <c r="H101">
        <f t="shared" si="75"/>
        <v>3.1933578157432542E-3</v>
      </c>
      <c r="I101">
        <f t="shared" si="76"/>
        <v>5.7466823089714216</v>
      </c>
      <c r="K101">
        <f t="shared" si="65"/>
        <v>28.8</v>
      </c>
      <c r="L101" s="1">
        <f t="shared" si="66"/>
        <v>4.8000000000000007</v>
      </c>
      <c r="M101" s="1">
        <f t="shared" si="77"/>
        <v>2.1908902300206647</v>
      </c>
      <c r="N101" s="1">
        <v>0.2</v>
      </c>
      <c r="O101" s="1">
        <f t="shared" si="78"/>
        <v>1.4381780460041329</v>
      </c>
      <c r="P101" s="1">
        <f t="shared" si="79"/>
        <v>0.3633770666581439</v>
      </c>
      <c r="Q101" s="1">
        <f t="shared" si="80"/>
        <v>1.744209919959091</v>
      </c>
      <c r="R101" s="1">
        <f t="shared" si="67"/>
        <v>-86.4</v>
      </c>
      <c r="S101" s="1">
        <f t="shared" si="81"/>
        <v>-150.69973708446548</v>
      </c>
      <c r="U101">
        <f t="shared" si="82"/>
        <v>0.4564354645876384</v>
      </c>
      <c r="V101">
        <f t="shared" si="83"/>
        <v>2.8763560920082658</v>
      </c>
      <c r="W101">
        <f t="shared" si="84"/>
        <v>9.298959297546789</v>
      </c>
      <c r="Y101">
        <f t="shared" si="85"/>
        <v>0.84920785890920947</v>
      </c>
      <c r="Z101">
        <f t="shared" si="86"/>
        <v>-0.16345129471021383</v>
      </c>
      <c r="AB101">
        <f t="shared" si="68"/>
        <v>-190192.64189954515</v>
      </c>
      <c r="AC101">
        <f t="shared" si="73"/>
        <v>0.15079214109079053</v>
      </c>
      <c r="AD101">
        <f t="shared" si="87"/>
        <v>2.2738269814744878E-2</v>
      </c>
      <c r="AE101">
        <f t="shared" si="88"/>
        <v>-4324.6516082910093</v>
      </c>
      <c r="AJ101">
        <f t="shared" si="69"/>
        <v>221305.54622946432</v>
      </c>
      <c r="AK101">
        <f t="shared" si="89"/>
        <v>2.2738269814744878E-2</v>
      </c>
      <c r="AL101">
        <f t="shared" si="90"/>
        <v>0.84920785890920947</v>
      </c>
      <c r="AM101">
        <f t="shared" si="91"/>
        <v>4273.3033010960353</v>
      </c>
      <c r="AO101">
        <f t="shared" si="74"/>
        <v>-108.81384048174823</v>
      </c>
      <c r="AP101" s="1">
        <f t="shared" si="70"/>
        <v>-105.0624</v>
      </c>
      <c r="AQ101" s="1">
        <f t="shared" si="92"/>
        <v>14.073305688099413</v>
      </c>
      <c r="AS101">
        <f t="shared" si="71"/>
        <v>1.259419450020234</v>
      </c>
      <c r="AT101" s="1">
        <f t="shared" si="72"/>
        <v>1.216</v>
      </c>
      <c r="AV101">
        <f t="shared" si="93"/>
        <v>1.259419450020234</v>
      </c>
      <c r="AW101">
        <f t="shared" si="93"/>
        <v>1.216</v>
      </c>
    </row>
    <row r="102" spans="1:49" x14ac:dyDescent="0.35">
      <c r="A102" s="1">
        <v>1.8</v>
      </c>
      <c r="B102" s="1">
        <v>40</v>
      </c>
      <c r="C102" s="1">
        <v>1.282</v>
      </c>
      <c r="D102" s="1">
        <f t="shared" si="63"/>
        <v>313.14999999999998</v>
      </c>
      <c r="E102">
        <v>110.98</v>
      </c>
      <c r="F102">
        <f t="shared" si="64"/>
        <v>199.76400000000001</v>
      </c>
      <c r="G102" s="1">
        <v>1.7999999999999999E-2</v>
      </c>
      <c r="H102">
        <f t="shared" si="75"/>
        <v>3.1933578157432542E-3</v>
      </c>
      <c r="I102">
        <f t="shared" si="76"/>
        <v>5.7466823089714216</v>
      </c>
      <c r="K102">
        <f t="shared" si="65"/>
        <v>32.4</v>
      </c>
      <c r="L102" s="1">
        <f t="shared" si="66"/>
        <v>5.4</v>
      </c>
      <c r="M102" s="1">
        <f t="shared" si="77"/>
        <v>2.3237900077244502</v>
      </c>
      <c r="N102" s="1">
        <v>0.2</v>
      </c>
      <c r="O102" s="1">
        <f t="shared" si="78"/>
        <v>1.46475800154489</v>
      </c>
      <c r="P102" s="1">
        <f t="shared" si="79"/>
        <v>0.38169004216543373</v>
      </c>
      <c r="Q102" s="1">
        <f t="shared" si="80"/>
        <v>2.0611262276933422</v>
      </c>
      <c r="R102" s="1">
        <f t="shared" si="67"/>
        <v>-97.199999999999989</v>
      </c>
      <c r="S102" s="1">
        <f t="shared" si="81"/>
        <v>-200.34146933179284</v>
      </c>
      <c r="U102">
        <f t="shared" si="82"/>
        <v>0.43033148291193518</v>
      </c>
      <c r="V102">
        <f t="shared" si="83"/>
        <v>2.92951600308978</v>
      </c>
      <c r="W102">
        <f t="shared" si="84"/>
        <v>9.6656961579115652</v>
      </c>
      <c r="Y102">
        <f t="shared" si="85"/>
        <v>0.83349725446004386</v>
      </c>
      <c r="Z102">
        <f t="shared" si="86"/>
        <v>-0.18212487078586309</v>
      </c>
      <c r="AB102">
        <f t="shared" si="68"/>
        <v>-186722.11234088591</v>
      </c>
      <c r="AC102">
        <f t="shared" si="73"/>
        <v>0.16650274553995617</v>
      </c>
      <c r="AD102">
        <f t="shared" si="87"/>
        <v>2.7723164272343396E-2</v>
      </c>
      <c r="AE102">
        <f t="shared" si="88"/>
        <v>-5176.5277937053379</v>
      </c>
      <c r="AJ102">
        <f t="shared" si="69"/>
        <v>220496.05053919309</v>
      </c>
      <c r="AK102">
        <f t="shared" si="89"/>
        <v>2.7723164272343396E-2</v>
      </c>
      <c r="AL102">
        <f t="shared" si="90"/>
        <v>0.83349725446004386</v>
      </c>
      <c r="AM102">
        <f t="shared" si="91"/>
        <v>5095.0422170535057</v>
      </c>
      <c r="AO102">
        <f t="shared" si="74"/>
        <v>-128.70371370865814</v>
      </c>
      <c r="AP102" s="1">
        <f t="shared" si="70"/>
        <v>-124.61040000000003</v>
      </c>
      <c r="AQ102" s="1">
        <f t="shared" si="92"/>
        <v>16.755217117488456</v>
      </c>
      <c r="AS102">
        <f t="shared" si="71"/>
        <v>1.3241122809532733</v>
      </c>
      <c r="AT102" s="1">
        <f t="shared" si="72"/>
        <v>1.282</v>
      </c>
      <c r="AV102">
        <f t="shared" si="93"/>
        <v>1.3241122809532733</v>
      </c>
      <c r="AW102">
        <f t="shared" si="93"/>
        <v>1.282</v>
      </c>
    </row>
    <row r="103" spans="1:49" x14ac:dyDescent="0.35">
      <c r="A103" s="1">
        <v>2</v>
      </c>
      <c r="B103" s="1">
        <v>40</v>
      </c>
      <c r="C103" s="1">
        <v>1.351</v>
      </c>
      <c r="D103" s="1">
        <f t="shared" ref="D103:D134" si="94">273.15+B103</f>
        <v>313.14999999999998</v>
      </c>
      <c r="E103">
        <v>110.98</v>
      </c>
      <c r="F103">
        <f t="shared" ref="F103:F134" si="95">E103*A103</f>
        <v>221.96</v>
      </c>
      <c r="G103" s="1">
        <v>1.7999999999999999E-2</v>
      </c>
      <c r="H103">
        <f t="shared" si="75"/>
        <v>3.1933578157432542E-3</v>
      </c>
      <c r="I103">
        <f t="shared" si="76"/>
        <v>5.7466823089714216</v>
      </c>
      <c r="K103">
        <f t="shared" ref="K103:K134" si="96">18*A103</f>
        <v>36</v>
      </c>
      <c r="L103" s="1">
        <f t="shared" ref="L103:L134" si="97">A103*3</f>
        <v>6</v>
      </c>
      <c r="M103" s="1">
        <f t="shared" si="77"/>
        <v>2.4494897427831779</v>
      </c>
      <c r="N103" s="1">
        <v>0.2</v>
      </c>
      <c r="O103" s="1">
        <f t="shared" si="78"/>
        <v>1.4898979485566355</v>
      </c>
      <c r="P103" s="1">
        <f t="shared" si="79"/>
        <v>0.39870762671017196</v>
      </c>
      <c r="Q103" s="1">
        <f t="shared" si="80"/>
        <v>2.3922457602610319</v>
      </c>
      <c r="R103" s="1">
        <f t="shared" ref="R103:R134" si="98" xml:space="preserve"> -$N$2 * K103</f>
        <v>-108</v>
      </c>
      <c r="S103" s="1">
        <f t="shared" si="81"/>
        <v>-258.36254210819146</v>
      </c>
      <c r="U103">
        <f t="shared" si="82"/>
        <v>0.40824829046386307</v>
      </c>
      <c r="V103">
        <f t="shared" si="83"/>
        <v>2.979795897113271</v>
      </c>
      <c r="W103">
        <f t="shared" si="84"/>
        <v>10.001398160435528</v>
      </c>
      <c r="Y103">
        <f t="shared" si="85"/>
        <v>0.81835739304068866</v>
      </c>
      <c r="Z103">
        <f t="shared" si="86"/>
        <v>-0.20045612698943741</v>
      </c>
      <c r="AB103">
        <f t="shared" ref="AB103:AB134" si="99">($AH$9+($AH$10*H103)+($AH$11*I103)) + (($AH$12+($AH$13*H103)+($AH$14*I103))*AC103) + (($AH$15 + ($AH$16*H103) + ($AH$17*I103))*AD103) + (($AH$18 + ($AH$19*H103) + ($AH$20*I103))*AC103*AD103)</f>
        <v>-183389.94149526214</v>
      </c>
      <c r="AC103">
        <f t="shared" si="73"/>
        <v>0.18164260695931128</v>
      </c>
      <c r="AD103">
        <f t="shared" si="87"/>
        <v>3.2994036662974839E-2</v>
      </c>
      <c r="AE103">
        <f t="shared" si="88"/>
        <v>-6050.7744533154901</v>
      </c>
      <c r="AJ103">
        <f t="shared" ref="AJ103:AJ134" si="100">($AH$12+($AH$13*H103)+($AH$14*I103)) + (2*($AH$15 + ($AH$16*H103) + ($AH$17*I103))*AC103) + (3*($AH$18 + ($AH$19*H103)+($AH$20*I103))*AD103)</f>
        <v>219683.80786634353</v>
      </c>
      <c r="AK103">
        <f t="shared" si="89"/>
        <v>3.2994036662974839E-2</v>
      </c>
      <c r="AL103">
        <f t="shared" si="90"/>
        <v>0.81835739304068866</v>
      </c>
      <c r="AM103">
        <f t="shared" si="91"/>
        <v>5931.6635659138256</v>
      </c>
      <c r="AO103">
        <f t="shared" si="74"/>
        <v>-149.4535089939518</v>
      </c>
      <c r="AP103" s="1">
        <f t="shared" ref="AP103:AP134" si="101">-AT103*A103*18*$N$2</f>
        <v>-145.90799999999999</v>
      </c>
      <c r="AQ103" s="1">
        <f t="shared" si="92"/>
        <v>12.570634026193199</v>
      </c>
      <c r="AS103">
        <f t="shared" ref="AS103:AS134" si="102">-AO103/(A103*18*$N$2)</f>
        <v>1.3838287869810353</v>
      </c>
      <c r="AT103" s="1">
        <f t="shared" si="72"/>
        <v>1.351</v>
      </c>
      <c r="AV103">
        <f t="shared" si="93"/>
        <v>1.3838287869810353</v>
      </c>
      <c r="AW103">
        <f t="shared" si="93"/>
        <v>1.351</v>
      </c>
    </row>
    <row r="104" spans="1:49" x14ac:dyDescent="0.35">
      <c r="A104" s="1">
        <v>2.25</v>
      </c>
      <c r="B104" s="1">
        <v>40</v>
      </c>
      <c r="C104" s="1">
        <v>1.4410000000000001</v>
      </c>
      <c r="D104" s="1">
        <f t="shared" si="94"/>
        <v>313.14999999999998</v>
      </c>
      <c r="E104">
        <v>110.98</v>
      </c>
      <c r="F104">
        <f t="shared" si="95"/>
        <v>249.70500000000001</v>
      </c>
      <c r="G104" s="1">
        <v>1.7999999999999999E-2</v>
      </c>
      <c r="H104">
        <f t="shared" si="75"/>
        <v>3.1933578157432542E-3</v>
      </c>
      <c r="I104">
        <f t="shared" si="76"/>
        <v>5.7466823089714216</v>
      </c>
      <c r="K104">
        <f t="shared" si="96"/>
        <v>40.5</v>
      </c>
      <c r="L104" s="1">
        <f t="shared" si="97"/>
        <v>6.75</v>
      </c>
      <c r="M104" s="1">
        <f t="shared" si="77"/>
        <v>2.598076211353316</v>
      </c>
      <c r="N104" s="1">
        <v>0.2</v>
      </c>
      <c r="O104" s="1">
        <f t="shared" si="78"/>
        <v>1.5196152422706632</v>
      </c>
      <c r="P104" s="1">
        <f t="shared" si="79"/>
        <v>0.41845717273026761</v>
      </c>
      <c r="Q104" s="1">
        <f t="shared" si="80"/>
        <v>2.8245859159293065</v>
      </c>
      <c r="R104" s="1">
        <f t="shared" si="98"/>
        <v>-121.5</v>
      </c>
      <c r="S104" s="1">
        <f t="shared" si="81"/>
        <v>-343.18718878541074</v>
      </c>
      <c r="U104">
        <f t="shared" si="82"/>
        <v>0.38490017945975052</v>
      </c>
      <c r="V104">
        <f t="shared" si="83"/>
        <v>3.0392304845413265</v>
      </c>
      <c r="W104">
        <f t="shared" si="84"/>
        <v>10.384804599794208</v>
      </c>
      <c r="Y104">
        <f t="shared" si="85"/>
        <v>0.80018884456731787</v>
      </c>
      <c r="Z104">
        <f t="shared" si="86"/>
        <v>-0.22290752346182757</v>
      </c>
      <c r="AB104">
        <f t="shared" si="99"/>
        <v>-179407.76994600447</v>
      </c>
      <c r="AC104">
        <f t="shared" si="73"/>
        <v>0.19981115543268213</v>
      </c>
      <c r="AD104">
        <f t="shared" si="87"/>
        <v>3.9924497835343457E-2</v>
      </c>
      <c r="AE104">
        <f t="shared" si="88"/>
        <v>-7162.7651228530522</v>
      </c>
      <c r="AJ104">
        <f t="shared" si="100"/>
        <v>218667.41672272419</v>
      </c>
      <c r="AK104">
        <f t="shared" si="89"/>
        <v>3.9924497835343457E-2</v>
      </c>
      <c r="AL104">
        <f t="shared" si="90"/>
        <v>0.80018884456731787</v>
      </c>
      <c r="AM104">
        <f t="shared" si="91"/>
        <v>6985.7980928351462</v>
      </c>
      <c r="AO104">
        <f t="shared" si="74"/>
        <v>-176.82787089076101</v>
      </c>
      <c r="AP104" s="1">
        <f t="shared" si="101"/>
        <v>-175.08150000000001</v>
      </c>
      <c r="AQ104" s="1">
        <f t="shared" si="92"/>
        <v>3.0498112880973678</v>
      </c>
      <c r="AS104">
        <f t="shared" si="102"/>
        <v>1.4553734229692263</v>
      </c>
      <c r="AT104" s="1">
        <f t="shared" si="72"/>
        <v>1.4410000000000001</v>
      </c>
      <c r="AV104">
        <f t="shared" si="93"/>
        <v>1.4553734229692263</v>
      </c>
      <c r="AW104">
        <f t="shared" si="93"/>
        <v>1.4410000000000001</v>
      </c>
    </row>
    <row r="105" spans="1:49" x14ac:dyDescent="0.35">
      <c r="A105" s="1">
        <v>2.5</v>
      </c>
      <c r="B105" s="1">
        <v>40</v>
      </c>
      <c r="C105" s="1">
        <v>1.532</v>
      </c>
      <c r="D105" s="1">
        <f t="shared" si="94"/>
        <v>313.14999999999998</v>
      </c>
      <c r="E105">
        <v>110.98</v>
      </c>
      <c r="F105">
        <f t="shared" si="95"/>
        <v>277.45</v>
      </c>
      <c r="G105" s="1">
        <v>1.7999999999999999E-2</v>
      </c>
      <c r="H105">
        <f t="shared" si="75"/>
        <v>3.1933578157432542E-3</v>
      </c>
      <c r="I105">
        <f t="shared" si="76"/>
        <v>5.7466823089714216</v>
      </c>
      <c r="K105">
        <f t="shared" si="96"/>
        <v>45</v>
      </c>
      <c r="L105" s="1">
        <f t="shared" si="97"/>
        <v>7.5</v>
      </c>
      <c r="M105" s="1">
        <f t="shared" si="77"/>
        <v>2.7386127875258306</v>
      </c>
      <c r="N105" s="1">
        <v>0.2</v>
      </c>
      <c r="O105" s="1">
        <f t="shared" si="78"/>
        <v>1.5477225575051663</v>
      </c>
      <c r="P105" s="1">
        <f t="shared" si="79"/>
        <v>0.43678453268671041</v>
      </c>
      <c r="Q105" s="1">
        <f t="shared" si="80"/>
        <v>3.2758839951503282</v>
      </c>
      <c r="R105" s="1">
        <f t="shared" si="98"/>
        <v>-135</v>
      </c>
      <c r="S105" s="1">
        <f t="shared" si="81"/>
        <v>-442.24433934529429</v>
      </c>
      <c r="U105">
        <f t="shared" si="82"/>
        <v>0.36514837167011072</v>
      </c>
      <c r="V105">
        <f t="shared" si="83"/>
        <v>3.0954451150103326</v>
      </c>
      <c r="W105">
        <f t="shared" si="84"/>
        <v>10.734644158557197</v>
      </c>
      <c r="Y105">
        <f t="shared" si="85"/>
        <v>0.7828095033073702</v>
      </c>
      <c r="Z105">
        <f t="shared" si="86"/>
        <v>-0.24486590338652542</v>
      </c>
      <c r="AB105">
        <f t="shared" si="99"/>
        <v>-175616.23209628026</v>
      </c>
      <c r="AC105">
        <f t="shared" si="73"/>
        <v>0.21719049669262983</v>
      </c>
      <c r="AD105">
        <f t="shared" si="87"/>
        <v>4.7171711853591244E-2</v>
      </c>
      <c r="AE105">
        <f t="shared" si="88"/>
        <v>-8284.1182972591341</v>
      </c>
      <c r="AJ105">
        <f t="shared" si="100"/>
        <v>217652.64436104582</v>
      </c>
      <c r="AK105">
        <f t="shared" si="89"/>
        <v>4.7171711853591244E-2</v>
      </c>
      <c r="AL105">
        <f t="shared" si="90"/>
        <v>0.7828095033073702</v>
      </c>
      <c r="AM105">
        <f t="shared" si="91"/>
        <v>8037.1426075160871</v>
      </c>
      <c r="AO105">
        <f t="shared" si="74"/>
        <v>-206.24815966419101</v>
      </c>
      <c r="AP105" s="1">
        <f t="shared" si="101"/>
        <v>-206.82</v>
      </c>
      <c r="AQ105" s="1">
        <f t="shared" si="92"/>
        <v>0.3270013696581337</v>
      </c>
      <c r="AS105">
        <f t="shared" si="102"/>
        <v>1.5277641456606741</v>
      </c>
      <c r="AT105" s="1">
        <f t="shared" si="72"/>
        <v>1.532</v>
      </c>
      <c r="AV105">
        <f t="shared" si="93"/>
        <v>1.5277641456606741</v>
      </c>
      <c r="AW105">
        <f t="shared" si="93"/>
        <v>1.532</v>
      </c>
    </row>
    <row r="106" spans="1:49" x14ac:dyDescent="0.35">
      <c r="A106" s="1">
        <v>2.75</v>
      </c>
      <c r="B106" s="1">
        <v>40</v>
      </c>
      <c r="C106" s="1">
        <v>1.627</v>
      </c>
      <c r="D106" s="1">
        <f t="shared" si="94"/>
        <v>313.14999999999998</v>
      </c>
      <c r="E106">
        <v>110.98</v>
      </c>
      <c r="F106">
        <f t="shared" si="95"/>
        <v>305.19499999999999</v>
      </c>
      <c r="G106" s="1">
        <v>1.7999999999999999E-2</v>
      </c>
      <c r="H106">
        <f t="shared" si="75"/>
        <v>3.1933578157432542E-3</v>
      </c>
      <c r="I106">
        <f t="shared" si="76"/>
        <v>5.7466823089714216</v>
      </c>
      <c r="K106">
        <f t="shared" si="96"/>
        <v>49.5</v>
      </c>
      <c r="L106" s="1">
        <f t="shared" si="97"/>
        <v>8.25</v>
      </c>
      <c r="M106" s="1">
        <f t="shared" si="77"/>
        <v>2.8722813232690143</v>
      </c>
      <c r="N106" s="1">
        <v>0.2</v>
      </c>
      <c r="O106" s="1">
        <f t="shared" si="78"/>
        <v>1.574456264653803</v>
      </c>
      <c r="P106" s="1">
        <f t="shared" si="79"/>
        <v>0.45390998388118231</v>
      </c>
      <c r="Q106" s="1">
        <f t="shared" si="80"/>
        <v>3.744757367019754</v>
      </c>
      <c r="R106" s="1">
        <f t="shared" si="98"/>
        <v>-148.5</v>
      </c>
      <c r="S106" s="1">
        <f t="shared" si="81"/>
        <v>-556.09646900243342</v>
      </c>
      <c r="U106">
        <f t="shared" si="82"/>
        <v>0.3481553119113957</v>
      </c>
      <c r="V106">
        <f t="shared" si="83"/>
        <v>3.1489125293076059</v>
      </c>
      <c r="W106">
        <f t="shared" si="84"/>
        <v>11.056366560551917</v>
      </c>
      <c r="Y106">
        <f t="shared" si="85"/>
        <v>0.76616903987526763</v>
      </c>
      <c r="Z106">
        <f t="shared" si="86"/>
        <v>-0.26635245489916687</v>
      </c>
      <c r="AB106">
        <f t="shared" si="99"/>
        <v>-172002.74680134148</v>
      </c>
      <c r="AC106">
        <f t="shared" si="73"/>
        <v>0.23383096012473231</v>
      </c>
      <c r="AD106">
        <f t="shared" si="87"/>
        <v>5.4676917912854152E-2</v>
      </c>
      <c r="AE106">
        <f t="shared" si="88"/>
        <v>-9404.5800676423842</v>
      </c>
      <c r="AJ106">
        <f t="shared" si="100"/>
        <v>216642.04220223948</v>
      </c>
      <c r="AK106">
        <f t="shared" si="89"/>
        <v>5.4676917912854152E-2</v>
      </c>
      <c r="AL106">
        <f t="shared" si="90"/>
        <v>0.76616903987526763</v>
      </c>
      <c r="AM106">
        <f t="shared" si="91"/>
        <v>9075.516806274105</v>
      </c>
      <c r="AO106">
        <f t="shared" si="74"/>
        <v>-238.35592664960495</v>
      </c>
      <c r="AP106" s="1">
        <f t="shared" si="101"/>
        <v>-241.60949999999997</v>
      </c>
      <c r="AQ106" s="1">
        <f t="shared" si="92"/>
        <v>10.585739546400646</v>
      </c>
      <c r="AS106">
        <f t="shared" si="102"/>
        <v>1.605090415148855</v>
      </c>
      <c r="AT106" s="1">
        <f t="shared" si="72"/>
        <v>1.627</v>
      </c>
      <c r="AV106">
        <f t="shared" si="93"/>
        <v>1.605090415148855</v>
      </c>
      <c r="AW106">
        <f t="shared" si="93"/>
        <v>1.627</v>
      </c>
    </row>
    <row r="107" spans="1:49" x14ac:dyDescent="0.35">
      <c r="A107" s="1">
        <v>3</v>
      </c>
      <c r="B107" s="1">
        <v>40</v>
      </c>
      <c r="C107" s="1">
        <v>1.722</v>
      </c>
      <c r="D107" s="1">
        <f t="shared" si="94"/>
        <v>313.14999999999998</v>
      </c>
      <c r="E107">
        <v>110.98</v>
      </c>
      <c r="F107">
        <f t="shared" si="95"/>
        <v>332.94</v>
      </c>
      <c r="G107" s="1">
        <v>1.7999999999999999E-2</v>
      </c>
      <c r="H107">
        <f t="shared" si="75"/>
        <v>3.1933578157432542E-3</v>
      </c>
      <c r="I107">
        <f t="shared" si="76"/>
        <v>5.7466823089714216</v>
      </c>
      <c r="K107">
        <f t="shared" si="96"/>
        <v>54</v>
      </c>
      <c r="L107" s="1">
        <f t="shared" si="97"/>
        <v>9</v>
      </c>
      <c r="M107" s="1">
        <f t="shared" si="77"/>
        <v>3</v>
      </c>
      <c r="N107" s="1">
        <v>0.2</v>
      </c>
      <c r="O107" s="1">
        <f t="shared" si="78"/>
        <v>1.6</v>
      </c>
      <c r="P107" s="1">
        <f t="shared" si="79"/>
        <v>0.47000362924573563</v>
      </c>
      <c r="Q107" s="1">
        <f t="shared" si="80"/>
        <v>4.2300326632116203</v>
      </c>
      <c r="R107" s="1">
        <f t="shared" si="98"/>
        <v>-162</v>
      </c>
      <c r="S107" s="1">
        <f t="shared" si="81"/>
        <v>-685.26529144028245</v>
      </c>
      <c r="U107">
        <f t="shared" si="82"/>
        <v>0.33333333333333331</v>
      </c>
      <c r="V107">
        <f t="shared" si="83"/>
        <v>3.2</v>
      </c>
      <c r="W107">
        <f t="shared" si="84"/>
        <v>11.354166666666666</v>
      </c>
      <c r="Y107">
        <f t="shared" si="85"/>
        <v>0.75022131528800995</v>
      </c>
      <c r="Z107">
        <f t="shared" si="86"/>
        <v>-0.2873870289307216</v>
      </c>
      <c r="AB107">
        <f t="shared" si="99"/>
        <v>-168555.76086517054</v>
      </c>
      <c r="AC107">
        <f t="shared" si="73"/>
        <v>0.24977868471199002</v>
      </c>
      <c r="AD107">
        <f t="shared" si="87"/>
        <v>6.2389391336451716E-2</v>
      </c>
      <c r="AE107">
        <f t="shared" si="88"/>
        <v>-10516.091326630498</v>
      </c>
      <c r="AJ107">
        <f t="shared" si="100"/>
        <v>215637.73281233583</v>
      </c>
      <c r="AK107">
        <f t="shared" si="89"/>
        <v>6.2389391336451716E-2</v>
      </c>
      <c r="AL107">
        <f t="shared" si="90"/>
        <v>0.75022131528800995</v>
      </c>
      <c r="AM107">
        <f t="shared" si="91"/>
        <v>10093.107641254697</v>
      </c>
      <c r="AO107">
        <f t="shared" si="74"/>
        <v>-273.92315976007922</v>
      </c>
      <c r="AP107" s="1">
        <f t="shared" si="101"/>
        <v>-278.964</v>
      </c>
      <c r="AQ107" s="1">
        <f t="shared" si="92"/>
        <v>25.410070324404618</v>
      </c>
      <c r="AS107">
        <f t="shared" si="102"/>
        <v>1.6908837022227112</v>
      </c>
      <c r="AT107" s="1">
        <f t="shared" si="72"/>
        <v>1.722</v>
      </c>
      <c r="AV107">
        <f t="shared" si="93"/>
        <v>1.6908837022227112</v>
      </c>
      <c r="AW107">
        <f t="shared" si="93"/>
        <v>1.722</v>
      </c>
    </row>
    <row r="108" spans="1:49" x14ac:dyDescent="0.35">
      <c r="A108" s="1">
        <v>3.25</v>
      </c>
      <c r="B108" s="1">
        <v>40</v>
      </c>
      <c r="C108" s="1">
        <v>1.819</v>
      </c>
      <c r="D108" s="1">
        <f t="shared" si="94"/>
        <v>313.14999999999998</v>
      </c>
      <c r="E108">
        <v>110.98</v>
      </c>
      <c r="F108">
        <f t="shared" si="95"/>
        <v>360.685</v>
      </c>
      <c r="G108" s="1">
        <v>1.7999999999999999E-2</v>
      </c>
      <c r="H108">
        <f t="shared" si="75"/>
        <v>3.1933578157432542E-3</v>
      </c>
      <c r="I108">
        <f t="shared" si="76"/>
        <v>5.7466823089714216</v>
      </c>
      <c r="K108">
        <f t="shared" si="96"/>
        <v>58.5</v>
      </c>
      <c r="L108" s="1">
        <f t="shared" si="97"/>
        <v>9.75</v>
      </c>
      <c r="M108" s="1">
        <f t="shared" si="77"/>
        <v>3.1224989991991992</v>
      </c>
      <c r="N108" s="1">
        <v>0.2</v>
      </c>
      <c r="O108" s="1">
        <f t="shared" si="78"/>
        <v>1.6244997998398398</v>
      </c>
      <c r="P108" s="1">
        <f t="shared" si="79"/>
        <v>0.48519995291361534</v>
      </c>
      <c r="Q108" s="1">
        <f t="shared" si="80"/>
        <v>4.7306995409077492</v>
      </c>
      <c r="R108" s="1">
        <f t="shared" si="98"/>
        <v>-175.5</v>
      </c>
      <c r="S108" s="1">
        <f t="shared" si="81"/>
        <v>-830.23776942930999</v>
      </c>
      <c r="U108">
        <f t="shared" si="82"/>
        <v>0.32025630761017426</v>
      </c>
      <c r="V108">
        <f t="shared" si="83"/>
        <v>3.2489995996796797</v>
      </c>
      <c r="W108">
        <f t="shared" si="84"/>
        <v>11.631347785246362</v>
      </c>
      <c r="Y108">
        <f t="shared" si="85"/>
        <v>0.7349239537438863</v>
      </c>
      <c r="Z108">
        <f t="shared" si="86"/>
        <v>-0.3079882494161319</v>
      </c>
      <c r="AB108">
        <f t="shared" si="99"/>
        <v>-165264.65148657808</v>
      </c>
      <c r="AC108">
        <f t="shared" si="73"/>
        <v>0.26507604625611364</v>
      </c>
      <c r="AD108">
        <f t="shared" si="87"/>
        <v>7.0265310298773295E-2</v>
      </c>
      <c r="AE108">
        <f t="shared" si="88"/>
        <v>-11612.372018123035</v>
      </c>
      <c r="AJ108">
        <f t="shared" si="100"/>
        <v>214641.47524030702</v>
      </c>
      <c r="AK108">
        <f t="shared" si="89"/>
        <v>7.0265310298773295E-2</v>
      </c>
      <c r="AL108">
        <f t="shared" si="90"/>
        <v>0.7349239537438863</v>
      </c>
      <c r="AM108">
        <f t="shared" si="91"/>
        <v>11084.012729431599</v>
      </c>
      <c r="AO108">
        <f t="shared" si="74"/>
        <v>-313.81781677253639</v>
      </c>
      <c r="AP108" s="1">
        <f t="shared" si="101"/>
        <v>-319.23449999999997</v>
      </c>
      <c r="AQ108" s="1">
        <f t="shared" si="92"/>
        <v>29.34045718668526</v>
      </c>
      <c r="AS108">
        <f t="shared" si="102"/>
        <v>1.7881357081056204</v>
      </c>
      <c r="AT108" s="1">
        <f t="shared" si="72"/>
        <v>1.819</v>
      </c>
      <c r="AV108">
        <f t="shared" si="93"/>
        <v>1.7881357081056204</v>
      </c>
      <c r="AW108">
        <f t="shared" si="93"/>
        <v>1.819</v>
      </c>
    </row>
    <row r="109" spans="1:49" x14ac:dyDescent="0.35">
      <c r="A109" s="1">
        <v>3.5</v>
      </c>
      <c r="B109" s="1">
        <v>40</v>
      </c>
      <c r="C109" s="1">
        <v>1.9159999999999999</v>
      </c>
      <c r="D109" s="1">
        <f t="shared" si="94"/>
        <v>313.14999999999998</v>
      </c>
      <c r="E109">
        <v>110.98</v>
      </c>
      <c r="F109">
        <f t="shared" si="95"/>
        <v>388.43</v>
      </c>
      <c r="G109" s="1">
        <v>1.7999999999999999E-2</v>
      </c>
      <c r="H109">
        <f t="shared" si="75"/>
        <v>3.1933578157432542E-3</v>
      </c>
      <c r="I109">
        <f t="shared" si="76"/>
        <v>5.7466823089714216</v>
      </c>
      <c r="K109">
        <f t="shared" si="96"/>
        <v>63</v>
      </c>
      <c r="L109" s="1">
        <f t="shared" si="97"/>
        <v>10.5</v>
      </c>
      <c r="M109" s="1">
        <f t="shared" si="77"/>
        <v>3.2403703492039302</v>
      </c>
      <c r="N109" s="1">
        <v>0.2</v>
      </c>
      <c r="O109" s="1">
        <f t="shared" si="78"/>
        <v>1.6480740698407861</v>
      </c>
      <c r="P109" s="1">
        <f t="shared" si="79"/>
        <v>0.49960737576900971</v>
      </c>
      <c r="Q109" s="1">
        <f t="shared" si="80"/>
        <v>5.2458774455746022</v>
      </c>
      <c r="R109" s="1">
        <f t="shared" si="98"/>
        <v>-189</v>
      </c>
      <c r="S109" s="1">
        <f t="shared" si="81"/>
        <v>-991.47083721359979</v>
      </c>
      <c r="U109">
        <f t="shared" si="82"/>
        <v>0.30860669992418382</v>
      </c>
      <c r="V109">
        <f t="shared" si="83"/>
        <v>3.2961481396815722</v>
      </c>
      <c r="W109">
        <f t="shared" si="84"/>
        <v>11.890561112389092</v>
      </c>
      <c r="Y109">
        <f t="shared" si="85"/>
        <v>0.72023796662417261</v>
      </c>
      <c r="Z109">
        <f t="shared" si="86"/>
        <v>-0.32817361237793047</v>
      </c>
      <c r="AB109">
        <f t="shared" si="99"/>
        <v>-162119.6389404228</v>
      </c>
      <c r="AC109">
        <f t="shared" si="73"/>
        <v>0.27976203337582739</v>
      </c>
      <c r="AD109">
        <f t="shared" si="87"/>
        <v>7.8266795318577553E-2</v>
      </c>
      <c r="AE109">
        <f t="shared" si="88"/>
        <v>-12688.584598071766</v>
      </c>
      <c r="AJ109">
        <f t="shared" si="100"/>
        <v>213654.71998221244</v>
      </c>
      <c r="AK109">
        <f t="shared" si="89"/>
        <v>7.8266795318577553E-2</v>
      </c>
      <c r="AL109">
        <f t="shared" si="90"/>
        <v>0.72023796662417261</v>
      </c>
      <c r="AM109">
        <f t="shared" si="91"/>
        <v>12043.869865744633</v>
      </c>
      <c r="AO109">
        <f t="shared" si="74"/>
        <v>-358.97483961123362</v>
      </c>
      <c r="AP109" s="1">
        <f t="shared" si="101"/>
        <v>-362.12400000000002</v>
      </c>
      <c r="AQ109" s="1">
        <f t="shared" si="92"/>
        <v>9.9172111541753694</v>
      </c>
      <c r="AS109">
        <f t="shared" si="102"/>
        <v>1.8993377757208127</v>
      </c>
      <c r="AT109" s="1">
        <f t="shared" si="72"/>
        <v>1.9159999999999999</v>
      </c>
      <c r="AV109">
        <f t="shared" si="93"/>
        <v>1.8993377757208127</v>
      </c>
      <c r="AW109">
        <f t="shared" si="93"/>
        <v>1.9159999999999999</v>
      </c>
    </row>
    <row r="110" spans="1:49" x14ac:dyDescent="0.35">
      <c r="A110" s="1">
        <v>3.75</v>
      </c>
      <c r="B110" s="1">
        <v>40</v>
      </c>
      <c r="C110" s="1">
        <v>2.0129999999999999</v>
      </c>
      <c r="D110" s="1">
        <f t="shared" si="94"/>
        <v>313.14999999999998</v>
      </c>
      <c r="E110">
        <v>110.98</v>
      </c>
      <c r="F110">
        <f t="shared" si="95"/>
        <v>416.17500000000001</v>
      </c>
      <c r="G110" s="1">
        <v>1.7999999999999999E-2</v>
      </c>
      <c r="H110">
        <f t="shared" si="75"/>
        <v>3.1933578157432542E-3</v>
      </c>
      <c r="I110">
        <f t="shared" si="76"/>
        <v>5.7466823089714216</v>
      </c>
      <c r="K110">
        <f t="shared" si="96"/>
        <v>67.5</v>
      </c>
      <c r="L110" s="1">
        <f t="shared" si="97"/>
        <v>11.25</v>
      </c>
      <c r="M110" s="1">
        <f t="shared" si="77"/>
        <v>3.3541019662496847</v>
      </c>
      <c r="N110" s="1">
        <v>0.2</v>
      </c>
      <c r="O110" s="1">
        <f t="shared" si="78"/>
        <v>1.670820393249937</v>
      </c>
      <c r="P110" s="1">
        <f t="shared" si="79"/>
        <v>0.51331475924627068</v>
      </c>
      <c r="Q110" s="1">
        <f t="shared" si="80"/>
        <v>5.7747910415205448</v>
      </c>
      <c r="R110" s="1">
        <f t="shared" si="98"/>
        <v>-202.5</v>
      </c>
      <c r="S110" s="1">
        <f t="shared" si="81"/>
        <v>-1169.3951859079102</v>
      </c>
      <c r="U110">
        <f t="shared" si="82"/>
        <v>0.29814239699997197</v>
      </c>
      <c r="V110">
        <f t="shared" si="83"/>
        <v>3.3416407864998741</v>
      </c>
      <c r="W110">
        <f t="shared" si="84"/>
        <v>12.133969083632897</v>
      </c>
      <c r="Y110">
        <f t="shared" si="85"/>
        <v>0.70612742069306411</v>
      </c>
      <c r="Z110">
        <f t="shared" si="86"/>
        <v>-0.34795957520583476</v>
      </c>
      <c r="AB110">
        <f t="shared" si="99"/>
        <v>-159111.70836717222</v>
      </c>
      <c r="AC110">
        <f t="shared" si="73"/>
        <v>0.29387257930693594</v>
      </c>
      <c r="AD110">
        <f t="shared" si="87"/>
        <v>8.636109286851136E-2</v>
      </c>
      <c r="AE110">
        <f t="shared" si="88"/>
        <v>-13741.061022764856</v>
      </c>
      <c r="AJ110">
        <f t="shared" si="100"/>
        <v>212678.65533579153</v>
      </c>
      <c r="AK110">
        <f t="shared" si="89"/>
        <v>8.636109286851136E-2</v>
      </c>
      <c r="AL110">
        <f t="shared" si="90"/>
        <v>0.70612742069306411</v>
      </c>
      <c r="AM110">
        <f t="shared" si="91"/>
        <v>12969.556096248285</v>
      </c>
      <c r="AO110">
        <f t="shared" si="74"/>
        <v>-410.37218805017801</v>
      </c>
      <c r="AP110" s="1">
        <f t="shared" si="101"/>
        <v>-407.63249999999999</v>
      </c>
      <c r="AQ110" s="1">
        <f t="shared" si="92"/>
        <v>7.5058906122882272</v>
      </c>
      <c r="AS110">
        <f t="shared" si="102"/>
        <v>2.0265293237045827</v>
      </c>
      <c r="AT110" s="1">
        <f t="shared" si="72"/>
        <v>2.0129999999999999</v>
      </c>
      <c r="AV110">
        <f t="shared" si="93"/>
        <v>2.0265293237045827</v>
      </c>
      <c r="AW110">
        <f t="shared" si="93"/>
        <v>2.0129999999999999</v>
      </c>
    </row>
    <row r="111" spans="1:49" x14ac:dyDescent="0.35">
      <c r="A111" s="1">
        <v>0.2</v>
      </c>
      <c r="B111" s="1">
        <v>50</v>
      </c>
      <c r="C111" s="1">
        <v>0.8498</v>
      </c>
      <c r="D111" s="1">
        <f t="shared" si="94"/>
        <v>323.14999999999998</v>
      </c>
      <c r="E111">
        <v>110.98</v>
      </c>
      <c r="F111">
        <f t="shared" si="95"/>
        <v>22.196000000000002</v>
      </c>
      <c r="G111" s="1">
        <v>1.7999999999999999E-2</v>
      </c>
      <c r="H111">
        <f t="shared" si="75"/>
        <v>3.0945381401825778E-3</v>
      </c>
      <c r="I111">
        <f t="shared" si="76"/>
        <v>5.7781166117089047</v>
      </c>
      <c r="K111">
        <f t="shared" si="96"/>
        <v>3.6</v>
      </c>
      <c r="L111" s="1">
        <f t="shared" si="97"/>
        <v>0.60000000000000009</v>
      </c>
      <c r="M111" s="1">
        <f t="shared" si="77"/>
        <v>0.7745966692414834</v>
      </c>
      <c r="N111" s="1">
        <v>0.2</v>
      </c>
      <c r="O111" s="1">
        <f t="shared" si="78"/>
        <v>1.1549193338482966</v>
      </c>
      <c r="P111" s="1">
        <f t="shared" si="79"/>
        <v>0.14403050071078732</v>
      </c>
      <c r="Q111" s="1">
        <f t="shared" si="80"/>
        <v>8.6418300426472403E-2</v>
      </c>
      <c r="R111" s="1">
        <f t="shared" si="98"/>
        <v>-10.8</v>
      </c>
      <c r="S111" s="1">
        <f t="shared" si="81"/>
        <v>-0.93331764460590205</v>
      </c>
      <c r="U111">
        <f t="shared" si="82"/>
        <v>1.2909944487358056</v>
      </c>
      <c r="V111">
        <f t="shared" si="83"/>
        <v>2.3098386676965932</v>
      </c>
      <c r="W111">
        <f t="shared" si="84"/>
        <v>4.5830709424352492</v>
      </c>
      <c r="Y111">
        <f t="shared" si="85"/>
        <v>0.97828596472692131</v>
      </c>
      <c r="Z111">
        <f t="shared" si="86"/>
        <v>-2.1953254215839504E-2</v>
      </c>
      <c r="AB111">
        <f t="shared" si="99"/>
        <v>-220366.30086263156</v>
      </c>
      <c r="AC111">
        <f t="shared" si="73"/>
        <v>2.1714035273078747E-2</v>
      </c>
      <c r="AD111">
        <f t="shared" si="87"/>
        <v>4.71499327840508E-4</v>
      </c>
      <c r="AE111">
        <f t="shared" si="88"/>
        <v>-103.90256273542994</v>
      </c>
      <c r="AJ111">
        <f t="shared" si="100"/>
        <v>227876.57671282146</v>
      </c>
      <c r="AK111">
        <f t="shared" si="89"/>
        <v>4.71499327840508E-4</v>
      </c>
      <c r="AL111">
        <f t="shared" si="90"/>
        <v>0.97828596472692131</v>
      </c>
      <c r="AM111">
        <f t="shared" si="91"/>
        <v>105.11061748499435</v>
      </c>
      <c r="AO111">
        <f t="shared" si="74"/>
        <v>-6.746396590821405</v>
      </c>
      <c r="AP111" s="1">
        <f t="shared" si="101"/>
        <v>-9.1778399999999998</v>
      </c>
      <c r="AQ111" s="1">
        <f t="shared" si="92"/>
        <v>5.911917052038028</v>
      </c>
      <c r="AS111">
        <f t="shared" si="102"/>
        <v>0.62466635100198187</v>
      </c>
      <c r="AT111" s="1">
        <f t="shared" si="72"/>
        <v>0.8498</v>
      </c>
    </row>
    <row r="112" spans="1:49" x14ac:dyDescent="0.35">
      <c r="A112" s="1">
        <v>0.3</v>
      </c>
      <c r="B112" s="1">
        <v>50</v>
      </c>
      <c r="C112" s="1">
        <v>0.86370000000000002</v>
      </c>
      <c r="D112" s="1">
        <f t="shared" si="94"/>
        <v>323.14999999999998</v>
      </c>
      <c r="E112">
        <v>110.98</v>
      </c>
      <c r="F112">
        <f t="shared" si="95"/>
        <v>33.293999999999997</v>
      </c>
      <c r="G112" s="1">
        <v>1.7999999999999999E-2</v>
      </c>
      <c r="H112">
        <f t="shared" si="75"/>
        <v>3.0945381401825778E-3</v>
      </c>
      <c r="I112">
        <f t="shared" si="76"/>
        <v>5.7781166117089047</v>
      </c>
      <c r="K112">
        <f t="shared" si="96"/>
        <v>5.3999999999999995</v>
      </c>
      <c r="L112" s="1">
        <f t="shared" si="97"/>
        <v>0.89999999999999991</v>
      </c>
      <c r="M112" s="1">
        <f t="shared" si="77"/>
        <v>0.94868329805051377</v>
      </c>
      <c r="N112" s="1">
        <v>0.2</v>
      </c>
      <c r="O112" s="1">
        <f t="shared" si="78"/>
        <v>1.1897366596101029</v>
      </c>
      <c r="P112" s="1">
        <f t="shared" si="79"/>
        <v>0.17373198818891761</v>
      </c>
      <c r="Q112" s="1">
        <f t="shared" si="80"/>
        <v>0.15635878937002584</v>
      </c>
      <c r="R112" s="1">
        <f t="shared" si="98"/>
        <v>-16.2</v>
      </c>
      <c r="S112" s="1">
        <f t="shared" si="81"/>
        <v>-2.5330123877944186</v>
      </c>
      <c r="U112">
        <f t="shared" si="82"/>
        <v>1.0540925533894598</v>
      </c>
      <c r="V112">
        <f t="shared" si="83"/>
        <v>2.3794733192202058</v>
      </c>
      <c r="W112">
        <f t="shared" si="84"/>
        <v>5.2273299429437881</v>
      </c>
      <c r="Y112">
        <f t="shared" si="85"/>
        <v>0.96777877351460473</v>
      </c>
      <c r="Z112">
        <f t="shared" si="86"/>
        <v>-3.2751757582389782E-2</v>
      </c>
      <c r="AB112">
        <f t="shared" si="99"/>
        <v>-217973.76958270647</v>
      </c>
      <c r="AC112">
        <f t="shared" si="73"/>
        <v>3.2221226485395243E-2</v>
      </c>
      <c r="AD112">
        <f t="shared" si="87"/>
        <v>1.0382074362231359E-3</v>
      </c>
      <c r="AE112">
        <f t="shared" si="88"/>
        <v>-226.30198848235426</v>
      </c>
      <c r="AJ112">
        <f t="shared" si="100"/>
        <v>227529.15511840943</v>
      </c>
      <c r="AK112">
        <f t="shared" si="89"/>
        <v>1.0382074362231359E-3</v>
      </c>
      <c r="AL112">
        <f t="shared" si="90"/>
        <v>0.96777877351460473</v>
      </c>
      <c r="AM112">
        <f t="shared" si="91"/>
        <v>228.61108339107753</v>
      </c>
      <c r="AO112">
        <f t="shared" si="74"/>
        <v>-10.102188997043868</v>
      </c>
      <c r="AP112" s="1">
        <f t="shared" si="101"/>
        <v>-13.991940000000001</v>
      </c>
      <c r="AQ112" s="1">
        <f t="shared" si="92"/>
        <v>15.130162864998246</v>
      </c>
      <c r="AS112">
        <f t="shared" si="102"/>
        <v>0.62359191339776965</v>
      </c>
      <c r="AT112" s="1">
        <f t="shared" si="72"/>
        <v>0.86370000000000002</v>
      </c>
    </row>
    <row r="113" spans="1:49" x14ac:dyDescent="0.35">
      <c r="A113" s="1">
        <v>0.4</v>
      </c>
      <c r="B113" s="1">
        <v>50</v>
      </c>
      <c r="C113" s="1">
        <v>0.88139999999999996</v>
      </c>
      <c r="D113" s="1">
        <f t="shared" si="94"/>
        <v>323.14999999999998</v>
      </c>
      <c r="E113">
        <v>110.98</v>
      </c>
      <c r="F113">
        <f t="shared" si="95"/>
        <v>44.392000000000003</v>
      </c>
      <c r="G113" s="1">
        <v>1.7999999999999999E-2</v>
      </c>
      <c r="H113">
        <f t="shared" si="75"/>
        <v>3.0945381401825778E-3</v>
      </c>
      <c r="I113">
        <f t="shared" si="76"/>
        <v>5.7781166117089047</v>
      </c>
      <c r="K113">
        <f t="shared" si="96"/>
        <v>7.2</v>
      </c>
      <c r="L113" s="1">
        <f t="shared" si="97"/>
        <v>1.2000000000000002</v>
      </c>
      <c r="M113" s="1">
        <f t="shared" si="77"/>
        <v>1.0954451150103324</v>
      </c>
      <c r="N113" s="1">
        <v>0.2</v>
      </c>
      <c r="O113" s="1">
        <f t="shared" si="78"/>
        <v>1.2190890230020666</v>
      </c>
      <c r="P113" s="1">
        <f t="shared" si="79"/>
        <v>0.19810387736670676</v>
      </c>
      <c r="Q113" s="1">
        <f t="shared" si="80"/>
        <v>0.23772465284004815</v>
      </c>
      <c r="R113" s="1">
        <f t="shared" si="98"/>
        <v>-21.6</v>
      </c>
      <c r="S113" s="1">
        <f t="shared" si="81"/>
        <v>-5.1348525013450406</v>
      </c>
      <c r="U113">
        <f t="shared" si="82"/>
        <v>0.91287092917527679</v>
      </c>
      <c r="V113">
        <f t="shared" si="83"/>
        <v>2.4381780460041331</v>
      </c>
      <c r="W113">
        <f t="shared" si="84"/>
        <v>5.7658678095059148</v>
      </c>
      <c r="Y113">
        <f t="shared" si="85"/>
        <v>0.95749488697730356</v>
      </c>
      <c r="Z113">
        <f t="shared" si="86"/>
        <v>-4.3434897913078224E-2</v>
      </c>
      <c r="AB113">
        <f t="shared" si="99"/>
        <v>-215635.69921885911</v>
      </c>
      <c r="AC113">
        <f t="shared" si="73"/>
        <v>4.250511302269646E-2</v>
      </c>
      <c r="AD113">
        <f t="shared" si="87"/>
        <v>1.8066846330722002E-3</v>
      </c>
      <c r="AE113">
        <f t="shared" si="88"/>
        <v>-389.58570412049181</v>
      </c>
      <c r="AJ113">
        <f t="shared" si="100"/>
        <v>227173.93481065531</v>
      </c>
      <c r="AK113">
        <f t="shared" si="89"/>
        <v>1.8066846330722002E-3</v>
      </c>
      <c r="AL113">
        <f t="shared" si="90"/>
        <v>0.95749488697730356</v>
      </c>
      <c r="AM113">
        <f t="shared" si="91"/>
        <v>392.98621308565816</v>
      </c>
      <c r="AO113">
        <f t="shared" si="74"/>
        <v>-14.344664173930369</v>
      </c>
      <c r="AP113" s="1">
        <f t="shared" si="101"/>
        <v>-19.038239999999998</v>
      </c>
      <c r="AQ113" s="1">
        <f t="shared" si="92"/>
        <v>22.029654035065207</v>
      </c>
      <c r="AS113">
        <f t="shared" si="102"/>
        <v>0.66410482286714667</v>
      </c>
      <c r="AT113" s="1">
        <f t="shared" si="72"/>
        <v>0.88139999999999996</v>
      </c>
    </row>
    <row r="114" spans="1:49" x14ac:dyDescent="0.35">
      <c r="A114" s="1">
        <v>0.5</v>
      </c>
      <c r="B114" s="1">
        <v>50</v>
      </c>
      <c r="C114" s="1">
        <v>0.90129999999999999</v>
      </c>
      <c r="D114" s="1">
        <f t="shared" si="94"/>
        <v>323.14999999999998</v>
      </c>
      <c r="E114">
        <v>110.98</v>
      </c>
      <c r="F114">
        <f t="shared" si="95"/>
        <v>55.49</v>
      </c>
      <c r="G114" s="1">
        <v>1.7999999999999999E-2</v>
      </c>
      <c r="H114">
        <f t="shared" si="75"/>
        <v>3.0945381401825778E-3</v>
      </c>
      <c r="I114">
        <f t="shared" si="76"/>
        <v>5.7781166117089047</v>
      </c>
      <c r="K114">
        <f t="shared" si="96"/>
        <v>9</v>
      </c>
      <c r="L114" s="1">
        <f t="shared" si="97"/>
        <v>1.5</v>
      </c>
      <c r="M114" s="1">
        <f t="shared" si="77"/>
        <v>1.2247448713915889</v>
      </c>
      <c r="N114" s="1">
        <v>0.2</v>
      </c>
      <c r="O114" s="1">
        <f t="shared" si="78"/>
        <v>1.2449489742783177</v>
      </c>
      <c r="P114" s="1">
        <f t="shared" si="79"/>
        <v>0.21909454456137531</v>
      </c>
      <c r="Q114" s="1">
        <f t="shared" si="80"/>
        <v>0.32864181684206295</v>
      </c>
      <c r="R114" s="1">
        <f t="shared" si="98"/>
        <v>-27</v>
      </c>
      <c r="S114" s="1">
        <f t="shared" si="81"/>
        <v>-8.8733290547357004</v>
      </c>
      <c r="U114">
        <f t="shared" si="82"/>
        <v>0.81649658092772615</v>
      </c>
      <c r="V114">
        <f t="shared" si="83"/>
        <v>2.4898979485566355</v>
      </c>
      <c r="W114">
        <f t="shared" si="84"/>
        <v>6.2305505519291478</v>
      </c>
      <c r="Y114">
        <f t="shared" si="85"/>
        <v>0.94742726127201582</v>
      </c>
      <c r="Z114">
        <f t="shared" si="86"/>
        <v>-5.4005114078506188E-2</v>
      </c>
      <c r="AB114">
        <f t="shared" si="99"/>
        <v>-213350.408743023</v>
      </c>
      <c r="AC114">
        <f t="shared" si="73"/>
        <v>5.257273872798416E-2</v>
      </c>
      <c r="AD114">
        <f t="shared" si="87"/>
        <v>2.7638928573608854E-3</v>
      </c>
      <c r="AE114">
        <f t="shared" si="88"/>
        <v>-589.67767083986666</v>
      </c>
      <c r="AJ114">
        <f t="shared" si="100"/>
        <v>226811.63565930008</v>
      </c>
      <c r="AK114">
        <f t="shared" si="89"/>
        <v>2.7638928573608854E-3</v>
      </c>
      <c r="AL114">
        <f t="shared" si="90"/>
        <v>0.94742726127201582</v>
      </c>
      <c r="AM114">
        <f t="shared" si="91"/>
        <v>593.92610045105016</v>
      </c>
      <c r="AO114">
        <f t="shared" si="74"/>
        <v>-19.406314331926865</v>
      </c>
      <c r="AP114" s="1">
        <f t="shared" si="101"/>
        <v>-24.335099999999997</v>
      </c>
      <c r="AQ114" s="1">
        <f t="shared" si="92"/>
        <v>24.292928161803115</v>
      </c>
      <c r="AS114">
        <f t="shared" si="102"/>
        <v>0.71875238266395791</v>
      </c>
      <c r="AT114" s="1">
        <f t="shared" si="72"/>
        <v>0.90129999999999999</v>
      </c>
    </row>
    <row r="115" spans="1:49" x14ac:dyDescent="0.35">
      <c r="A115" s="1">
        <v>0.6</v>
      </c>
      <c r="B115" s="1">
        <v>50</v>
      </c>
      <c r="C115" s="1">
        <v>0.92310000000000003</v>
      </c>
      <c r="D115" s="1">
        <f t="shared" si="94"/>
        <v>323.14999999999998</v>
      </c>
      <c r="E115">
        <v>110.98</v>
      </c>
      <c r="F115">
        <f t="shared" si="95"/>
        <v>66.587999999999994</v>
      </c>
      <c r="G115" s="1">
        <v>1.7999999999999999E-2</v>
      </c>
      <c r="H115">
        <f t="shared" si="75"/>
        <v>3.0945381401825778E-3</v>
      </c>
      <c r="I115">
        <f t="shared" si="76"/>
        <v>5.7781166117089047</v>
      </c>
      <c r="K115">
        <f t="shared" si="96"/>
        <v>10.799999999999999</v>
      </c>
      <c r="L115" s="1">
        <f t="shared" si="97"/>
        <v>1.7999999999999998</v>
      </c>
      <c r="M115" s="1">
        <f t="shared" si="77"/>
        <v>1.3416407864998738</v>
      </c>
      <c r="N115" s="1">
        <v>0.2</v>
      </c>
      <c r="O115" s="1">
        <f t="shared" si="78"/>
        <v>1.2683281572999747</v>
      </c>
      <c r="P115" s="1">
        <f t="shared" si="79"/>
        <v>0.23769962166478761</v>
      </c>
      <c r="Q115" s="1">
        <f t="shared" si="80"/>
        <v>0.42785931899661767</v>
      </c>
      <c r="R115" s="1">
        <f t="shared" si="98"/>
        <v>-32.4</v>
      </c>
      <c r="S115" s="1">
        <f t="shared" si="81"/>
        <v>-13.862641935490412</v>
      </c>
      <c r="U115">
        <f t="shared" si="82"/>
        <v>0.7453559924999299</v>
      </c>
      <c r="V115">
        <f t="shared" si="83"/>
        <v>2.5366563145999494</v>
      </c>
      <c r="W115">
        <f t="shared" si="84"/>
        <v>6.6406494776392329</v>
      </c>
      <c r="Y115">
        <f t="shared" si="85"/>
        <v>0.93756914572449723</v>
      </c>
      <c r="Z115">
        <f t="shared" si="86"/>
        <v>-6.4464768417906146E-2</v>
      </c>
      <c r="AB115">
        <f t="shared" si="99"/>
        <v>-211116.27947431695</v>
      </c>
      <c r="AC115">
        <f t="shared" si="73"/>
        <v>6.2430854275502816E-2</v>
      </c>
      <c r="AD115">
        <f t="shared" si="87"/>
        <v>3.8976115655690682E-3</v>
      </c>
      <c r="AE115">
        <f t="shared" si="88"/>
        <v>-822.84925255900941</v>
      </c>
      <c r="AJ115">
        <f t="shared" si="100"/>
        <v>226442.92805517846</v>
      </c>
      <c r="AK115">
        <f t="shared" si="89"/>
        <v>3.8976115655690682E-3</v>
      </c>
      <c r="AL115">
        <f t="shared" si="90"/>
        <v>0.93756914572449723</v>
      </c>
      <c r="AM115">
        <f t="shared" si="91"/>
        <v>827.48594145929644</v>
      </c>
      <c r="AO115">
        <f t="shared" si="74"/>
        <v>-25.204445081834592</v>
      </c>
      <c r="AP115" s="1">
        <f t="shared" si="101"/>
        <v>-29.908440000000002</v>
      </c>
      <c r="AQ115" s="1">
        <f t="shared" si="92"/>
        <v>22.127568190126002</v>
      </c>
      <c r="AS115">
        <f t="shared" si="102"/>
        <v>0.77791497166156154</v>
      </c>
      <c r="AT115" s="1">
        <f t="shared" si="72"/>
        <v>0.92310000000000003</v>
      </c>
    </row>
    <row r="116" spans="1:49" x14ac:dyDescent="0.35">
      <c r="A116" s="1">
        <v>0.7</v>
      </c>
      <c r="B116" s="1">
        <v>50</v>
      </c>
      <c r="C116" s="1">
        <v>0.94640000000000002</v>
      </c>
      <c r="D116" s="1">
        <f t="shared" si="94"/>
        <v>323.14999999999998</v>
      </c>
      <c r="E116">
        <v>110.98</v>
      </c>
      <c r="F116">
        <f t="shared" si="95"/>
        <v>77.685999999999993</v>
      </c>
      <c r="G116" s="1">
        <v>1.7999999999999999E-2</v>
      </c>
      <c r="H116">
        <f t="shared" si="75"/>
        <v>3.0945381401825778E-3</v>
      </c>
      <c r="I116">
        <f t="shared" si="76"/>
        <v>5.7781166117089047</v>
      </c>
      <c r="K116">
        <f t="shared" si="96"/>
        <v>12.6</v>
      </c>
      <c r="L116" s="1">
        <f t="shared" si="97"/>
        <v>2.0999999999999996</v>
      </c>
      <c r="M116" s="1">
        <f t="shared" si="77"/>
        <v>1.4491376746189437</v>
      </c>
      <c r="N116" s="1">
        <v>0.2</v>
      </c>
      <c r="O116" s="1">
        <f t="shared" si="78"/>
        <v>1.2898275349237887</v>
      </c>
      <c r="P116" s="1">
        <f t="shared" si="79"/>
        <v>0.25450851557823218</v>
      </c>
      <c r="Q116" s="1">
        <f t="shared" si="80"/>
        <v>0.53446788271428747</v>
      </c>
      <c r="R116" s="1">
        <f t="shared" si="98"/>
        <v>-37.799999999999997</v>
      </c>
      <c r="S116" s="1">
        <f t="shared" si="81"/>
        <v>-20.202885966600064</v>
      </c>
      <c r="U116">
        <f t="shared" si="82"/>
        <v>0.69006555934235425</v>
      </c>
      <c r="V116">
        <f t="shared" si="83"/>
        <v>2.5796550698475773</v>
      </c>
      <c r="W116">
        <f t="shared" si="84"/>
        <v>7.0085795058786466</v>
      </c>
      <c r="Y116">
        <f t="shared" si="85"/>
        <v>0.9279140677340153</v>
      </c>
      <c r="Z116">
        <f t="shared" si="86"/>
        <v>-7.4816149908080359E-2</v>
      </c>
      <c r="AB116">
        <f t="shared" si="99"/>
        <v>-208931.75256464761</v>
      </c>
      <c r="AC116">
        <f t="shared" si="73"/>
        <v>7.2085932265984712E-2</v>
      </c>
      <c r="AD116">
        <f t="shared" si="87"/>
        <v>5.1963816306561357E-3</v>
      </c>
      <c r="AE116">
        <f t="shared" si="88"/>
        <v>-1085.6891210877279</v>
      </c>
      <c r="AJ116">
        <f t="shared" si="100"/>
        <v>226068.43645249237</v>
      </c>
      <c r="AK116">
        <f t="shared" si="89"/>
        <v>5.1963816306561357E-3</v>
      </c>
      <c r="AL116">
        <f t="shared" si="90"/>
        <v>0.9279140677340153</v>
      </c>
      <c r="AM116">
        <f t="shared" si="91"/>
        <v>1090.0557958931315</v>
      </c>
      <c r="AO116">
        <f t="shared" si="74"/>
        <v>-31.652956427790286</v>
      </c>
      <c r="AP116" s="1">
        <f t="shared" si="101"/>
        <v>-35.773920000000004</v>
      </c>
      <c r="AQ116" s="1">
        <f t="shared" si="92"/>
        <v>16.982340763479478</v>
      </c>
      <c r="AS116">
        <f t="shared" si="102"/>
        <v>0.83737979967699172</v>
      </c>
      <c r="AT116" s="1">
        <f t="shared" si="72"/>
        <v>0.94640000000000002</v>
      </c>
    </row>
    <row r="117" spans="1:49" x14ac:dyDescent="0.35">
      <c r="A117" s="1">
        <v>0.8</v>
      </c>
      <c r="B117" s="1">
        <v>50</v>
      </c>
      <c r="C117" s="1">
        <v>0.97099999999999997</v>
      </c>
      <c r="D117" s="1">
        <f t="shared" si="94"/>
        <v>323.14999999999998</v>
      </c>
      <c r="E117">
        <v>110.98</v>
      </c>
      <c r="F117">
        <f t="shared" si="95"/>
        <v>88.784000000000006</v>
      </c>
      <c r="G117" s="1">
        <v>1.7999999999999999E-2</v>
      </c>
      <c r="H117">
        <f t="shared" si="75"/>
        <v>3.0945381401825778E-3</v>
      </c>
      <c r="I117">
        <f t="shared" si="76"/>
        <v>5.7781166117089047</v>
      </c>
      <c r="K117">
        <f t="shared" si="96"/>
        <v>14.4</v>
      </c>
      <c r="L117" s="1">
        <f t="shared" si="97"/>
        <v>2.4000000000000004</v>
      </c>
      <c r="M117" s="1">
        <f t="shared" si="77"/>
        <v>1.5491933384829668</v>
      </c>
      <c r="N117" s="1">
        <v>0.2</v>
      </c>
      <c r="O117" s="1">
        <f t="shared" si="78"/>
        <v>1.3098386676965934</v>
      </c>
      <c r="P117" s="1">
        <f t="shared" si="79"/>
        <v>0.26990397519884929</v>
      </c>
      <c r="Q117" s="1">
        <f t="shared" si="80"/>
        <v>0.64776954047723834</v>
      </c>
      <c r="R117" s="1">
        <f t="shared" si="98"/>
        <v>-43.2</v>
      </c>
      <c r="S117" s="1">
        <f t="shared" si="81"/>
        <v>-27.983644148616698</v>
      </c>
      <c r="U117">
        <f t="shared" si="82"/>
        <v>0.6454972243679028</v>
      </c>
      <c r="V117">
        <f t="shared" si="83"/>
        <v>2.6196773353931868</v>
      </c>
      <c r="W117">
        <f t="shared" si="84"/>
        <v>7.3428192954444151</v>
      </c>
      <c r="Y117">
        <f t="shared" si="85"/>
        <v>0.91845581860130199</v>
      </c>
      <c r="Z117">
        <f t="shared" si="86"/>
        <v>-8.5061477169996416E-2</v>
      </c>
      <c r="AB117">
        <f t="shared" si="99"/>
        <v>-206795.32657753094</v>
      </c>
      <c r="AC117">
        <f t="shared" si="73"/>
        <v>8.1544181398697999E-2</v>
      </c>
      <c r="AD117">
        <f t="shared" si="87"/>
        <v>6.6494535199837649E-3</v>
      </c>
      <c r="AE117">
        <f t="shared" si="88"/>
        <v>-1375.0759122271554</v>
      </c>
      <c r="AJ117">
        <f t="shared" si="100"/>
        <v>225688.74263423748</v>
      </c>
      <c r="AK117">
        <f t="shared" si="89"/>
        <v>6.6494535199837649E-3</v>
      </c>
      <c r="AL117">
        <f t="shared" si="90"/>
        <v>0.91845581860130199</v>
      </c>
      <c r="AM117">
        <f t="shared" si="91"/>
        <v>1378.3328962677081</v>
      </c>
      <c r="AO117">
        <f t="shared" si="74"/>
        <v>-38.6685089617838</v>
      </c>
      <c r="AP117" s="1">
        <f t="shared" si="101"/>
        <v>-41.947200000000002</v>
      </c>
      <c r="AQ117" s="1">
        <f t="shared" si="92"/>
        <v>10.749814924079237</v>
      </c>
      <c r="AS117">
        <f t="shared" si="102"/>
        <v>0.8951043741153657</v>
      </c>
      <c r="AT117" s="1">
        <f t="shared" si="72"/>
        <v>0.97099999999999997</v>
      </c>
    </row>
    <row r="118" spans="1:49" x14ac:dyDescent="0.35">
      <c r="A118" s="1">
        <v>0.9</v>
      </c>
      <c r="B118" s="1">
        <v>50</v>
      </c>
      <c r="C118" s="1">
        <v>0.99680000000000002</v>
      </c>
      <c r="D118" s="1">
        <f t="shared" si="94"/>
        <v>323.14999999999998</v>
      </c>
      <c r="E118">
        <v>110.98</v>
      </c>
      <c r="F118">
        <f t="shared" si="95"/>
        <v>99.882000000000005</v>
      </c>
      <c r="G118" s="1">
        <v>1.7999999999999999E-2</v>
      </c>
      <c r="H118">
        <f t="shared" si="75"/>
        <v>3.0945381401825778E-3</v>
      </c>
      <c r="I118">
        <f t="shared" si="76"/>
        <v>5.7781166117089047</v>
      </c>
      <c r="K118">
        <f t="shared" si="96"/>
        <v>16.2</v>
      </c>
      <c r="L118" s="1">
        <f t="shared" si="97"/>
        <v>2.7</v>
      </c>
      <c r="M118" s="1">
        <f t="shared" si="77"/>
        <v>1.6431676725154984</v>
      </c>
      <c r="N118" s="1">
        <v>0.2</v>
      </c>
      <c r="O118" s="1">
        <f t="shared" si="78"/>
        <v>1.3286335345030997</v>
      </c>
      <c r="P118" s="1">
        <f t="shared" si="79"/>
        <v>0.2841509964115006</v>
      </c>
      <c r="Q118" s="1">
        <f t="shared" si="80"/>
        <v>0.76720769031105163</v>
      </c>
      <c r="R118" s="1">
        <f t="shared" si="98"/>
        <v>-48.599999999999994</v>
      </c>
      <c r="S118" s="1">
        <f t="shared" si="81"/>
        <v>-37.286293749117107</v>
      </c>
      <c r="U118">
        <f t="shared" si="82"/>
        <v>0.60858061945018449</v>
      </c>
      <c r="V118">
        <f t="shared" si="83"/>
        <v>2.6572670690061995</v>
      </c>
      <c r="W118">
        <f t="shared" si="84"/>
        <v>7.6494353641458313</v>
      </c>
      <c r="Y118">
        <f t="shared" si="85"/>
        <v>0.90918844021449574</v>
      </c>
      <c r="Z118">
        <f t="shared" si="86"/>
        <v>-9.5202901322921613E-2</v>
      </c>
      <c r="AB118">
        <f t="shared" si="99"/>
        <v>-204705.55515905938</v>
      </c>
      <c r="AC118">
        <f t="shared" si="73"/>
        <v>9.0811559785504259E-2</v>
      </c>
      <c r="AD118">
        <f t="shared" si="87"/>
        <v>8.2467393906762148E-3</v>
      </c>
      <c r="AE118">
        <f t="shared" si="88"/>
        <v>-1688.1533652204575</v>
      </c>
      <c r="AJ118">
        <f t="shared" si="100"/>
        <v>225304.38872454595</v>
      </c>
      <c r="AK118">
        <f t="shared" si="89"/>
        <v>8.2467393906762148E-3</v>
      </c>
      <c r="AL118">
        <f t="shared" si="90"/>
        <v>0.90918844021449574</v>
      </c>
      <c r="AM118">
        <f t="shared" si="91"/>
        <v>1689.2962857715092</v>
      </c>
      <c r="AO118">
        <f t="shared" si="74"/>
        <v>-46.173852565637617</v>
      </c>
      <c r="AP118" s="1">
        <f t="shared" si="101"/>
        <v>-48.444479999999999</v>
      </c>
      <c r="AQ118" s="1">
        <f t="shared" si="92"/>
        <v>5.1557489456790924</v>
      </c>
      <c r="AS118">
        <f t="shared" si="102"/>
        <v>0.95007927089789346</v>
      </c>
      <c r="AT118" s="1">
        <f t="shared" si="72"/>
        <v>0.99680000000000002</v>
      </c>
      <c r="AV118">
        <f t="shared" si="93"/>
        <v>0.95007927089789346</v>
      </c>
      <c r="AW118">
        <f t="shared" si="93"/>
        <v>0.99680000000000002</v>
      </c>
    </row>
    <row r="119" spans="1:49" x14ac:dyDescent="0.35">
      <c r="A119" s="1">
        <v>1</v>
      </c>
      <c r="B119" s="1">
        <v>50</v>
      </c>
      <c r="C119" s="1">
        <v>1.024</v>
      </c>
      <c r="D119" s="1">
        <f t="shared" si="94"/>
        <v>323.14999999999998</v>
      </c>
      <c r="E119">
        <v>110.98</v>
      </c>
      <c r="F119">
        <f t="shared" si="95"/>
        <v>110.98</v>
      </c>
      <c r="G119" s="1">
        <v>1.7999999999999999E-2</v>
      </c>
      <c r="H119">
        <f t="shared" si="75"/>
        <v>3.0945381401825778E-3</v>
      </c>
      <c r="I119">
        <f t="shared" si="76"/>
        <v>5.7781166117089047</v>
      </c>
      <c r="K119">
        <f t="shared" si="96"/>
        <v>18</v>
      </c>
      <c r="L119" s="1">
        <f t="shared" si="97"/>
        <v>3</v>
      </c>
      <c r="M119" s="1">
        <f t="shared" si="77"/>
        <v>1.7320508075688772</v>
      </c>
      <c r="N119" s="1">
        <v>0.2</v>
      </c>
      <c r="O119" s="1">
        <f t="shared" si="78"/>
        <v>1.3464101615137753</v>
      </c>
      <c r="P119" s="1">
        <f t="shared" si="79"/>
        <v>0.29744191103901518</v>
      </c>
      <c r="Q119" s="1">
        <f t="shared" si="80"/>
        <v>0.89232573311704555</v>
      </c>
      <c r="R119" s="1">
        <f t="shared" si="98"/>
        <v>-54</v>
      </c>
      <c r="S119" s="1">
        <f t="shared" si="81"/>
        <v>-48.185589588320461</v>
      </c>
      <c r="U119">
        <f t="shared" si="82"/>
        <v>0.57735026918962584</v>
      </c>
      <c r="V119">
        <f t="shared" si="83"/>
        <v>2.6928203230275507</v>
      </c>
      <c r="W119">
        <f t="shared" si="84"/>
        <v>7.932931795463726</v>
      </c>
      <c r="Y119">
        <f t="shared" si="85"/>
        <v>0.90010621253307888</v>
      </c>
      <c r="Z119">
        <f t="shared" si="86"/>
        <v>-0.10524250869527861</v>
      </c>
      <c r="AB119">
        <f t="shared" si="99"/>
        <v>-202661.04479948949</v>
      </c>
      <c r="AC119">
        <f t="shared" si="73"/>
        <v>9.9893787466921097E-2</v>
      </c>
      <c r="AD119">
        <f t="shared" si="87"/>
        <v>9.9787687744864028E-3</v>
      </c>
      <c r="AE119">
        <f t="shared" si="88"/>
        <v>-2022.3077056499358</v>
      </c>
      <c r="AJ119">
        <f t="shared" si="100"/>
        <v>224915.87996947771</v>
      </c>
      <c r="AK119">
        <f t="shared" si="89"/>
        <v>9.9787687744864028E-3</v>
      </c>
      <c r="AL119">
        <f t="shared" si="90"/>
        <v>0.90010621253307888</v>
      </c>
      <c r="AM119">
        <f t="shared" si="91"/>
        <v>2020.1835855961006</v>
      </c>
      <c r="AO119">
        <f t="shared" si="74"/>
        <v>-54.09964383864417</v>
      </c>
      <c r="AP119" s="1">
        <f t="shared" si="101"/>
        <v>-55.296000000000006</v>
      </c>
      <c r="AQ119" s="1">
        <f t="shared" si="92"/>
        <v>1.4312680648140732</v>
      </c>
      <c r="AS119">
        <f t="shared" si="102"/>
        <v>1.0018452562711884</v>
      </c>
      <c r="AT119" s="1">
        <f t="shared" si="72"/>
        <v>1.024</v>
      </c>
      <c r="AV119">
        <f t="shared" si="93"/>
        <v>1.0018452562711884</v>
      </c>
      <c r="AW119">
        <f t="shared" si="93"/>
        <v>1.024</v>
      </c>
    </row>
    <row r="120" spans="1:49" x14ac:dyDescent="0.35">
      <c r="A120" s="1">
        <v>1.2</v>
      </c>
      <c r="B120" s="1">
        <v>50</v>
      </c>
      <c r="C120" s="1">
        <v>1.08</v>
      </c>
      <c r="D120" s="1">
        <f t="shared" si="94"/>
        <v>323.14999999999998</v>
      </c>
      <c r="E120">
        <v>110.98</v>
      </c>
      <c r="F120">
        <f t="shared" si="95"/>
        <v>133.17599999999999</v>
      </c>
      <c r="G120" s="1">
        <v>1.7999999999999999E-2</v>
      </c>
      <c r="H120">
        <f t="shared" si="75"/>
        <v>3.0945381401825778E-3</v>
      </c>
      <c r="I120">
        <f t="shared" si="76"/>
        <v>5.7781166117089047</v>
      </c>
      <c r="K120">
        <f t="shared" si="96"/>
        <v>21.599999999999998</v>
      </c>
      <c r="L120" s="1">
        <f t="shared" si="97"/>
        <v>3.5999999999999996</v>
      </c>
      <c r="M120" s="1">
        <f t="shared" si="77"/>
        <v>1.8973665961010275</v>
      </c>
      <c r="N120" s="1">
        <v>0.2</v>
      </c>
      <c r="O120" s="1">
        <f t="shared" si="78"/>
        <v>1.3794733192202056</v>
      </c>
      <c r="P120" s="1">
        <f t="shared" si="79"/>
        <v>0.3217017735821896</v>
      </c>
      <c r="Q120" s="1">
        <f t="shared" si="80"/>
        <v>1.1581263848958825</v>
      </c>
      <c r="R120" s="1">
        <f t="shared" si="98"/>
        <v>-64.8</v>
      </c>
      <c r="S120" s="1">
        <f t="shared" si="81"/>
        <v>-75.046589741253186</v>
      </c>
      <c r="U120">
        <f t="shared" si="82"/>
        <v>0.52704627669472992</v>
      </c>
      <c r="V120">
        <f t="shared" si="83"/>
        <v>2.7589466384404111</v>
      </c>
      <c r="W120">
        <f t="shared" si="84"/>
        <v>8.4436013025158054</v>
      </c>
      <c r="Y120">
        <f t="shared" si="85"/>
        <v>0.88247544953299395</v>
      </c>
      <c r="Z120">
        <f t="shared" si="86"/>
        <v>-0.12502430978771625</v>
      </c>
      <c r="AB120">
        <f t="shared" si="99"/>
        <v>-198702.48462747177</v>
      </c>
      <c r="AC120">
        <f t="shared" si="73"/>
        <v>0.11752455046700601</v>
      </c>
      <c r="AD120">
        <f t="shared" si="87"/>
        <v>1.3812019962471842E-2</v>
      </c>
      <c r="AE120">
        <f t="shared" si="88"/>
        <v>-2744.4826842673942</v>
      </c>
      <c r="AJ120">
        <f t="shared" si="100"/>
        <v>224128.24973539246</v>
      </c>
      <c r="AK120">
        <f t="shared" si="89"/>
        <v>1.3812019962471842E-2</v>
      </c>
      <c r="AL120">
        <f t="shared" si="90"/>
        <v>0.88247544953299395</v>
      </c>
      <c r="AM120">
        <f t="shared" si="91"/>
        <v>2731.8473560145244</v>
      </c>
      <c r="AO120">
        <f t="shared" si="74"/>
        <v>-70.979887100686938</v>
      </c>
      <c r="AP120" s="1">
        <f t="shared" si="101"/>
        <v>-69.983999999999995</v>
      </c>
      <c r="AQ120" s="1">
        <f t="shared" si="92"/>
        <v>0.99179111731464531</v>
      </c>
      <c r="AS120">
        <f t="shared" si="102"/>
        <v>1.0953686280970207</v>
      </c>
      <c r="AT120" s="1">
        <f t="shared" si="72"/>
        <v>1.08</v>
      </c>
      <c r="AV120">
        <f t="shared" si="93"/>
        <v>1.0953686280970207</v>
      </c>
      <c r="AW120">
        <f t="shared" si="93"/>
        <v>1.08</v>
      </c>
    </row>
    <row r="121" spans="1:49" x14ac:dyDescent="0.35">
      <c r="A121" s="1">
        <v>1.4</v>
      </c>
      <c r="B121" s="1">
        <v>50</v>
      </c>
      <c r="C121" s="1">
        <v>1.139</v>
      </c>
      <c r="D121" s="1">
        <f t="shared" si="94"/>
        <v>323.14999999999998</v>
      </c>
      <c r="E121">
        <v>110.98</v>
      </c>
      <c r="F121">
        <f t="shared" si="95"/>
        <v>155.37199999999999</v>
      </c>
      <c r="G121" s="1">
        <v>1.7999999999999999E-2</v>
      </c>
      <c r="H121">
        <f t="shared" si="75"/>
        <v>3.0945381401825778E-3</v>
      </c>
      <c r="I121">
        <f t="shared" si="76"/>
        <v>5.7781166117089047</v>
      </c>
      <c r="K121">
        <f t="shared" si="96"/>
        <v>25.2</v>
      </c>
      <c r="L121" s="1">
        <f t="shared" si="97"/>
        <v>4.1999999999999993</v>
      </c>
      <c r="M121" s="1">
        <f t="shared" si="77"/>
        <v>2.0493901531919194</v>
      </c>
      <c r="N121" s="1">
        <v>0.2</v>
      </c>
      <c r="O121" s="1">
        <f t="shared" si="78"/>
        <v>1.4098780306383838</v>
      </c>
      <c r="P121" s="1">
        <f t="shared" si="79"/>
        <v>0.34350319755512371</v>
      </c>
      <c r="Q121" s="1">
        <f t="shared" si="80"/>
        <v>1.4427134297315194</v>
      </c>
      <c r="R121" s="1">
        <f t="shared" si="98"/>
        <v>-75.599999999999994</v>
      </c>
      <c r="S121" s="1">
        <f t="shared" si="81"/>
        <v>-109.06913528770286</v>
      </c>
      <c r="U121">
        <f t="shared" si="82"/>
        <v>0.48795003647426666</v>
      </c>
      <c r="V121">
        <f t="shared" si="83"/>
        <v>2.8197560612767676</v>
      </c>
      <c r="W121">
        <f t="shared" si="84"/>
        <v>8.8946105016690531</v>
      </c>
      <c r="Y121">
        <f t="shared" si="85"/>
        <v>0.8655221002413076</v>
      </c>
      <c r="Z121">
        <f t="shared" si="86"/>
        <v>-0.14442237003987493</v>
      </c>
      <c r="AB121">
        <f t="shared" si="99"/>
        <v>-194909.47532509401</v>
      </c>
      <c r="AC121">
        <f t="shared" si="73"/>
        <v>0.13447789975869243</v>
      </c>
      <c r="AD121">
        <f t="shared" si="87"/>
        <v>1.8084305523508929E-2</v>
      </c>
      <c r="AE121">
        <f t="shared" si="88"/>
        <v>-3524.8025012058251</v>
      </c>
      <c r="AJ121">
        <f t="shared" si="100"/>
        <v>223329.24922209085</v>
      </c>
      <c r="AK121">
        <f t="shared" si="89"/>
        <v>1.8084305523508929E-2</v>
      </c>
      <c r="AL121">
        <f t="shared" si="90"/>
        <v>0.8655221002413076</v>
      </c>
      <c r="AM121">
        <f t="shared" si="91"/>
        <v>3495.6311692408676</v>
      </c>
      <c r="AO121">
        <f t="shared" si="74"/>
        <v>-88.936836194454372</v>
      </c>
      <c r="AP121" s="1">
        <f t="shared" si="101"/>
        <v>-86.108400000000003</v>
      </c>
      <c r="AQ121" s="1">
        <f t="shared" si="92"/>
        <v>8.0000513060995129</v>
      </c>
      <c r="AS121">
        <f t="shared" si="102"/>
        <v>1.1764131771753226</v>
      </c>
      <c r="AT121" s="1">
        <f t="shared" si="72"/>
        <v>1.139</v>
      </c>
      <c r="AV121">
        <f t="shared" si="93"/>
        <v>1.1764131771753226</v>
      </c>
      <c r="AW121">
        <f t="shared" si="93"/>
        <v>1.139</v>
      </c>
    </row>
    <row r="122" spans="1:49" x14ac:dyDescent="0.35">
      <c r="A122" s="1">
        <v>1.6</v>
      </c>
      <c r="B122" s="1">
        <v>50</v>
      </c>
      <c r="C122" s="1">
        <v>1.2010000000000001</v>
      </c>
      <c r="D122" s="1">
        <f t="shared" si="94"/>
        <v>323.14999999999998</v>
      </c>
      <c r="E122">
        <v>110.98</v>
      </c>
      <c r="F122">
        <f t="shared" si="95"/>
        <v>177.56800000000001</v>
      </c>
      <c r="G122" s="1">
        <v>1.7999999999999999E-2</v>
      </c>
      <c r="H122">
        <f t="shared" si="75"/>
        <v>3.0945381401825778E-3</v>
      </c>
      <c r="I122">
        <f t="shared" si="76"/>
        <v>5.7781166117089047</v>
      </c>
      <c r="K122">
        <f t="shared" si="96"/>
        <v>28.8</v>
      </c>
      <c r="L122" s="1">
        <f t="shared" si="97"/>
        <v>4.8000000000000007</v>
      </c>
      <c r="M122" s="1">
        <f t="shared" si="77"/>
        <v>2.1908902300206647</v>
      </c>
      <c r="N122" s="1">
        <v>0.2</v>
      </c>
      <c r="O122" s="1">
        <f t="shared" si="78"/>
        <v>1.4381780460041329</v>
      </c>
      <c r="P122" s="1">
        <f t="shared" si="79"/>
        <v>0.3633770666581439</v>
      </c>
      <c r="Q122" s="1">
        <f t="shared" si="80"/>
        <v>1.744209919959091</v>
      </c>
      <c r="R122" s="1">
        <f t="shared" si="98"/>
        <v>-86.4</v>
      </c>
      <c r="S122" s="1">
        <f t="shared" si="81"/>
        <v>-150.69973708446548</v>
      </c>
      <c r="U122">
        <f t="shared" si="82"/>
        <v>0.4564354645876384</v>
      </c>
      <c r="V122">
        <f t="shared" si="83"/>
        <v>2.8763560920082658</v>
      </c>
      <c r="W122">
        <f t="shared" si="84"/>
        <v>9.298959297546789</v>
      </c>
      <c r="Y122">
        <f t="shared" si="85"/>
        <v>0.84920785890920947</v>
      </c>
      <c r="Z122">
        <f t="shared" si="86"/>
        <v>-0.16345129471021383</v>
      </c>
      <c r="AB122">
        <f t="shared" si="99"/>
        <v>-191272.56287584407</v>
      </c>
      <c r="AC122">
        <f t="shared" si="73"/>
        <v>0.15079214109079053</v>
      </c>
      <c r="AD122">
        <f t="shared" si="87"/>
        <v>2.2738269814744878E-2</v>
      </c>
      <c r="AE122">
        <f t="shared" si="88"/>
        <v>-4349.2071428286972</v>
      </c>
      <c r="AJ122">
        <f t="shared" si="100"/>
        <v>222521.83122349679</v>
      </c>
      <c r="AK122">
        <f t="shared" si="89"/>
        <v>2.2738269814744878E-2</v>
      </c>
      <c r="AL122">
        <f t="shared" si="90"/>
        <v>0.84920785890920947</v>
      </c>
      <c r="AM122">
        <f t="shared" si="91"/>
        <v>4296.7891773816809</v>
      </c>
      <c r="AO122">
        <f t="shared" si="74"/>
        <v>-107.74418222970598</v>
      </c>
      <c r="AP122" s="1">
        <f t="shared" si="101"/>
        <v>-103.76640000000002</v>
      </c>
      <c r="AQ122" s="1">
        <f t="shared" si="92"/>
        <v>15.822751466964565</v>
      </c>
      <c r="AS122">
        <f t="shared" si="102"/>
        <v>1.2470391461771526</v>
      </c>
      <c r="AT122" s="1">
        <f t="shared" si="72"/>
        <v>1.2010000000000001</v>
      </c>
      <c r="AV122">
        <f t="shared" si="93"/>
        <v>1.2470391461771526</v>
      </c>
      <c r="AW122">
        <f t="shared" si="93"/>
        <v>1.2010000000000001</v>
      </c>
    </row>
    <row r="123" spans="1:49" x14ac:dyDescent="0.35">
      <c r="A123" s="1">
        <v>1.8</v>
      </c>
      <c r="B123" s="1">
        <v>50</v>
      </c>
      <c r="C123" s="1">
        <v>1.266</v>
      </c>
      <c r="D123" s="1">
        <f t="shared" si="94"/>
        <v>323.14999999999998</v>
      </c>
      <c r="E123">
        <v>110.98</v>
      </c>
      <c r="F123">
        <f t="shared" si="95"/>
        <v>199.76400000000001</v>
      </c>
      <c r="G123" s="1">
        <v>1.7999999999999999E-2</v>
      </c>
      <c r="H123">
        <f t="shared" si="75"/>
        <v>3.0945381401825778E-3</v>
      </c>
      <c r="I123">
        <f t="shared" si="76"/>
        <v>5.7781166117089047</v>
      </c>
      <c r="K123">
        <f t="shared" si="96"/>
        <v>32.4</v>
      </c>
      <c r="L123" s="1">
        <f t="shared" si="97"/>
        <v>5.4</v>
      </c>
      <c r="M123" s="1">
        <f t="shared" si="77"/>
        <v>2.3237900077244502</v>
      </c>
      <c r="N123" s="1">
        <v>0.2</v>
      </c>
      <c r="O123" s="1">
        <f t="shared" si="78"/>
        <v>1.46475800154489</v>
      </c>
      <c r="P123" s="1">
        <f t="shared" si="79"/>
        <v>0.38169004216543373</v>
      </c>
      <c r="Q123" s="1">
        <f t="shared" si="80"/>
        <v>2.0611262276933422</v>
      </c>
      <c r="R123" s="1">
        <f t="shared" si="98"/>
        <v>-97.199999999999989</v>
      </c>
      <c r="S123" s="1">
        <f t="shared" si="81"/>
        <v>-200.34146933179284</v>
      </c>
      <c r="U123">
        <f t="shared" si="82"/>
        <v>0.43033148291193518</v>
      </c>
      <c r="V123">
        <f t="shared" si="83"/>
        <v>2.92951600308978</v>
      </c>
      <c r="W123">
        <f t="shared" si="84"/>
        <v>9.6656961579115652</v>
      </c>
      <c r="Y123">
        <f t="shared" si="85"/>
        <v>0.83349725446004386</v>
      </c>
      <c r="Z123">
        <f t="shared" si="86"/>
        <v>-0.18212487078586309</v>
      </c>
      <c r="AB123">
        <f t="shared" si="99"/>
        <v>-187782.95298635843</v>
      </c>
      <c r="AC123">
        <f t="shared" si="73"/>
        <v>0.16650274553995617</v>
      </c>
      <c r="AD123">
        <f t="shared" si="87"/>
        <v>2.7723164272343396E-2</v>
      </c>
      <c r="AE123">
        <f t="shared" si="88"/>
        <v>-5205.9376531865519</v>
      </c>
      <c r="AJ123">
        <f t="shared" si="100"/>
        <v>221708.56225461216</v>
      </c>
      <c r="AK123">
        <f t="shared" si="89"/>
        <v>2.7723164272343396E-2</v>
      </c>
      <c r="AL123">
        <f t="shared" si="90"/>
        <v>0.83349725446004386</v>
      </c>
      <c r="AM123">
        <f t="shared" si="91"/>
        <v>5123.0599450972741</v>
      </c>
      <c r="AO123">
        <f t="shared" si="74"/>
        <v>-127.3115822712125</v>
      </c>
      <c r="AP123" s="1">
        <f t="shared" si="101"/>
        <v>-123.0552</v>
      </c>
      <c r="AQ123" s="1">
        <f t="shared" si="92"/>
        <v>18.116790038692095</v>
      </c>
      <c r="AS123">
        <f t="shared" si="102"/>
        <v>1.3097899410618572</v>
      </c>
      <c r="AT123" s="1">
        <f t="shared" si="72"/>
        <v>1.266</v>
      </c>
      <c r="AV123">
        <f t="shared" si="93"/>
        <v>1.3097899410618572</v>
      </c>
      <c r="AW123">
        <f t="shared" si="93"/>
        <v>1.266</v>
      </c>
    </row>
    <row r="124" spans="1:49" x14ac:dyDescent="0.35">
      <c r="A124" s="1">
        <v>2</v>
      </c>
      <c r="B124" s="1">
        <v>50</v>
      </c>
      <c r="C124" s="1">
        <v>1.333</v>
      </c>
      <c r="D124" s="1">
        <f t="shared" si="94"/>
        <v>323.14999999999998</v>
      </c>
      <c r="E124">
        <v>110.98</v>
      </c>
      <c r="F124">
        <f t="shared" si="95"/>
        <v>221.96</v>
      </c>
      <c r="G124" s="1">
        <v>1.7999999999999999E-2</v>
      </c>
      <c r="H124">
        <f t="shared" si="75"/>
        <v>3.0945381401825778E-3</v>
      </c>
      <c r="I124">
        <f t="shared" si="76"/>
        <v>5.7781166117089047</v>
      </c>
      <c r="K124">
        <f t="shared" si="96"/>
        <v>36</v>
      </c>
      <c r="L124" s="1">
        <f t="shared" si="97"/>
        <v>6</v>
      </c>
      <c r="M124" s="1">
        <f t="shared" si="77"/>
        <v>2.4494897427831779</v>
      </c>
      <c r="N124" s="1">
        <v>0.2</v>
      </c>
      <c r="O124" s="1">
        <f t="shared" si="78"/>
        <v>1.4898979485566355</v>
      </c>
      <c r="P124" s="1">
        <f t="shared" si="79"/>
        <v>0.39870762671017196</v>
      </c>
      <c r="Q124" s="1">
        <f t="shared" si="80"/>
        <v>2.3922457602610319</v>
      </c>
      <c r="R124" s="1">
        <f t="shared" si="98"/>
        <v>-108</v>
      </c>
      <c r="S124" s="1">
        <f t="shared" si="81"/>
        <v>-258.36254210819146</v>
      </c>
      <c r="U124">
        <f t="shared" si="82"/>
        <v>0.40824829046386307</v>
      </c>
      <c r="V124">
        <f t="shared" si="83"/>
        <v>2.979795897113271</v>
      </c>
      <c r="W124">
        <f t="shared" si="84"/>
        <v>10.001398160435528</v>
      </c>
      <c r="Y124">
        <f t="shared" si="85"/>
        <v>0.81835739304068866</v>
      </c>
      <c r="Z124">
        <f t="shared" si="86"/>
        <v>-0.20045612698943741</v>
      </c>
      <c r="AB124">
        <f t="shared" si="99"/>
        <v>-184432.45880709731</v>
      </c>
      <c r="AC124">
        <f t="shared" si="73"/>
        <v>0.18164260695931128</v>
      </c>
      <c r="AD124">
        <f t="shared" si="87"/>
        <v>3.2994036662974839E-2</v>
      </c>
      <c r="AE124">
        <f t="shared" si="88"/>
        <v>-6085.1713077239656</v>
      </c>
      <c r="AJ124">
        <f t="shared" si="100"/>
        <v>220891.67259406415</v>
      </c>
      <c r="AK124">
        <f t="shared" si="89"/>
        <v>3.2994036662974839E-2</v>
      </c>
      <c r="AL124">
        <f t="shared" si="90"/>
        <v>0.81835739304068866</v>
      </c>
      <c r="AM124">
        <f t="shared" si="91"/>
        <v>5964.2770173445824</v>
      </c>
      <c r="AO124">
        <f t="shared" si="74"/>
        <v>-147.67010601623315</v>
      </c>
      <c r="AP124" s="1">
        <f t="shared" si="101"/>
        <v>-143.964</v>
      </c>
      <c r="AQ124" s="1">
        <f t="shared" si="92"/>
        <v>13.735221803559551</v>
      </c>
      <c r="AS124">
        <f t="shared" si="102"/>
        <v>1.3673157964466032</v>
      </c>
      <c r="AT124" s="1">
        <f t="shared" si="72"/>
        <v>1.333</v>
      </c>
      <c r="AV124">
        <f t="shared" si="93"/>
        <v>1.3673157964466032</v>
      </c>
      <c r="AW124">
        <f t="shared" si="93"/>
        <v>1.333</v>
      </c>
    </row>
    <row r="125" spans="1:49" x14ac:dyDescent="0.35">
      <c r="A125" s="1">
        <v>2.25</v>
      </c>
      <c r="B125" s="1">
        <v>50</v>
      </c>
      <c r="C125" s="1">
        <v>1.419</v>
      </c>
      <c r="D125" s="1">
        <f t="shared" si="94"/>
        <v>323.14999999999998</v>
      </c>
      <c r="E125">
        <v>110.98</v>
      </c>
      <c r="F125">
        <f t="shared" si="95"/>
        <v>249.70500000000001</v>
      </c>
      <c r="G125" s="1">
        <v>1.7999999999999999E-2</v>
      </c>
      <c r="H125">
        <f t="shared" si="75"/>
        <v>3.0945381401825778E-3</v>
      </c>
      <c r="I125">
        <f t="shared" si="76"/>
        <v>5.7781166117089047</v>
      </c>
      <c r="K125">
        <f t="shared" si="96"/>
        <v>40.5</v>
      </c>
      <c r="L125" s="1">
        <f t="shared" si="97"/>
        <v>6.75</v>
      </c>
      <c r="M125" s="1">
        <f t="shared" si="77"/>
        <v>2.598076211353316</v>
      </c>
      <c r="N125" s="1">
        <v>0.2</v>
      </c>
      <c r="O125" s="1">
        <f t="shared" si="78"/>
        <v>1.5196152422706632</v>
      </c>
      <c r="P125" s="1">
        <f t="shared" si="79"/>
        <v>0.41845717273026761</v>
      </c>
      <c r="Q125" s="1">
        <f t="shared" si="80"/>
        <v>2.8245859159293065</v>
      </c>
      <c r="R125" s="1">
        <f t="shared" si="98"/>
        <v>-121.5</v>
      </c>
      <c r="S125" s="1">
        <f t="shared" si="81"/>
        <v>-343.18718878541074</v>
      </c>
      <c r="U125">
        <f t="shared" si="82"/>
        <v>0.38490017945975052</v>
      </c>
      <c r="V125">
        <f t="shared" si="83"/>
        <v>3.0392304845413265</v>
      </c>
      <c r="W125">
        <f t="shared" si="84"/>
        <v>10.384804599794208</v>
      </c>
      <c r="Y125">
        <f t="shared" si="85"/>
        <v>0.80018884456731787</v>
      </c>
      <c r="Z125">
        <f t="shared" si="86"/>
        <v>-0.22290752346182757</v>
      </c>
      <c r="AB125">
        <f t="shared" si="99"/>
        <v>-180428.40250232385</v>
      </c>
      <c r="AC125">
        <f t="shared" si="73"/>
        <v>0.19981115543268213</v>
      </c>
      <c r="AD125">
        <f t="shared" si="87"/>
        <v>3.9924497835343457E-2</v>
      </c>
      <c r="AE125">
        <f t="shared" si="88"/>
        <v>-7203.5133651385067</v>
      </c>
      <c r="AJ125">
        <f t="shared" si="100"/>
        <v>219868.3952115429</v>
      </c>
      <c r="AK125">
        <f t="shared" si="89"/>
        <v>3.9924497835343457E-2</v>
      </c>
      <c r="AL125">
        <f t="shared" si="90"/>
        <v>0.80018884456731787</v>
      </c>
      <c r="AM125">
        <f t="shared" si="91"/>
        <v>7024.1659181036193</v>
      </c>
      <c r="AO125">
        <f t="shared" si="74"/>
        <v>-174.44745387377952</v>
      </c>
      <c r="AP125" s="1">
        <f t="shared" si="101"/>
        <v>-172.4085</v>
      </c>
      <c r="AQ125" s="1">
        <f t="shared" si="92"/>
        <v>4.1573328994005072</v>
      </c>
      <c r="AS125">
        <f t="shared" si="102"/>
        <v>1.4357815133644405</v>
      </c>
      <c r="AT125" s="1">
        <f t="shared" si="72"/>
        <v>1.419</v>
      </c>
      <c r="AV125">
        <f t="shared" si="93"/>
        <v>1.4357815133644405</v>
      </c>
      <c r="AW125">
        <f t="shared" si="93"/>
        <v>1.419</v>
      </c>
    </row>
    <row r="126" spans="1:49" x14ac:dyDescent="0.35">
      <c r="A126" s="1">
        <v>2.5</v>
      </c>
      <c r="B126" s="1">
        <v>50</v>
      </c>
      <c r="C126" s="1">
        <v>1.5069999999999999</v>
      </c>
      <c r="D126" s="1">
        <f t="shared" si="94"/>
        <v>323.14999999999998</v>
      </c>
      <c r="E126">
        <v>110.98</v>
      </c>
      <c r="F126">
        <f t="shared" si="95"/>
        <v>277.45</v>
      </c>
      <c r="G126" s="1">
        <v>1.7999999999999999E-2</v>
      </c>
      <c r="H126">
        <f t="shared" ref="H126:H163" si="103">1/D126</f>
        <v>3.0945381401825778E-3</v>
      </c>
      <c r="I126">
        <f t="shared" ref="I126:I163" si="104">LN(D126)</f>
        <v>5.7781166117089047</v>
      </c>
      <c r="K126">
        <f t="shared" si="96"/>
        <v>45</v>
      </c>
      <c r="L126" s="1">
        <f t="shared" si="97"/>
        <v>7.5</v>
      </c>
      <c r="M126" s="1">
        <f t="shared" ref="M126:M163" si="105">POWER(L126,0.5)</f>
        <v>2.7386127875258306</v>
      </c>
      <c r="N126" s="1">
        <v>0.2</v>
      </c>
      <c r="O126" s="1">
        <f t="shared" ref="O126:O163" si="106">1 + (N126*M126)</f>
        <v>1.5477225575051663</v>
      </c>
      <c r="P126" s="1">
        <f t="shared" ref="P126:P163" si="107">LN(O126)</f>
        <v>0.43678453268671041</v>
      </c>
      <c r="Q126" s="1">
        <f t="shared" ref="Q126:Q163" si="108">L126*P126</f>
        <v>3.2758839951503282</v>
      </c>
      <c r="R126" s="1">
        <f t="shared" si="98"/>
        <v>-135</v>
      </c>
      <c r="S126" s="1">
        <f t="shared" ref="S126:S163" si="109">Q126*R126</f>
        <v>-442.24433934529429</v>
      </c>
      <c r="U126">
        <f t="shared" ref="U126:U163" si="110">POWER(L126, -0.5)</f>
        <v>0.36514837167011072</v>
      </c>
      <c r="V126">
        <f t="shared" ref="V126:V163" si="111">2*O126</f>
        <v>3.0954451150103326</v>
      </c>
      <c r="W126">
        <f t="shared" ref="W126:W163" si="112">(U126/V126)*(1+(2*K126))</f>
        <v>10.734644158557197</v>
      </c>
      <c r="Y126">
        <f t="shared" ref="Y126:Y163" si="113">1-AC126</f>
        <v>0.7828095033073702</v>
      </c>
      <c r="Z126">
        <f t="shared" ref="Z126:Z163" si="114">LN(Y126)</f>
        <v>-0.24486590338652542</v>
      </c>
      <c r="AB126">
        <f t="shared" si="99"/>
        <v>-176616.05940198895</v>
      </c>
      <c r="AC126">
        <f t="shared" ref="AC126:AC162" si="115">F126/(1000+F126)</f>
        <v>0.21719049669262983</v>
      </c>
      <c r="AD126">
        <f t="shared" ref="AD126:AD163" si="116">AC126*AC126</f>
        <v>4.7171711853591244E-2</v>
      </c>
      <c r="AE126">
        <f t="shared" ref="AE126:AE163" si="117">AB126*AD126</f>
        <v>-8331.2818628273781</v>
      </c>
      <c r="AJ126">
        <f t="shared" si="100"/>
        <v>218845.69876186518</v>
      </c>
      <c r="AK126">
        <f t="shared" ref="AK126:AK163" si="118">AD126</f>
        <v>4.7171711853591244E-2</v>
      </c>
      <c r="AL126">
        <f t="shared" ref="AL126:AL163" si="119">1-AC126</f>
        <v>0.7828095033073702</v>
      </c>
      <c r="AM126">
        <f t="shared" ref="AM126:AM163" si="120">AJ126*AK126*AL126</f>
        <v>8081.1978882872399</v>
      </c>
      <c r="AO126">
        <f t="shared" ref="AO126:AO162" si="121">(S126-W126)+Z126-AE126-AM126</f>
        <v>-203.13987486709993</v>
      </c>
      <c r="AP126" s="1">
        <f t="shared" si="101"/>
        <v>-203.44499999999999</v>
      </c>
      <c r="AQ126" s="1">
        <f t="shared" ref="AQ126:AQ164" si="122">(AP126-AO126)^2</f>
        <v>9.3101346727278836E-2</v>
      </c>
      <c r="AS126">
        <f t="shared" si="102"/>
        <v>1.5047398138303698</v>
      </c>
      <c r="AT126" s="1">
        <f t="shared" si="72"/>
        <v>1.5069999999999999</v>
      </c>
      <c r="AV126">
        <f t="shared" ref="AV126:AW163" si="123">AS126</f>
        <v>1.5047398138303698</v>
      </c>
      <c r="AW126">
        <f t="shared" si="123"/>
        <v>1.5069999999999999</v>
      </c>
    </row>
    <row r="127" spans="1:49" x14ac:dyDescent="0.35">
      <c r="A127" s="1">
        <v>2.75</v>
      </c>
      <c r="B127" s="1">
        <v>50</v>
      </c>
      <c r="C127" s="1">
        <v>1.5980000000000001</v>
      </c>
      <c r="D127" s="1">
        <f t="shared" si="94"/>
        <v>323.14999999999998</v>
      </c>
      <c r="E127">
        <v>110.98</v>
      </c>
      <c r="F127">
        <f t="shared" si="95"/>
        <v>305.19499999999999</v>
      </c>
      <c r="G127" s="1">
        <v>1.7999999999999999E-2</v>
      </c>
      <c r="H127">
        <f t="shared" si="103"/>
        <v>3.0945381401825778E-3</v>
      </c>
      <c r="I127">
        <f t="shared" si="104"/>
        <v>5.7781166117089047</v>
      </c>
      <c r="K127">
        <f t="shared" si="96"/>
        <v>49.5</v>
      </c>
      <c r="L127" s="1">
        <f t="shared" si="97"/>
        <v>8.25</v>
      </c>
      <c r="M127" s="1">
        <f t="shared" si="105"/>
        <v>2.8722813232690143</v>
      </c>
      <c r="N127" s="1">
        <v>0.2</v>
      </c>
      <c r="O127" s="1">
        <f t="shared" si="106"/>
        <v>1.574456264653803</v>
      </c>
      <c r="P127" s="1">
        <f t="shared" si="107"/>
        <v>0.45390998388118231</v>
      </c>
      <c r="Q127" s="1">
        <f t="shared" si="108"/>
        <v>3.744757367019754</v>
      </c>
      <c r="R127" s="1">
        <f t="shared" si="98"/>
        <v>-148.5</v>
      </c>
      <c r="S127" s="1">
        <f t="shared" si="109"/>
        <v>-556.09646900243342</v>
      </c>
      <c r="U127">
        <f t="shared" si="110"/>
        <v>0.3481553119113957</v>
      </c>
      <c r="V127">
        <f t="shared" si="111"/>
        <v>3.1489125293076059</v>
      </c>
      <c r="W127">
        <f t="shared" si="112"/>
        <v>11.056366560551917</v>
      </c>
      <c r="Y127">
        <f t="shared" si="113"/>
        <v>0.76616903987526763</v>
      </c>
      <c r="Z127">
        <f t="shared" si="114"/>
        <v>-0.26635245489916687</v>
      </c>
      <c r="AB127">
        <f t="shared" si="99"/>
        <v>-172982.79278735502</v>
      </c>
      <c r="AC127">
        <f t="shared" si="115"/>
        <v>0.23383096012473231</v>
      </c>
      <c r="AD127">
        <f t="shared" si="116"/>
        <v>5.4676917912854152E-2</v>
      </c>
      <c r="AE127">
        <f t="shared" si="117"/>
        <v>-9458.1659615704702</v>
      </c>
      <c r="AJ127">
        <f t="shared" si="100"/>
        <v>217826.28430094779</v>
      </c>
      <c r="AK127">
        <f t="shared" si="118"/>
        <v>5.4676917912854152E-2</v>
      </c>
      <c r="AL127">
        <f t="shared" si="119"/>
        <v>0.76616903987526763</v>
      </c>
      <c r="AM127">
        <f t="shared" si="120"/>
        <v>9125.1267940690486</v>
      </c>
      <c r="AO127">
        <f t="shared" si="121"/>
        <v>-234.38002051646254</v>
      </c>
      <c r="AP127" s="1">
        <f t="shared" si="101"/>
        <v>-237.303</v>
      </c>
      <c r="AQ127" s="1">
        <f t="shared" si="122"/>
        <v>8.5438090611809194</v>
      </c>
      <c r="AS127">
        <f t="shared" si="102"/>
        <v>1.5783166364744952</v>
      </c>
      <c r="AT127" s="1">
        <f t="shared" si="72"/>
        <v>1.5980000000000001</v>
      </c>
      <c r="AV127">
        <f t="shared" si="123"/>
        <v>1.5783166364744952</v>
      </c>
      <c r="AW127">
        <f t="shared" si="123"/>
        <v>1.5980000000000001</v>
      </c>
    </row>
    <row r="128" spans="1:49" x14ac:dyDescent="0.35">
      <c r="A128" s="1">
        <v>3</v>
      </c>
      <c r="B128" s="1">
        <v>50</v>
      </c>
      <c r="C128" s="1">
        <v>1.69</v>
      </c>
      <c r="D128" s="1">
        <f t="shared" si="94"/>
        <v>323.14999999999998</v>
      </c>
      <c r="E128">
        <v>110.98</v>
      </c>
      <c r="F128">
        <f t="shared" si="95"/>
        <v>332.94</v>
      </c>
      <c r="G128" s="1">
        <v>1.7999999999999999E-2</v>
      </c>
      <c r="H128">
        <f t="shared" si="103"/>
        <v>3.0945381401825778E-3</v>
      </c>
      <c r="I128">
        <f t="shared" si="104"/>
        <v>5.7781166117089047</v>
      </c>
      <c r="K128">
        <f t="shared" si="96"/>
        <v>54</v>
      </c>
      <c r="L128" s="1">
        <f t="shared" si="97"/>
        <v>9</v>
      </c>
      <c r="M128" s="1">
        <f t="shared" si="105"/>
        <v>3</v>
      </c>
      <c r="N128" s="1">
        <v>0.2</v>
      </c>
      <c r="O128" s="1">
        <f t="shared" si="106"/>
        <v>1.6</v>
      </c>
      <c r="P128" s="1">
        <f t="shared" si="107"/>
        <v>0.47000362924573563</v>
      </c>
      <c r="Q128" s="1">
        <f t="shared" si="108"/>
        <v>4.2300326632116203</v>
      </c>
      <c r="R128" s="1">
        <f t="shared" si="98"/>
        <v>-162</v>
      </c>
      <c r="S128" s="1">
        <f t="shared" si="109"/>
        <v>-685.26529144028245</v>
      </c>
      <c r="U128">
        <f t="shared" si="110"/>
        <v>0.33333333333333331</v>
      </c>
      <c r="V128">
        <f t="shared" si="111"/>
        <v>3.2</v>
      </c>
      <c r="W128">
        <f t="shared" si="112"/>
        <v>11.354166666666666</v>
      </c>
      <c r="Y128">
        <f t="shared" si="113"/>
        <v>0.75022131528800995</v>
      </c>
      <c r="Z128">
        <f t="shared" si="114"/>
        <v>-0.2873870289307216</v>
      </c>
      <c r="AB128">
        <f t="shared" si="99"/>
        <v>-169516.99573243162</v>
      </c>
      <c r="AC128">
        <f t="shared" si="115"/>
        <v>0.24977868471199002</v>
      </c>
      <c r="AD128">
        <f t="shared" si="116"/>
        <v>6.2389391336451716E-2</v>
      </c>
      <c r="AE128">
        <f t="shared" si="117"/>
        <v>-10576.062184930292</v>
      </c>
      <c r="AJ128">
        <f t="shared" si="100"/>
        <v>216812.404767942</v>
      </c>
      <c r="AK128">
        <f t="shared" si="118"/>
        <v>6.2389391336451716E-2</v>
      </c>
      <c r="AL128">
        <f t="shared" si="119"/>
        <v>0.75022131528800995</v>
      </c>
      <c r="AM128">
        <f t="shared" si="120"/>
        <v>10148.089162051032</v>
      </c>
      <c r="AO128">
        <f t="shared" si="121"/>
        <v>-268.93382225662026</v>
      </c>
      <c r="AP128" s="1">
        <f t="shared" si="101"/>
        <v>-273.78000000000003</v>
      </c>
      <c r="AQ128" s="1">
        <f t="shared" si="122"/>
        <v>23.485438720429432</v>
      </c>
      <c r="AS128">
        <f t="shared" si="102"/>
        <v>1.66008532257173</v>
      </c>
      <c r="AT128" s="1">
        <f t="shared" si="72"/>
        <v>1.69</v>
      </c>
      <c r="AV128">
        <f t="shared" si="123"/>
        <v>1.66008532257173</v>
      </c>
      <c r="AW128">
        <f t="shared" si="123"/>
        <v>1.69</v>
      </c>
    </row>
    <row r="129" spans="1:49" x14ac:dyDescent="0.35">
      <c r="A129" s="1">
        <v>3.25</v>
      </c>
      <c r="B129" s="1">
        <v>50</v>
      </c>
      <c r="C129" s="1">
        <v>1.782</v>
      </c>
      <c r="D129" s="1">
        <f t="shared" si="94"/>
        <v>323.14999999999998</v>
      </c>
      <c r="E129">
        <v>110.98</v>
      </c>
      <c r="F129">
        <f t="shared" si="95"/>
        <v>360.685</v>
      </c>
      <c r="G129" s="1">
        <v>1.7999999999999999E-2</v>
      </c>
      <c r="H129">
        <f t="shared" si="103"/>
        <v>3.0945381401825778E-3</v>
      </c>
      <c r="I129">
        <f t="shared" si="104"/>
        <v>5.7781166117089047</v>
      </c>
      <c r="K129">
        <f t="shared" si="96"/>
        <v>58.5</v>
      </c>
      <c r="L129" s="1">
        <f t="shared" si="97"/>
        <v>9.75</v>
      </c>
      <c r="M129" s="1">
        <f t="shared" si="105"/>
        <v>3.1224989991991992</v>
      </c>
      <c r="N129" s="1">
        <v>0.2</v>
      </c>
      <c r="O129" s="1">
        <f t="shared" si="106"/>
        <v>1.6244997998398398</v>
      </c>
      <c r="P129" s="1">
        <f t="shared" si="107"/>
        <v>0.48519995291361534</v>
      </c>
      <c r="Q129" s="1">
        <f t="shared" si="108"/>
        <v>4.7306995409077492</v>
      </c>
      <c r="R129" s="1">
        <f t="shared" si="98"/>
        <v>-175.5</v>
      </c>
      <c r="S129" s="1">
        <f t="shared" si="109"/>
        <v>-830.23776942930999</v>
      </c>
      <c r="U129">
        <f t="shared" si="110"/>
        <v>0.32025630761017426</v>
      </c>
      <c r="V129">
        <f t="shared" si="111"/>
        <v>3.2489995996796797</v>
      </c>
      <c r="W129">
        <f t="shared" si="112"/>
        <v>11.631347785246362</v>
      </c>
      <c r="Y129">
        <f t="shared" si="113"/>
        <v>0.7349239537438863</v>
      </c>
      <c r="Z129">
        <f t="shared" si="114"/>
        <v>-0.3079882494161319</v>
      </c>
      <c r="AB129">
        <f t="shared" si="99"/>
        <v>-166207.99380647717</v>
      </c>
      <c r="AC129">
        <f t="shared" si="115"/>
        <v>0.26507604625611364</v>
      </c>
      <c r="AD129">
        <f t="shared" si="116"/>
        <v>7.0265310298773295E-2</v>
      </c>
      <c r="AE129">
        <f t="shared" si="117"/>
        <v>-11678.656258948708</v>
      </c>
      <c r="AJ129">
        <f t="shared" si="100"/>
        <v>215805.932966338</v>
      </c>
      <c r="AK129">
        <f t="shared" si="118"/>
        <v>7.0265310298773295E-2</v>
      </c>
      <c r="AL129">
        <f t="shared" si="119"/>
        <v>0.7349239537438863</v>
      </c>
      <c r="AM129">
        <f t="shared" si="120"/>
        <v>11144.144930087425</v>
      </c>
      <c r="AO129">
        <f t="shared" si="121"/>
        <v>-307.66577660268922</v>
      </c>
      <c r="AP129" s="1">
        <f t="shared" si="101"/>
        <v>-312.74099999999999</v>
      </c>
      <c r="AQ129" s="1">
        <f t="shared" si="122"/>
        <v>25.757892532610622</v>
      </c>
      <c r="AS129">
        <f t="shared" si="102"/>
        <v>1.7530813481634713</v>
      </c>
      <c r="AT129" s="1">
        <f t="shared" si="72"/>
        <v>1.782</v>
      </c>
      <c r="AV129">
        <f t="shared" si="123"/>
        <v>1.7530813481634713</v>
      </c>
      <c r="AW129">
        <f t="shared" si="123"/>
        <v>1.782</v>
      </c>
    </row>
    <row r="130" spans="1:49" x14ac:dyDescent="0.35">
      <c r="A130" s="1">
        <v>3.5</v>
      </c>
      <c r="B130" s="1">
        <v>50</v>
      </c>
      <c r="C130" s="1">
        <v>1.875</v>
      </c>
      <c r="D130" s="1">
        <f t="shared" si="94"/>
        <v>323.14999999999998</v>
      </c>
      <c r="E130">
        <v>110.98</v>
      </c>
      <c r="F130">
        <f t="shared" si="95"/>
        <v>388.43</v>
      </c>
      <c r="G130" s="1">
        <v>1.7999999999999999E-2</v>
      </c>
      <c r="H130">
        <f t="shared" si="103"/>
        <v>3.0945381401825778E-3</v>
      </c>
      <c r="I130">
        <f t="shared" si="104"/>
        <v>5.7781166117089047</v>
      </c>
      <c r="K130">
        <f t="shared" si="96"/>
        <v>63</v>
      </c>
      <c r="L130" s="1">
        <f t="shared" si="97"/>
        <v>10.5</v>
      </c>
      <c r="M130" s="1">
        <f t="shared" si="105"/>
        <v>3.2403703492039302</v>
      </c>
      <c r="N130" s="1">
        <v>0.2</v>
      </c>
      <c r="O130" s="1">
        <f t="shared" si="106"/>
        <v>1.6480740698407861</v>
      </c>
      <c r="P130" s="1">
        <f t="shared" si="107"/>
        <v>0.49960737576900971</v>
      </c>
      <c r="Q130" s="1">
        <f t="shared" si="108"/>
        <v>5.2458774455746022</v>
      </c>
      <c r="R130" s="1">
        <f t="shared" si="98"/>
        <v>-189</v>
      </c>
      <c r="S130" s="1">
        <f t="shared" si="109"/>
        <v>-991.47083721359979</v>
      </c>
      <c r="U130">
        <f t="shared" si="110"/>
        <v>0.30860669992418382</v>
      </c>
      <c r="V130">
        <f t="shared" si="111"/>
        <v>3.2961481396815722</v>
      </c>
      <c r="W130">
        <f t="shared" si="112"/>
        <v>11.890561112389092</v>
      </c>
      <c r="Y130">
        <f t="shared" si="113"/>
        <v>0.72023796662417261</v>
      </c>
      <c r="Z130">
        <f t="shared" si="114"/>
        <v>-0.32817361237793047</v>
      </c>
      <c r="AB130">
        <f t="shared" si="99"/>
        <v>-163045.95790949452</v>
      </c>
      <c r="AC130">
        <f t="shared" si="115"/>
        <v>0.27976203337582739</v>
      </c>
      <c r="AD130">
        <f t="shared" si="116"/>
        <v>7.8266795318577553E-2</v>
      </c>
      <c r="AE130">
        <f t="shared" si="117"/>
        <v>-12761.084615223819</v>
      </c>
      <c r="AJ130">
        <f t="shared" si="100"/>
        <v>214808.41877461303</v>
      </c>
      <c r="AK130">
        <f t="shared" si="118"/>
        <v>7.8266795318577553E-2</v>
      </c>
      <c r="AL130">
        <f t="shared" si="119"/>
        <v>0.72023796662417261</v>
      </c>
      <c r="AM130">
        <f t="shared" si="120"/>
        <v>12108.904694467801</v>
      </c>
      <c r="AO130">
        <f t="shared" si="121"/>
        <v>-351.50965118234853</v>
      </c>
      <c r="AP130" s="1">
        <f t="shared" si="101"/>
        <v>-354.375</v>
      </c>
      <c r="AQ130" s="1">
        <f t="shared" si="122"/>
        <v>8.2102238468166515</v>
      </c>
      <c r="AS130">
        <f t="shared" si="102"/>
        <v>1.8598394242452303</v>
      </c>
      <c r="AT130" s="1">
        <f t="shared" si="72"/>
        <v>1.875</v>
      </c>
      <c r="AV130">
        <f t="shared" si="123"/>
        <v>1.8598394242452303</v>
      </c>
      <c r="AW130">
        <f t="shared" si="123"/>
        <v>1.875</v>
      </c>
    </row>
    <row r="131" spans="1:49" x14ac:dyDescent="0.35">
      <c r="A131" s="1">
        <v>3.75</v>
      </c>
      <c r="B131" s="1">
        <v>50</v>
      </c>
      <c r="C131" s="1">
        <v>1.9670000000000001</v>
      </c>
      <c r="D131" s="1">
        <f t="shared" si="94"/>
        <v>323.14999999999998</v>
      </c>
      <c r="E131">
        <v>110.98</v>
      </c>
      <c r="F131">
        <f t="shared" si="95"/>
        <v>416.17500000000001</v>
      </c>
      <c r="G131" s="1">
        <v>1.7999999999999999E-2</v>
      </c>
      <c r="H131">
        <f t="shared" si="103"/>
        <v>3.0945381401825778E-3</v>
      </c>
      <c r="I131">
        <f t="shared" si="104"/>
        <v>5.7781166117089047</v>
      </c>
      <c r="K131">
        <f t="shared" si="96"/>
        <v>67.5</v>
      </c>
      <c r="L131" s="1">
        <f t="shared" si="97"/>
        <v>11.25</v>
      </c>
      <c r="M131" s="1">
        <f t="shared" si="105"/>
        <v>3.3541019662496847</v>
      </c>
      <c r="N131" s="1">
        <v>0.2</v>
      </c>
      <c r="O131" s="1">
        <f t="shared" si="106"/>
        <v>1.670820393249937</v>
      </c>
      <c r="P131" s="1">
        <f t="shared" si="107"/>
        <v>0.51331475924627068</v>
      </c>
      <c r="Q131" s="1">
        <f t="shared" si="108"/>
        <v>5.7747910415205448</v>
      </c>
      <c r="R131" s="1">
        <f t="shared" si="98"/>
        <v>-202.5</v>
      </c>
      <c r="S131" s="1">
        <f t="shared" si="109"/>
        <v>-1169.3951859079102</v>
      </c>
      <c r="U131">
        <f t="shared" si="110"/>
        <v>0.29814239699997197</v>
      </c>
      <c r="V131">
        <f t="shared" si="111"/>
        <v>3.3416407864998741</v>
      </c>
      <c r="W131">
        <f t="shared" si="112"/>
        <v>12.133969083632897</v>
      </c>
      <c r="Y131">
        <f t="shared" si="113"/>
        <v>0.70612742069306411</v>
      </c>
      <c r="Z131">
        <f t="shared" si="114"/>
        <v>-0.34795957520583476</v>
      </c>
      <c r="AB131">
        <f t="shared" si="99"/>
        <v>-160021.82614006929</v>
      </c>
      <c r="AC131">
        <f t="shared" si="115"/>
        <v>0.29387257930693594</v>
      </c>
      <c r="AD131">
        <f t="shared" si="116"/>
        <v>8.636109286851136E-2</v>
      </c>
      <c r="AE131">
        <f t="shared" si="117"/>
        <v>-13819.659788271303</v>
      </c>
      <c r="AJ131">
        <f t="shared" si="100"/>
        <v>213821.13741571174</v>
      </c>
      <c r="AK131">
        <f t="shared" si="118"/>
        <v>8.636109286851136E-2</v>
      </c>
      <c r="AL131">
        <f t="shared" si="119"/>
        <v>0.70612742069306411</v>
      </c>
      <c r="AM131">
        <f t="shared" si="120"/>
        <v>13039.22686504776</v>
      </c>
      <c r="AO131">
        <f t="shared" si="121"/>
        <v>-401.4441913432056</v>
      </c>
      <c r="AP131" s="1">
        <f t="shared" si="101"/>
        <v>-398.3175</v>
      </c>
      <c r="AQ131" s="1">
        <f t="shared" si="122"/>
        <v>9.7761987556768837</v>
      </c>
      <c r="AS131">
        <f t="shared" si="102"/>
        <v>1.9824404510775586</v>
      </c>
      <c r="AT131" s="1">
        <f t="shared" si="72"/>
        <v>1.9670000000000001</v>
      </c>
      <c r="AV131">
        <f t="shared" si="123"/>
        <v>1.9824404510775586</v>
      </c>
      <c r="AW131">
        <f t="shared" si="123"/>
        <v>1.9670000000000001</v>
      </c>
    </row>
    <row r="132" spans="1:49" x14ac:dyDescent="0.35">
      <c r="A132" s="1">
        <v>0.2</v>
      </c>
      <c r="B132" s="1">
        <v>60</v>
      </c>
      <c r="C132" s="1">
        <v>0.8448</v>
      </c>
      <c r="D132" s="1">
        <f t="shared" si="94"/>
        <v>333.15</v>
      </c>
      <c r="E132">
        <v>110.98</v>
      </c>
      <c r="F132">
        <f t="shared" si="95"/>
        <v>22.196000000000002</v>
      </c>
      <c r="G132" s="1">
        <v>1.7999999999999999E-2</v>
      </c>
      <c r="H132">
        <f t="shared" si="103"/>
        <v>3.0016509079993999E-3</v>
      </c>
      <c r="I132">
        <f t="shared" si="104"/>
        <v>5.8085928390085462</v>
      </c>
      <c r="K132">
        <f t="shared" si="96"/>
        <v>3.6</v>
      </c>
      <c r="L132" s="1">
        <f t="shared" si="97"/>
        <v>0.60000000000000009</v>
      </c>
      <c r="M132" s="1">
        <f t="shared" si="105"/>
        <v>0.7745966692414834</v>
      </c>
      <c r="N132" s="1">
        <v>0.2</v>
      </c>
      <c r="O132" s="1">
        <f t="shared" si="106"/>
        <v>1.1549193338482966</v>
      </c>
      <c r="P132" s="1">
        <f t="shared" si="107"/>
        <v>0.14403050071078732</v>
      </c>
      <c r="Q132" s="1">
        <f t="shared" si="108"/>
        <v>8.6418300426472403E-2</v>
      </c>
      <c r="R132" s="1">
        <f t="shared" si="98"/>
        <v>-10.8</v>
      </c>
      <c r="S132" s="1">
        <f t="shared" si="109"/>
        <v>-0.93331764460590205</v>
      </c>
      <c r="U132">
        <f t="shared" si="110"/>
        <v>1.2909944487358056</v>
      </c>
      <c r="V132">
        <f t="shared" si="111"/>
        <v>2.3098386676965932</v>
      </c>
      <c r="W132">
        <f t="shared" si="112"/>
        <v>4.5830709424352492</v>
      </c>
      <c r="Y132">
        <f t="shared" si="113"/>
        <v>0.97828596472692131</v>
      </c>
      <c r="Z132">
        <f t="shared" si="114"/>
        <v>-2.1953254215839504E-2</v>
      </c>
      <c r="AB132">
        <f t="shared" si="99"/>
        <v>-221565.68513865588</v>
      </c>
      <c r="AC132">
        <f t="shared" si="115"/>
        <v>2.1714035273078747E-2</v>
      </c>
      <c r="AD132">
        <f t="shared" si="116"/>
        <v>4.71499327840508E-4</v>
      </c>
      <c r="AE132">
        <f t="shared" si="117"/>
        <v>-104.46807161539789</v>
      </c>
      <c r="AJ132">
        <f t="shared" si="100"/>
        <v>229046.63532370763</v>
      </c>
      <c r="AK132">
        <f t="shared" si="118"/>
        <v>4.71499327840508E-4</v>
      </c>
      <c r="AL132">
        <f t="shared" si="119"/>
        <v>0.97828596472692131</v>
      </c>
      <c r="AM132">
        <f t="shared" si="120"/>
        <v>105.65032009444188</v>
      </c>
      <c r="AO132">
        <f t="shared" si="121"/>
        <v>-6.7205903203009854</v>
      </c>
      <c r="AP132" s="1">
        <f t="shared" si="101"/>
        <v>-9.1238399999999995</v>
      </c>
      <c r="AQ132" s="1">
        <f t="shared" si="122"/>
        <v>5.7756090229734145</v>
      </c>
      <c r="AS132">
        <f t="shared" si="102"/>
        <v>0.62227688150935045</v>
      </c>
      <c r="AT132" s="1">
        <f t="shared" si="72"/>
        <v>0.8448</v>
      </c>
    </row>
    <row r="133" spans="1:49" x14ac:dyDescent="0.35">
      <c r="A133" s="1">
        <v>0.3</v>
      </c>
      <c r="B133" s="1">
        <v>60</v>
      </c>
      <c r="C133" s="1">
        <v>0.85809999999999997</v>
      </c>
      <c r="D133" s="1">
        <f t="shared" si="94"/>
        <v>333.15</v>
      </c>
      <c r="E133">
        <v>110.98</v>
      </c>
      <c r="F133">
        <f t="shared" si="95"/>
        <v>33.293999999999997</v>
      </c>
      <c r="G133" s="1">
        <v>1.7999999999999999E-2</v>
      </c>
      <c r="H133">
        <f t="shared" si="103"/>
        <v>3.0016509079993999E-3</v>
      </c>
      <c r="I133">
        <f t="shared" si="104"/>
        <v>5.8085928390085462</v>
      </c>
      <c r="K133">
        <f t="shared" si="96"/>
        <v>5.3999999999999995</v>
      </c>
      <c r="L133" s="1">
        <f t="shared" si="97"/>
        <v>0.89999999999999991</v>
      </c>
      <c r="M133" s="1">
        <f t="shared" si="105"/>
        <v>0.94868329805051377</v>
      </c>
      <c r="N133" s="1">
        <v>0.2</v>
      </c>
      <c r="O133" s="1">
        <f t="shared" si="106"/>
        <v>1.1897366596101029</v>
      </c>
      <c r="P133" s="1">
        <f t="shared" si="107"/>
        <v>0.17373198818891761</v>
      </c>
      <c r="Q133" s="1">
        <f t="shared" si="108"/>
        <v>0.15635878937002584</v>
      </c>
      <c r="R133" s="1">
        <f t="shared" si="98"/>
        <v>-16.2</v>
      </c>
      <c r="S133" s="1">
        <f t="shared" si="109"/>
        <v>-2.5330123877944186</v>
      </c>
      <c r="U133">
        <f t="shared" si="110"/>
        <v>1.0540925533894598</v>
      </c>
      <c r="V133">
        <f t="shared" si="111"/>
        <v>2.3794733192202058</v>
      </c>
      <c r="W133">
        <f t="shared" si="112"/>
        <v>5.2273299429437881</v>
      </c>
      <c r="Y133">
        <f t="shared" si="113"/>
        <v>0.96777877351460473</v>
      </c>
      <c r="Z133">
        <f t="shared" si="114"/>
        <v>-3.2751757582389782E-2</v>
      </c>
      <c r="AB133">
        <f t="shared" si="99"/>
        <v>-219160.84177495952</v>
      </c>
      <c r="AC133">
        <f t="shared" si="115"/>
        <v>3.2221226485395243E-2</v>
      </c>
      <c r="AD133">
        <f t="shared" si="116"/>
        <v>1.0382074362231359E-3</v>
      </c>
      <c r="AE133">
        <f t="shared" si="117"/>
        <v>-227.53441565968507</v>
      </c>
      <c r="AJ133">
        <f t="shared" si="100"/>
        <v>228702.5730608103</v>
      </c>
      <c r="AK133">
        <f t="shared" si="118"/>
        <v>1.0382074362231359E-3</v>
      </c>
      <c r="AL133">
        <f t="shared" si="119"/>
        <v>0.96777877351460473</v>
      </c>
      <c r="AM133">
        <f t="shared" si="120"/>
        <v>229.79008107576189</v>
      </c>
      <c r="AO133">
        <f t="shared" si="121"/>
        <v>-10.048759504397424</v>
      </c>
      <c r="AP133" s="1">
        <f t="shared" si="101"/>
        <v>-13.901219999999999</v>
      </c>
      <c r="AQ133" s="1">
        <f t="shared" si="122"/>
        <v>14.841451870178435</v>
      </c>
      <c r="AS133">
        <f t="shared" si="102"/>
        <v>0.62029379656774219</v>
      </c>
      <c r="AT133" s="1">
        <f t="shared" si="72"/>
        <v>0.85809999999999997</v>
      </c>
    </row>
    <row r="134" spans="1:49" x14ac:dyDescent="0.35">
      <c r="A134" s="1">
        <v>0.4</v>
      </c>
      <c r="B134" s="1">
        <v>60</v>
      </c>
      <c r="C134" s="1">
        <v>0.875</v>
      </c>
      <c r="D134" s="1">
        <f t="shared" si="94"/>
        <v>333.15</v>
      </c>
      <c r="E134">
        <v>110.98</v>
      </c>
      <c r="F134">
        <f t="shared" si="95"/>
        <v>44.392000000000003</v>
      </c>
      <c r="G134" s="1">
        <v>1.7999999999999999E-2</v>
      </c>
      <c r="H134">
        <f t="shared" si="103"/>
        <v>3.0016509079993999E-3</v>
      </c>
      <c r="I134">
        <f t="shared" si="104"/>
        <v>5.8085928390085462</v>
      </c>
      <c r="K134">
        <f t="shared" si="96"/>
        <v>7.2</v>
      </c>
      <c r="L134" s="1">
        <f t="shared" si="97"/>
        <v>1.2000000000000002</v>
      </c>
      <c r="M134" s="1">
        <f t="shared" si="105"/>
        <v>1.0954451150103324</v>
      </c>
      <c r="N134" s="1">
        <v>0.2</v>
      </c>
      <c r="O134" s="1">
        <f t="shared" si="106"/>
        <v>1.2190890230020666</v>
      </c>
      <c r="P134" s="1">
        <f t="shared" si="107"/>
        <v>0.19810387736670676</v>
      </c>
      <c r="Q134" s="1">
        <f t="shared" si="108"/>
        <v>0.23772465284004815</v>
      </c>
      <c r="R134" s="1">
        <f t="shared" si="98"/>
        <v>-21.6</v>
      </c>
      <c r="S134" s="1">
        <f t="shared" si="109"/>
        <v>-5.1348525013450406</v>
      </c>
      <c r="U134">
        <f t="shared" si="110"/>
        <v>0.91287092917527679</v>
      </c>
      <c r="V134">
        <f t="shared" si="111"/>
        <v>2.4381780460041331</v>
      </c>
      <c r="W134">
        <f t="shared" si="112"/>
        <v>5.7658678095059148</v>
      </c>
      <c r="Y134">
        <f t="shared" si="113"/>
        <v>0.95749488697730356</v>
      </c>
      <c r="Z134">
        <f t="shared" si="114"/>
        <v>-4.3434897913078224E-2</v>
      </c>
      <c r="AB134">
        <f t="shared" si="99"/>
        <v>-216810.68913417324</v>
      </c>
      <c r="AC134">
        <f t="shared" si="115"/>
        <v>4.250511302269646E-2</v>
      </c>
      <c r="AD134">
        <f t="shared" si="116"/>
        <v>1.8066846330722002E-3</v>
      </c>
      <c r="AE134">
        <f t="shared" si="117"/>
        <v>-391.70854034450463</v>
      </c>
      <c r="AJ134">
        <f t="shared" si="100"/>
        <v>228350.19207414068</v>
      </c>
      <c r="AK134">
        <f t="shared" si="118"/>
        <v>1.8066846330722002E-3</v>
      </c>
      <c r="AL134">
        <f t="shared" si="119"/>
        <v>0.95749488697730356</v>
      </c>
      <c r="AM134">
        <f t="shared" si="120"/>
        <v>395.02101029061436</v>
      </c>
      <c r="AO134">
        <f t="shared" si="121"/>
        <v>-14.256625154873745</v>
      </c>
      <c r="AP134" s="1">
        <f t="shared" si="101"/>
        <v>-18.900000000000002</v>
      </c>
      <c r="AQ134" s="1">
        <f t="shared" si="122"/>
        <v>21.560929952351287</v>
      </c>
      <c r="AS134">
        <f t="shared" si="102"/>
        <v>0.66002894235526599</v>
      </c>
      <c r="AT134" s="1">
        <f t="shared" si="72"/>
        <v>0.875</v>
      </c>
    </row>
    <row r="135" spans="1:49" x14ac:dyDescent="0.35">
      <c r="A135" s="1">
        <v>0.5</v>
      </c>
      <c r="B135" s="1">
        <v>60</v>
      </c>
      <c r="C135" s="1">
        <v>0.89439999999999997</v>
      </c>
      <c r="D135" s="1">
        <f t="shared" ref="D135:D166" si="124">273.15+B135</f>
        <v>333.15</v>
      </c>
      <c r="E135">
        <v>110.98</v>
      </c>
      <c r="F135">
        <f t="shared" ref="F135:F166" si="125">E135*A135</f>
        <v>55.49</v>
      </c>
      <c r="G135" s="1">
        <v>1.7999999999999999E-2</v>
      </c>
      <c r="H135">
        <f t="shared" si="103"/>
        <v>3.0016509079993999E-3</v>
      </c>
      <c r="I135">
        <f t="shared" si="104"/>
        <v>5.8085928390085462</v>
      </c>
      <c r="K135">
        <f t="shared" ref="K135:K166" si="126">18*A135</f>
        <v>9</v>
      </c>
      <c r="L135" s="1">
        <f t="shared" ref="L135:L166" si="127">A135*3</f>
        <v>1.5</v>
      </c>
      <c r="M135" s="1">
        <f t="shared" si="105"/>
        <v>1.2247448713915889</v>
      </c>
      <c r="N135" s="1">
        <v>0.2</v>
      </c>
      <c r="O135" s="1">
        <f t="shared" si="106"/>
        <v>1.2449489742783177</v>
      </c>
      <c r="P135" s="1">
        <f t="shared" si="107"/>
        <v>0.21909454456137531</v>
      </c>
      <c r="Q135" s="1">
        <f t="shared" si="108"/>
        <v>0.32864181684206295</v>
      </c>
      <c r="R135" s="1">
        <f t="shared" ref="R135:R166" si="128" xml:space="preserve"> -$N$2 * K135</f>
        <v>-27</v>
      </c>
      <c r="S135" s="1">
        <f t="shared" si="109"/>
        <v>-8.8733290547357004</v>
      </c>
      <c r="U135">
        <f t="shared" si="110"/>
        <v>0.81649658092772615</v>
      </c>
      <c r="V135">
        <f t="shared" si="111"/>
        <v>2.4898979485566355</v>
      </c>
      <c r="W135">
        <f t="shared" si="112"/>
        <v>6.2305505519291478</v>
      </c>
      <c r="Y135">
        <f t="shared" si="113"/>
        <v>0.94742726127201582</v>
      </c>
      <c r="Z135">
        <f t="shared" si="114"/>
        <v>-5.4005114078506188E-2</v>
      </c>
      <c r="AB135">
        <f t="shared" ref="AB135:AB166" si="129">($AH$9+($AH$10*H135)+($AH$11*I135)) + (($AH$12+($AH$13*H135)+($AH$14*I135))*AC135) + (($AH$15 + ($AH$16*H135) + ($AH$17*I135))*AD135) + (($AH$18 + ($AH$19*H135) + ($AH$20*I135))*AC135*AD135)</f>
        <v>-214513.54435560782</v>
      </c>
      <c r="AC135">
        <f t="shared" si="115"/>
        <v>5.257273872798416E-2</v>
      </c>
      <c r="AD135">
        <f t="shared" si="116"/>
        <v>2.7638928573608854E-3</v>
      </c>
      <c r="AE135">
        <f t="shared" si="117"/>
        <v>-592.89245305163195</v>
      </c>
      <c r="AJ135">
        <f t="shared" ref="AJ135:AJ166" si="130">($AH$12+($AH$13*H135)+($AH$14*I135)) + (2*($AH$15 + ($AH$16*H135) + ($AH$17*I135))*AC135) + (3*($AH$18 + ($AH$19*H135)+($AH$20*I135))*AD135)</f>
        <v>227990.24263865646</v>
      </c>
      <c r="AK135">
        <f t="shared" si="118"/>
        <v>2.7638928573608854E-3</v>
      </c>
      <c r="AL135">
        <f t="shared" si="119"/>
        <v>0.94742726127201582</v>
      </c>
      <c r="AM135">
        <f t="shared" si="120"/>
        <v>597.01238588424121</v>
      </c>
      <c r="AO135">
        <f t="shared" si="121"/>
        <v>-19.277817553352634</v>
      </c>
      <c r="AP135" s="1">
        <f t="shared" ref="AP135:AP166" si="131">-AT135*A135*18*$N$2</f>
        <v>-24.148800000000001</v>
      </c>
      <c r="AQ135" s="1">
        <f t="shared" si="122"/>
        <v>23.726469995546775</v>
      </c>
      <c r="AS135">
        <f t="shared" ref="AS135:AS166" si="132">-AO135/(A135*18*$N$2)</f>
        <v>0.71399324271676423</v>
      </c>
      <c r="AT135" s="1">
        <f t="shared" si="72"/>
        <v>0.89439999999999997</v>
      </c>
    </row>
    <row r="136" spans="1:49" x14ac:dyDescent="0.35">
      <c r="A136" s="1">
        <v>0.6</v>
      </c>
      <c r="B136" s="1">
        <v>60</v>
      </c>
      <c r="C136" s="1">
        <v>0.91549999999999998</v>
      </c>
      <c r="D136" s="1">
        <f t="shared" si="124"/>
        <v>333.15</v>
      </c>
      <c r="E136">
        <v>110.98</v>
      </c>
      <c r="F136">
        <f t="shared" si="125"/>
        <v>66.587999999999994</v>
      </c>
      <c r="G136" s="1">
        <v>1.7999999999999999E-2</v>
      </c>
      <c r="H136">
        <f t="shared" si="103"/>
        <v>3.0016509079993999E-3</v>
      </c>
      <c r="I136">
        <f t="shared" si="104"/>
        <v>5.8085928390085462</v>
      </c>
      <c r="K136">
        <f t="shared" si="126"/>
        <v>10.799999999999999</v>
      </c>
      <c r="L136" s="1">
        <f t="shared" si="127"/>
        <v>1.7999999999999998</v>
      </c>
      <c r="M136" s="1">
        <f t="shared" si="105"/>
        <v>1.3416407864998738</v>
      </c>
      <c r="N136" s="1">
        <v>0.2</v>
      </c>
      <c r="O136" s="1">
        <f t="shared" si="106"/>
        <v>1.2683281572999747</v>
      </c>
      <c r="P136" s="1">
        <f t="shared" si="107"/>
        <v>0.23769962166478761</v>
      </c>
      <c r="Q136" s="1">
        <f t="shared" si="108"/>
        <v>0.42785931899661767</v>
      </c>
      <c r="R136" s="1">
        <f t="shared" si="128"/>
        <v>-32.4</v>
      </c>
      <c r="S136" s="1">
        <f t="shared" si="109"/>
        <v>-13.862641935490412</v>
      </c>
      <c r="U136">
        <f t="shared" si="110"/>
        <v>0.7453559924999299</v>
      </c>
      <c r="V136">
        <f t="shared" si="111"/>
        <v>2.5366563145999494</v>
      </c>
      <c r="W136">
        <f t="shared" si="112"/>
        <v>6.6406494776392329</v>
      </c>
      <c r="Y136">
        <f t="shared" si="113"/>
        <v>0.93756914572449723</v>
      </c>
      <c r="Z136">
        <f t="shared" si="114"/>
        <v>-6.4464768417906146E-2</v>
      </c>
      <c r="AB136">
        <f t="shared" si="129"/>
        <v>-212267.78659871229</v>
      </c>
      <c r="AC136">
        <f t="shared" si="115"/>
        <v>6.2430854275502816E-2</v>
      </c>
      <c r="AD136">
        <f t="shared" si="116"/>
        <v>3.8976115655690682E-3</v>
      </c>
      <c r="AE136">
        <f t="shared" si="117"/>
        <v>-827.33738004488794</v>
      </c>
      <c r="AJ136">
        <f t="shared" si="130"/>
        <v>227623.42370821146</v>
      </c>
      <c r="AK136">
        <f t="shared" si="118"/>
        <v>3.8976115655690682E-3</v>
      </c>
      <c r="AL136">
        <f t="shared" si="119"/>
        <v>0.93756914572449723</v>
      </c>
      <c r="AM136">
        <f t="shared" si="120"/>
        <v>831.79980352259111</v>
      </c>
      <c r="AO136">
        <f t="shared" si="121"/>
        <v>-25.030179659250734</v>
      </c>
      <c r="AP136" s="1">
        <f t="shared" si="131"/>
        <v>-29.662199999999999</v>
      </c>
      <c r="AQ136" s="1">
        <f t="shared" si="122"/>
        <v>21.455612437114929</v>
      </c>
      <c r="AS136">
        <f t="shared" si="132"/>
        <v>0.77253640923613376</v>
      </c>
      <c r="AT136" s="1">
        <f t="shared" ref="AT136:AT173" si="133">C136</f>
        <v>0.91549999999999998</v>
      </c>
    </row>
    <row r="137" spans="1:49" x14ac:dyDescent="0.35">
      <c r="A137" s="1">
        <v>0.7</v>
      </c>
      <c r="B137" s="1">
        <v>60</v>
      </c>
      <c r="C137" s="1">
        <v>0.93810000000000004</v>
      </c>
      <c r="D137" s="1">
        <f t="shared" si="124"/>
        <v>333.15</v>
      </c>
      <c r="E137">
        <v>110.98</v>
      </c>
      <c r="F137">
        <f t="shared" si="125"/>
        <v>77.685999999999993</v>
      </c>
      <c r="G137" s="1">
        <v>1.7999999999999999E-2</v>
      </c>
      <c r="H137">
        <f t="shared" si="103"/>
        <v>3.0016509079993999E-3</v>
      </c>
      <c r="I137">
        <f t="shared" si="104"/>
        <v>5.8085928390085462</v>
      </c>
      <c r="K137">
        <f t="shared" si="126"/>
        <v>12.6</v>
      </c>
      <c r="L137" s="1">
        <f t="shared" si="127"/>
        <v>2.0999999999999996</v>
      </c>
      <c r="M137" s="1">
        <f t="shared" si="105"/>
        <v>1.4491376746189437</v>
      </c>
      <c r="N137" s="1">
        <v>0.2</v>
      </c>
      <c r="O137" s="1">
        <f t="shared" si="106"/>
        <v>1.2898275349237887</v>
      </c>
      <c r="P137" s="1">
        <f t="shared" si="107"/>
        <v>0.25450851557823218</v>
      </c>
      <c r="Q137" s="1">
        <f t="shared" si="108"/>
        <v>0.53446788271428747</v>
      </c>
      <c r="R137" s="1">
        <f t="shared" si="128"/>
        <v>-37.799999999999997</v>
      </c>
      <c r="S137" s="1">
        <f t="shared" si="109"/>
        <v>-20.202885966600064</v>
      </c>
      <c r="U137">
        <f t="shared" si="110"/>
        <v>0.69006555934235425</v>
      </c>
      <c r="V137">
        <f t="shared" si="111"/>
        <v>2.5796550698475773</v>
      </c>
      <c r="W137">
        <f t="shared" si="112"/>
        <v>7.0085795058786466</v>
      </c>
      <c r="Y137">
        <f t="shared" si="113"/>
        <v>0.9279140677340153</v>
      </c>
      <c r="Z137">
        <f t="shared" si="114"/>
        <v>-7.4816149908080359E-2</v>
      </c>
      <c r="AB137">
        <f t="shared" si="129"/>
        <v>-210071.85457515987</v>
      </c>
      <c r="AC137">
        <f t="shared" si="115"/>
        <v>7.2085932265984712E-2</v>
      </c>
      <c r="AD137">
        <f t="shared" si="116"/>
        <v>5.1963816306561357E-3</v>
      </c>
      <c r="AE137">
        <f t="shared" si="117"/>
        <v>-1091.613526232228</v>
      </c>
      <c r="AJ137">
        <f t="shared" si="130"/>
        <v>227250.3865820728</v>
      </c>
      <c r="AK137">
        <f t="shared" si="118"/>
        <v>5.1963816306561357E-3</v>
      </c>
      <c r="AL137">
        <f t="shared" si="119"/>
        <v>0.9279140677340153</v>
      </c>
      <c r="AM137">
        <f t="shared" si="120"/>
        <v>1095.7549178467464</v>
      </c>
      <c r="AO137">
        <f t="shared" si="121"/>
        <v>-31.427673236905093</v>
      </c>
      <c r="AP137" s="1">
        <f t="shared" si="131"/>
        <v>-35.460180000000001</v>
      </c>
      <c r="AQ137" s="1">
        <f t="shared" si="122"/>
        <v>16.261110794406171</v>
      </c>
      <c r="AS137">
        <f t="shared" si="132"/>
        <v>0.83141992690225119</v>
      </c>
      <c r="AT137" s="1">
        <f t="shared" si="133"/>
        <v>0.93810000000000004</v>
      </c>
    </row>
    <row r="138" spans="1:49" x14ac:dyDescent="0.35">
      <c r="A138" s="1">
        <v>0.8</v>
      </c>
      <c r="B138" s="1">
        <v>60</v>
      </c>
      <c r="C138" s="1">
        <v>0.96209999999999996</v>
      </c>
      <c r="D138" s="1">
        <f t="shared" si="124"/>
        <v>333.15</v>
      </c>
      <c r="E138">
        <v>110.98</v>
      </c>
      <c r="F138">
        <f t="shared" si="125"/>
        <v>88.784000000000006</v>
      </c>
      <c r="G138" s="1">
        <v>1.7999999999999999E-2</v>
      </c>
      <c r="H138">
        <f t="shared" si="103"/>
        <v>3.0016509079993999E-3</v>
      </c>
      <c r="I138">
        <f t="shared" si="104"/>
        <v>5.8085928390085462</v>
      </c>
      <c r="K138">
        <f t="shared" si="126"/>
        <v>14.4</v>
      </c>
      <c r="L138" s="1">
        <f t="shared" si="127"/>
        <v>2.4000000000000004</v>
      </c>
      <c r="M138" s="1">
        <f t="shared" si="105"/>
        <v>1.5491933384829668</v>
      </c>
      <c r="N138" s="1">
        <v>0.2</v>
      </c>
      <c r="O138" s="1">
        <f t="shared" si="106"/>
        <v>1.3098386676965934</v>
      </c>
      <c r="P138" s="1">
        <f t="shared" si="107"/>
        <v>0.26990397519884929</v>
      </c>
      <c r="Q138" s="1">
        <f t="shared" si="108"/>
        <v>0.64776954047723834</v>
      </c>
      <c r="R138" s="1">
        <f t="shared" si="128"/>
        <v>-43.2</v>
      </c>
      <c r="S138" s="1">
        <f t="shared" si="109"/>
        <v>-27.983644148616698</v>
      </c>
      <c r="U138">
        <f t="shared" si="110"/>
        <v>0.6454972243679028</v>
      </c>
      <c r="V138">
        <f t="shared" si="111"/>
        <v>2.6196773353931868</v>
      </c>
      <c r="W138">
        <f t="shared" si="112"/>
        <v>7.3428192954444151</v>
      </c>
      <c r="Y138">
        <f t="shared" si="113"/>
        <v>0.91845581860130199</v>
      </c>
      <c r="Z138">
        <f t="shared" si="114"/>
        <v>-8.5061477169996416E-2</v>
      </c>
      <c r="AB138">
        <f t="shared" si="129"/>
        <v>-207924.24416897027</v>
      </c>
      <c r="AC138">
        <f t="shared" si="115"/>
        <v>8.1544181398697999E-2</v>
      </c>
      <c r="AD138">
        <f t="shared" si="116"/>
        <v>6.6494535199837649E-3</v>
      </c>
      <c r="AE138">
        <f t="shared" si="117"/>
        <v>-1382.5825972793232</v>
      </c>
      <c r="AJ138">
        <f t="shared" si="130"/>
        <v>226871.73828521362</v>
      </c>
      <c r="AK138">
        <f t="shared" si="118"/>
        <v>6.6494535199837649E-3</v>
      </c>
      <c r="AL138">
        <f t="shared" si="119"/>
        <v>0.91845581860130199</v>
      </c>
      <c r="AM138">
        <f t="shared" si="120"/>
        <v>1385.5577219406689</v>
      </c>
      <c r="AO138">
        <f t="shared" si="121"/>
        <v>-38.386649582576865</v>
      </c>
      <c r="AP138" s="1">
        <f t="shared" si="131"/>
        <v>-41.562719999999999</v>
      </c>
      <c r="AQ138" s="1">
        <f t="shared" si="122"/>
        <v>10.087423296430359</v>
      </c>
      <c r="AS138">
        <f t="shared" si="132"/>
        <v>0.88857985144853846</v>
      </c>
      <c r="AT138" s="1">
        <f t="shared" si="133"/>
        <v>0.96209999999999996</v>
      </c>
    </row>
    <row r="139" spans="1:49" x14ac:dyDescent="0.35">
      <c r="A139" s="1">
        <v>0.9</v>
      </c>
      <c r="B139" s="1">
        <v>60</v>
      </c>
      <c r="C139" s="1">
        <v>0.98709999999999998</v>
      </c>
      <c r="D139" s="1">
        <f t="shared" si="124"/>
        <v>333.15</v>
      </c>
      <c r="E139">
        <v>110.98</v>
      </c>
      <c r="F139">
        <f t="shared" si="125"/>
        <v>99.882000000000005</v>
      </c>
      <c r="G139" s="1">
        <v>1.7999999999999999E-2</v>
      </c>
      <c r="H139">
        <f t="shared" si="103"/>
        <v>3.0016509079993999E-3</v>
      </c>
      <c r="I139">
        <f t="shared" si="104"/>
        <v>5.8085928390085462</v>
      </c>
      <c r="K139">
        <f t="shared" si="126"/>
        <v>16.2</v>
      </c>
      <c r="L139" s="1">
        <f t="shared" si="127"/>
        <v>2.7</v>
      </c>
      <c r="M139" s="1">
        <f t="shared" si="105"/>
        <v>1.6431676725154984</v>
      </c>
      <c r="N139" s="1">
        <v>0.2</v>
      </c>
      <c r="O139" s="1">
        <f t="shared" si="106"/>
        <v>1.3286335345030997</v>
      </c>
      <c r="P139" s="1">
        <f t="shared" si="107"/>
        <v>0.2841509964115006</v>
      </c>
      <c r="Q139" s="1">
        <f t="shared" si="108"/>
        <v>0.76720769031105163</v>
      </c>
      <c r="R139" s="1">
        <f t="shared" si="128"/>
        <v>-48.599999999999994</v>
      </c>
      <c r="S139" s="1">
        <f t="shared" si="109"/>
        <v>-37.286293749117107</v>
      </c>
      <c r="U139">
        <f t="shared" si="110"/>
        <v>0.60858061945018449</v>
      </c>
      <c r="V139">
        <f t="shared" si="111"/>
        <v>2.6572670690061995</v>
      </c>
      <c r="W139">
        <f t="shared" si="112"/>
        <v>7.6494353641458313</v>
      </c>
      <c r="Y139">
        <f t="shared" si="113"/>
        <v>0.90918844021449574</v>
      </c>
      <c r="Z139">
        <f t="shared" si="114"/>
        <v>-9.5202901322921613E-2</v>
      </c>
      <c r="AB139">
        <f t="shared" si="129"/>
        <v>-205823.50614416337</v>
      </c>
      <c r="AC139">
        <f t="shared" si="115"/>
        <v>9.0811559785504259E-2</v>
      </c>
      <c r="AD139">
        <f t="shared" si="116"/>
        <v>8.2467393906762148E-3</v>
      </c>
      <c r="AE139">
        <f t="shared" si="117"/>
        <v>-1697.37281564616</v>
      </c>
      <c r="AJ139">
        <f t="shared" si="130"/>
        <v>226488.04468693174</v>
      </c>
      <c r="AK139">
        <f t="shared" si="118"/>
        <v>8.2467393906762148E-3</v>
      </c>
      <c r="AL139">
        <f t="shared" si="119"/>
        <v>0.90918844021449574</v>
      </c>
      <c r="AM139">
        <f t="shared" si="120"/>
        <v>1698.1711489386632</v>
      </c>
      <c r="AO139">
        <f t="shared" si="121"/>
        <v>-45.829265307089145</v>
      </c>
      <c r="AP139" s="1">
        <f t="shared" si="131"/>
        <v>-47.973060000000004</v>
      </c>
      <c r="AQ139" s="1">
        <f t="shared" si="122"/>
        <v>4.595855685352765</v>
      </c>
      <c r="AS139">
        <f t="shared" si="132"/>
        <v>0.94298899808825409</v>
      </c>
      <c r="AT139" s="1">
        <f t="shared" si="133"/>
        <v>0.98709999999999998</v>
      </c>
    </row>
    <row r="140" spans="1:49" x14ac:dyDescent="0.35">
      <c r="A140" s="1">
        <v>1</v>
      </c>
      <c r="B140" s="1">
        <v>60</v>
      </c>
      <c r="C140" s="1">
        <v>1.0129999999999999</v>
      </c>
      <c r="D140" s="1">
        <f t="shared" si="124"/>
        <v>333.15</v>
      </c>
      <c r="E140">
        <v>110.98</v>
      </c>
      <c r="F140">
        <f t="shared" si="125"/>
        <v>110.98</v>
      </c>
      <c r="G140" s="1">
        <v>1.7999999999999999E-2</v>
      </c>
      <c r="H140">
        <f t="shared" si="103"/>
        <v>3.0016509079993999E-3</v>
      </c>
      <c r="I140">
        <f t="shared" si="104"/>
        <v>5.8085928390085462</v>
      </c>
      <c r="K140">
        <f t="shared" si="126"/>
        <v>18</v>
      </c>
      <c r="L140" s="1">
        <f t="shared" si="127"/>
        <v>3</v>
      </c>
      <c r="M140" s="1">
        <f t="shared" si="105"/>
        <v>1.7320508075688772</v>
      </c>
      <c r="N140" s="1">
        <v>0.2</v>
      </c>
      <c r="O140" s="1">
        <f t="shared" si="106"/>
        <v>1.3464101615137753</v>
      </c>
      <c r="P140" s="1">
        <f t="shared" si="107"/>
        <v>0.29744191103901518</v>
      </c>
      <c r="Q140" s="1">
        <f t="shared" si="108"/>
        <v>0.89232573311704555</v>
      </c>
      <c r="R140" s="1">
        <f t="shared" si="128"/>
        <v>-54</v>
      </c>
      <c r="S140" s="1">
        <f t="shared" si="109"/>
        <v>-48.185589588320461</v>
      </c>
      <c r="U140">
        <f t="shared" si="110"/>
        <v>0.57735026918962584</v>
      </c>
      <c r="V140">
        <f t="shared" si="111"/>
        <v>2.6928203230275507</v>
      </c>
      <c r="W140">
        <f t="shared" si="112"/>
        <v>7.932931795463726</v>
      </c>
      <c r="Y140">
        <f t="shared" si="113"/>
        <v>0.90010621253307888</v>
      </c>
      <c r="Z140">
        <f t="shared" si="114"/>
        <v>-0.10524250869527861</v>
      </c>
      <c r="AB140">
        <f t="shared" si="129"/>
        <v>-203768.24393892157</v>
      </c>
      <c r="AC140">
        <f t="shared" si="115"/>
        <v>9.9893787466921097E-2</v>
      </c>
      <c r="AD140">
        <f t="shared" si="116"/>
        <v>9.9787687744864028E-3</v>
      </c>
      <c r="AE140">
        <f t="shared" si="117"/>
        <v>-2033.3561898496389</v>
      </c>
      <c r="AJ140">
        <f t="shared" si="130"/>
        <v>226099.83338003911</v>
      </c>
      <c r="AK140">
        <f t="shared" si="118"/>
        <v>9.9787687744864028E-3</v>
      </c>
      <c r="AL140">
        <f t="shared" si="119"/>
        <v>0.90010621253307888</v>
      </c>
      <c r="AM140">
        <f t="shared" si="120"/>
        <v>2030.8177980245484</v>
      </c>
      <c r="AO140">
        <f t="shared" si="121"/>
        <v>-53.685372067388926</v>
      </c>
      <c r="AP140" s="1">
        <f t="shared" si="131"/>
        <v>-54.701999999999998</v>
      </c>
      <c r="AQ140" s="1">
        <f t="shared" si="122"/>
        <v>1.0335323533650635</v>
      </c>
      <c r="AS140">
        <f t="shared" si="132"/>
        <v>0.99417355680349861</v>
      </c>
      <c r="AT140" s="1">
        <f t="shared" si="133"/>
        <v>1.0129999999999999</v>
      </c>
      <c r="AV140">
        <f t="shared" si="123"/>
        <v>0.99417355680349861</v>
      </c>
      <c r="AW140">
        <f t="shared" si="123"/>
        <v>1.0129999999999999</v>
      </c>
    </row>
    <row r="141" spans="1:49" x14ac:dyDescent="0.35">
      <c r="A141" s="1">
        <v>1.2</v>
      </c>
      <c r="B141" s="1">
        <v>60</v>
      </c>
      <c r="C141" s="1">
        <v>1.0680000000000001</v>
      </c>
      <c r="D141" s="1">
        <f t="shared" si="124"/>
        <v>333.15</v>
      </c>
      <c r="E141">
        <v>110.98</v>
      </c>
      <c r="F141">
        <f t="shared" si="125"/>
        <v>133.17599999999999</v>
      </c>
      <c r="G141" s="1">
        <v>1.7999999999999999E-2</v>
      </c>
      <c r="H141">
        <f t="shared" si="103"/>
        <v>3.0016509079993999E-3</v>
      </c>
      <c r="I141">
        <f t="shared" si="104"/>
        <v>5.8085928390085462</v>
      </c>
      <c r="K141">
        <f t="shared" si="126"/>
        <v>21.599999999999998</v>
      </c>
      <c r="L141" s="1">
        <f t="shared" si="127"/>
        <v>3.5999999999999996</v>
      </c>
      <c r="M141" s="1">
        <f t="shared" si="105"/>
        <v>1.8973665961010275</v>
      </c>
      <c r="N141" s="1">
        <v>0.2</v>
      </c>
      <c r="O141" s="1">
        <f t="shared" si="106"/>
        <v>1.3794733192202056</v>
      </c>
      <c r="P141" s="1">
        <f t="shared" si="107"/>
        <v>0.3217017735821896</v>
      </c>
      <c r="Q141" s="1">
        <f t="shared" si="108"/>
        <v>1.1581263848958825</v>
      </c>
      <c r="R141" s="1">
        <f t="shared" si="128"/>
        <v>-64.8</v>
      </c>
      <c r="S141" s="1">
        <f t="shared" si="109"/>
        <v>-75.046589741253186</v>
      </c>
      <c r="U141">
        <f t="shared" si="110"/>
        <v>0.52704627669472992</v>
      </c>
      <c r="V141">
        <f t="shared" si="111"/>
        <v>2.7589466384404111</v>
      </c>
      <c r="W141">
        <f t="shared" si="112"/>
        <v>8.4436013025158054</v>
      </c>
      <c r="Y141">
        <f t="shared" si="113"/>
        <v>0.88247544953299395</v>
      </c>
      <c r="Z141">
        <f t="shared" si="114"/>
        <v>-0.12502430978771625</v>
      </c>
      <c r="AB141">
        <f t="shared" si="129"/>
        <v>-199788.81146943526</v>
      </c>
      <c r="AC141">
        <f t="shared" si="115"/>
        <v>0.11752455046700601</v>
      </c>
      <c r="AD141">
        <f t="shared" si="116"/>
        <v>1.3812019962471842E-2</v>
      </c>
      <c r="AE141">
        <f t="shared" si="117"/>
        <v>-2759.4870522943629</v>
      </c>
      <c r="AJ141">
        <f t="shared" si="130"/>
        <v>225311.79238792841</v>
      </c>
      <c r="AK141">
        <f t="shared" si="118"/>
        <v>1.3812019962471842E-2</v>
      </c>
      <c r="AL141">
        <f t="shared" si="119"/>
        <v>0.88247544953299395</v>
      </c>
      <c r="AM141">
        <f t="shared" si="120"/>
        <v>2746.2732834461531</v>
      </c>
      <c r="AO141">
        <f t="shared" si="121"/>
        <v>-70.401446505346939</v>
      </c>
      <c r="AP141" s="1">
        <f t="shared" si="131"/>
        <v>-69.206400000000002</v>
      </c>
      <c r="AQ141" s="1">
        <f t="shared" si="122"/>
        <v>1.4281361499419274</v>
      </c>
      <c r="AS141">
        <f t="shared" si="132"/>
        <v>1.0864420756997986</v>
      </c>
      <c r="AT141" s="1">
        <f t="shared" si="133"/>
        <v>1.0680000000000001</v>
      </c>
      <c r="AV141">
        <f t="shared" si="123"/>
        <v>1.0864420756997986</v>
      </c>
      <c r="AW141">
        <f t="shared" si="123"/>
        <v>1.0680000000000001</v>
      </c>
    </row>
    <row r="142" spans="1:49" x14ac:dyDescent="0.35">
      <c r="A142" s="1">
        <v>1.4</v>
      </c>
      <c r="B142" s="1">
        <v>60</v>
      </c>
      <c r="C142" s="1">
        <v>1.1259999999999999</v>
      </c>
      <c r="D142" s="1">
        <f t="shared" si="124"/>
        <v>333.15</v>
      </c>
      <c r="E142">
        <v>110.98</v>
      </c>
      <c r="F142">
        <f t="shared" si="125"/>
        <v>155.37199999999999</v>
      </c>
      <c r="G142" s="1">
        <v>1.7999999999999999E-2</v>
      </c>
      <c r="H142">
        <f t="shared" si="103"/>
        <v>3.0016509079993999E-3</v>
      </c>
      <c r="I142">
        <f t="shared" si="104"/>
        <v>5.8085928390085462</v>
      </c>
      <c r="K142">
        <f t="shared" si="126"/>
        <v>25.2</v>
      </c>
      <c r="L142" s="1">
        <f t="shared" si="127"/>
        <v>4.1999999999999993</v>
      </c>
      <c r="M142" s="1">
        <f t="shared" si="105"/>
        <v>2.0493901531919194</v>
      </c>
      <c r="N142" s="1">
        <v>0.2</v>
      </c>
      <c r="O142" s="1">
        <f t="shared" si="106"/>
        <v>1.4098780306383838</v>
      </c>
      <c r="P142" s="1">
        <f t="shared" si="107"/>
        <v>0.34350319755512371</v>
      </c>
      <c r="Q142" s="1">
        <f t="shared" si="108"/>
        <v>1.4427134297315194</v>
      </c>
      <c r="R142" s="1">
        <f t="shared" si="128"/>
        <v>-75.599999999999994</v>
      </c>
      <c r="S142" s="1">
        <f t="shared" si="109"/>
        <v>-109.06913528770286</v>
      </c>
      <c r="U142">
        <f t="shared" si="110"/>
        <v>0.48795003647426666</v>
      </c>
      <c r="V142">
        <f t="shared" si="111"/>
        <v>2.8197560612767676</v>
      </c>
      <c r="W142">
        <f t="shared" si="112"/>
        <v>8.8946105016690531</v>
      </c>
      <c r="Y142">
        <f t="shared" si="113"/>
        <v>0.8655221002413076</v>
      </c>
      <c r="Z142">
        <f t="shared" si="114"/>
        <v>-0.14442237003987493</v>
      </c>
      <c r="AB142">
        <f t="shared" si="129"/>
        <v>-195975.74922713448</v>
      </c>
      <c r="AC142">
        <f t="shared" si="115"/>
        <v>0.13447789975869243</v>
      </c>
      <c r="AD142">
        <f t="shared" si="116"/>
        <v>1.8084305523508929E-2</v>
      </c>
      <c r="AE142">
        <f t="shared" si="117"/>
        <v>-3544.0853242220687</v>
      </c>
      <c r="AJ142">
        <f t="shared" si="130"/>
        <v>224511.16670750373</v>
      </c>
      <c r="AK142">
        <f t="shared" si="118"/>
        <v>1.8084305523508929E-2</v>
      </c>
      <c r="AL142">
        <f t="shared" si="119"/>
        <v>0.8655221002413076</v>
      </c>
      <c r="AM142">
        <f t="shared" si="120"/>
        <v>3514.1309744203113</v>
      </c>
      <c r="AO142">
        <f t="shared" si="121"/>
        <v>-88.153818357654472</v>
      </c>
      <c r="AP142" s="1">
        <f t="shared" si="131"/>
        <v>-85.125599999999991</v>
      </c>
      <c r="AQ142" s="1">
        <f t="shared" si="122"/>
        <v>9.1701064216356016</v>
      </c>
      <c r="AS142">
        <f t="shared" si="132"/>
        <v>1.1660557983816731</v>
      </c>
      <c r="AT142" s="1">
        <f t="shared" si="133"/>
        <v>1.1259999999999999</v>
      </c>
      <c r="AV142">
        <f t="shared" si="123"/>
        <v>1.1660557983816731</v>
      </c>
      <c r="AW142">
        <f t="shared" si="123"/>
        <v>1.1259999999999999</v>
      </c>
    </row>
    <row r="143" spans="1:49" x14ac:dyDescent="0.35">
      <c r="A143" s="1">
        <v>1.6</v>
      </c>
      <c r="B143" s="1">
        <v>60</v>
      </c>
      <c r="C143" s="1">
        <v>1.1859999999999999</v>
      </c>
      <c r="D143" s="1">
        <f t="shared" si="124"/>
        <v>333.15</v>
      </c>
      <c r="E143">
        <v>110.98</v>
      </c>
      <c r="F143">
        <f t="shared" si="125"/>
        <v>177.56800000000001</v>
      </c>
      <c r="G143" s="1">
        <v>1.7999999999999999E-2</v>
      </c>
      <c r="H143">
        <f t="shared" si="103"/>
        <v>3.0016509079993999E-3</v>
      </c>
      <c r="I143">
        <f t="shared" si="104"/>
        <v>5.8085928390085462</v>
      </c>
      <c r="K143">
        <f t="shared" si="126"/>
        <v>28.8</v>
      </c>
      <c r="L143" s="1">
        <f t="shared" si="127"/>
        <v>4.8000000000000007</v>
      </c>
      <c r="M143" s="1">
        <f t="shared" si="105"/>
        <v>2.1908902300206647</v>
      </c>
      <c r="N143" s="1">
        <v>0.2</v>
      </c>
      <c r="O143" s="1">
        <f t="shared" si="106"/>
        <v>1.4381780460041329</v>
      </c>
      <c r="P143" s="1">
        <f t="shared" si="107"/>
        <v>0.3633770666581439</v>
      </c>
      <c r="Q143" s="1">
        <f t="shared" si="108"/>
        <v>1.744209919959091</v>
      </c>
      <c r="R143" s="1">
        <f t="shared" si="128"/>
        <v>-86.4</v>
      </c>
      <c r="S143" s="1">
        <f t="shared" si="109"/>
        <v>-150.69973708446548</v>
      </c>
      <c r="U143">
        <f t="shared" si="110"/>
        <v>0.4564354645876384</v>
      </c>
      <c r="V143">
        <f t="shared" si="111"/>
        <v>2.8763560920082658</v>
      </c>
      <c r="W143">
        <f t="shared" si="112"/>
        <v>9.298959297546789</v>
      </c>
      <c r="Y143">
        <f t="shared" si="113"/>
        <v>0.84920785890920947</v>
      </c>
      <c r="Z143">
        <f t="shared" si="114"/>
        <v>-0.16345129471021383</v>
      </c>
      <c r="AB143">
        <f t="shared" si="129"/>
        <v>-192319.57521824224</v>
      </c>
      <c r="AC143">
        <f t="shared" si="115"/>
        <v>0.15079214109079053</v>
      </c>
      <c r="AD143">
        <f t="shared" si="116"/>
        <v>2.2738269814744878E-2</v>
      </c>
      <c r="AE143">
        <f t="shared" si="117"/>
        <v>-4373.0143919695147</v>
      </c>
      <c r="AJ143">
        <f t="shared" si="130"/>
        <v>223701.0460564323</v>
      </c>
      <c r="AK143">
        <f t="shared" si="118"/>
        <v>2.2738269814744878E-2</v>
      </c>
      <c r="AL143">
        <f t="shared" si="119"/>
        <v>0.84920785890920947</v>
      </c>
      <c r="AM143">
        <f t="shared" si="120"/>
        <v>4319.55924674569</v>
      </c>
      <c r="AO143">
        <f t="shared" si="121"/>
        <v>-106.70700245289754</v>
      </c>
      <c r="AP143" s="1">
        <f t="shared" si="131"/>
        <v>-102.47039999999998</v>
      </c>
      <c r="AQ143" s="1">
        <f t="shared" si="122"/>
        <v>17.948800343897599</v>
      </c>
      <c r="AS143">
        <f t="shared" si="132"/>
        <v>1.2350347506122399</v>
      </c>
      <c r="AT143" s="1">
        <f t="shared" si="133"/>
        <v>1.1859999999999999</v>
      </c>
      <c r="AV143">
        <f t="shared" si="123"/>
        <v>1.2350347506122399</v>
      </c>
      <c r="AW143">
        <f t="shared" si="123"/>
        <v>1.1859999999999999</v>
      </c>
    </row>
    <row r="144" spans="1:49" x14ac:dyDescent="0.35">
      <c r="A144" s="1">
        <v>1.8</v>
      </c>
      <c r="B144" s="1">
        <v>60</v>
      </c>
      <c r="C144" s="1">
        <v>1.248</v>
      </c>
      <c r="D144" s="1">
        <f t="shared" si="124"/>
        <v>333.15</v>
      </c>
      <c r="E144">
        <v>110.98</v>
      </c>
      <c r="F144">
        <f t="shared" si="125"/>
        <v>199.76400000000001</v>
      </c>
      <c r="G144" s="1">
        <v>1.7999999999999999E-2</v>
      </c>
      <c r="H144">
        <f t="shared" si="103"/>
        <v>3.0016509079993999E-3</v>
      </c>
      <c r="I144">
        <f t="shared" si="104"/>
        <v>5.8085928390085462</v>
      </c>
      <c r="K144">
        <f t="shared" si="126"/>
        <v>32.4</v>
      </c>
      <c r="L144" s="1">
        <f t="shared" si="127"/>
        <v>5.4</v>
      </c>
      <c r="M144" s="1">
        <f t="shared" si="105"/>
        <v>2.3237900077244502</v>
      </c>
      <c r="N144" s="1">
        <v>0.2</v>
      </c>
      <c r="O144" s="1">
        <f t="shared" si="106"/>
        <v>1.46475800154489</v>
      </c>
      <c r="P144" s="1">
        <f t="shared" si="107"/>
        <v>0.38169004216543373</v>
      </c>
      <c r="Q144" s="1">
        <f t="shared" si="108"/>
        <v>2.0611262276933422</v>
      </c>
      <c r="R144" s="1">
        <f t="shared" si="128"/>
        <v>-97.199999999999989</v>
      </c>
      <c r="S144" s="1">
        <f t="shared" si="109"/>
        <v>-200.34146933179284</v>
      </c>
      <c r="U144">
        <f t="shared" si="110"/>
        <v>0.43033148291193518</v>
      </c>
      <c r="V144">
        <f t="shared" si="111"/>
        <v>2.92951600308978</v>
      </c>
      <c r="W144">
        <f t="shared" si="112"/>
        <v>9.6656961579115652</v>
      </c>
      <c r="Y144">
        <f t="shared" si="113"/>
        <v>0.83349725446004386</v>
      </c>
      <c r="Z144">
        <f t="shared" si="114"/>
        <v>-0.18212487078586309</v>
      </c>
      <c r="AB144">
        <f t="shared" si="129"/>
        <v>-188811.46653201303</v>
      </c>
      <c r="AC144">
        <f t="shared" si="115"/>
        <v>0.16650274553995617</v>
      </c>
      <c r="AD144">
        <f t="shared" si="116"/>
        <v>2.7723164272343396E-2</v>
      </c>
      <c r="AE144">
        <f t="shared" si="117"/>
        <v>-5234.4513031690649</v>
      </c>
      <c r="AJ144">
        <f t="shared" si="130"/>
        <v>222884.11878360878</v>
      </c>
      <c r="AK144">
        <f t="shared" si="118"/>
        <v>2.7723164272343396E-2</v>
      </c>
      <c r="AL144">
        <f t="shared" si="119"/>
        <v>0.83349725446004386</v>
      </c>
      <c r="AM144">
        <f t="shared" si="120"/>
        <v>5150.2237429481838</v>
      </c>
      <c r="AO144">
        <f t="shared" si="121"/>
        <v>-125.96173013960924</v>
      </c>
      <c r="AP144" s="1">
        <f t="shared" si="131"/>
        <v>-121.3056</v>
      </c>
      <c r="AQ144" s="1">
        <f t="shared" si="122"/>
        <v>21.679547876977615</v>
      </c>
      <c r="AS144">
        <f t="shared" si="132"/>
        <v>1.29590257345277</v>
      </c>
      <c r="AT144" s="1">
        <f t="shared" si="133"/>
        <v>1.248</v>
      </c>
      <c r="AV144">
        <f t="shared" si="123"/>
        <v>1.29590257345277</v>
      </c>
      <c r="AW144">
        <f t="shared" si="123"/>
        <v>1.248</v>
      </c>
    </row>
    <row r="145" spans="1:49" x14ac:dyDescent="0.35">
      <c r="A145" s="1">
        <v>2</v>
      </c>
      <c r="B145" s="1">
        <v>60</v>
      </c>
      <c r="C145" s="1">
        <v>1.3129999999999999</v>
      </c>
      <c r="D145" s="1">
        <f t="shared" si="124"/>
        <v>333.15</v>
      </c>
      <c r="E145">
        <v>110.98</v>
      </c>
      <c r="F145">
        <f t="shared" si="125"/>
        <v>221.96</v>
      </c>
      <c r="G145" s="1">
        <v>1.7999999999999999E-2</v>
      </c>
      <c r="H145">
        <f t="shared" si="103"/>
        <v>3.0016509079993999E-3</v>
      </c>
      <c r="I145">
        <f t="shared" si="104"/>
        <v>5.8085928390085462</v>
      </c>
      <c r="K145">
        <f t="shared" si="126"/>
        <v>36</v>
      </c>
      <c r="L145" s="1">
        <f t="shared" si="127"/>
        <v>6</v>
      </c>
      <c r="M145" s="1">
        <f t="shared" si="105"/>
        <v>2.4494897427831779</v>
      </c>
      <c r="N145" s="1">
        <v>0.2</v>
      </c>
      <c r="O145" s="1">
        <f t="shared" si="106"/>
        <v>1.4898979485566355</v>
      </c>
      <c r="P145" s="1">
        <f t="shared" si="107"/>
        <v>0.39870762671017196</v>
      </c>
      <c r="Q145" s="1">
        <f t="shared" si="108"/>
        <v>2.3922457602610319</v>
      </c>
      <c r="R145" s="1">
        <f t="shared" si="128"/>
        <v>-108</v>
      </c>
      <c r="S145" s="1">
        <f t="shared" si="109"/>
        <v>-258.36254210819146</v>
      </c>
      <c r="U145">
        <f t="shared" si="110"/>
        <v>0.40824829046386307</v>
      </c>
      <c r="V145">
        <f t="shared" si="111"/>
        <v>2.979795897113271</v>
      </c>
      <c r="W145">
        <f t="shared" si="112"/>
        <v>10.001398160435528</v>
      </c>
      <c r="Y145">
        <f t="shared" si="113"/>
        <v>0.81835739304068866</v>
      </c>
      <c r="Z145">
        <f t="shared" si="114"/>
        <v>-0.20045612698943741</v>
      </c>
      <c r="AB145">
        <f t="shared" si="129"/>
        <v>-185443.20748182674</v>
      </c>
      <c r="AC145">
        <f t="shared" si="115"/>
        <v>0.18164260695931128</v>
      </c>
      <c r="AD145">
        <f t="shared" si="116"/>
        <v>3.2994036662974839E-2</v>
      </c>
      <c r="AE145">
        <f t="shared" si="117"/>
        <v>-6118.5199865550412</v>
      </c>
      <c r="AJ145">
        <f t="shared" si="130"/>
        <v>222062.72372423485</v>
      </c>
      <c r="AK145">
        <f t="shared" si="118"/>
        <v>3.2994036662974839E-2</v>
      </c>
      <c r="AL145">
        <f t="shared" si="119"/>
        <v>0.81835739304068866</v>
      </c>
      <c r="AM145">
        <f t="shared" si="120"/>
        <v>5995.8964680001445</v>
      </c>
      <c r="AO145">
        <f t="shared" si="121"/>
        <v>-145.94087784071962</v>
      </c>
      <c r="AP145" s="1">
        <f t="shared" si="131"/>
        <v>-141.804</v>
      </c>
      <c r="AQ145" s="1">
        <f t="shared" si="122"/>
        <v>17.113758269037028</v>
      </c>
      <c r="AS145">
        <f t="shared" si="132"/>
        <v>1.3513044244511077</v>
      </c>
      <c r="AT145" s="1">
        <f t="shared" si="133"/>
        <v>1.3129999999999999</v>
      </c>
      <c r="AV145">
        <f t="shared" si="123"/>
        <v>1.3513044244511077</v>
      </c>
      <c r="AW145">
        <f t="shared" si="123"/>
        <v>1.3129999999999999</v>
      </c>
    </row>
    <row r="146" spans="1:49" x14ac:dyDescent="0.35">
      <c r="A146" s="1">
        <v>2.25</v>
      </c>
      <c r="B146" s="1">
        <v>60</v>
      </c>
      <c r="C146" s="1">
        <v>1.3959999999999999</v>
      </c>
      <c r="D146" s="1">
        <f t="shared" si="124"/>
        <v>333.15</v>
      </c>
      <c r="E146">
        <v>110.98</v>
      </c>
      <c r="F146">
        <f t="shared" si="125"/>
        <v>249.70500000000001</v>
      </c>
      <c r="G146" s="1">
        <v>1.7999999999999999E-2</v>
      </c>
      <c r="H146">
        <f t="shared" si="103"/>
        <v>3.0016509079993999E-3</v>
      </c>
      <c r="I146">
        <f t="shared" si="104"/>
        <v>5.8085928390085462</v>
      </c>
      <c r="K146">
        <f t="shared" si="126"/>
        <v>40.5</v>
      </c>
      <c r="L146" s="1">
        <f t="shared" si="127"/>
        <v>6.75</v>
      </c>
      <c r="M146" s="1">
        <f t="shared" si="105"/>
        <v>2.598076211353316</v>
      </c>
      <c r="N146" s="1">
        <v>0.2</v>
      </c>
      <c r="O146" s="1">
        <f t="shared" si="106"/>
        <v>1.5196152422706632</v>
      </c>
      <c r="P146" s="1">
        <f t="shared" si="107"/>
        <v>0.41845717273026761</v>
      </c>
      <c r="Q146" s="1">
        <f t="shared" si="108"/>
        <v>2.8245859159293065</v>
      </c>
      <c r="R146" s="1">
        <f t="shared" si="128"/>
        <v>-121.5</v>
      </c>
      <c r="S146" s="1">
        <f t="shared" si="109"/>
        <v>-343.18718878541074</v>
      </c>
      <c r="U146">
        <f t="shared" si="110"/>
        <v>0.38490017945975052</v>
      </c>
      <c r="V146">
        <f t="shared" si="111"/>
        <v>3.0392304845413265</v>
      </c>
      <c r="W146">
        <f t="shared" si="112"/>
        <v>10.384804599794208</v>
      </c>
      <c r="Y146">
        <f t="shared" si="113"/>
        <v>0.80018884456731787</v>
      </c>
      <c r="Z146">
        <f t="shared" si="114"/>
        <v>-0.22290752346182757</v>
      </c>
      <c r="AB146">
        <f t="shared" si="129"/>
        <v>-181417.93343111014</v>
      </c>
      <c r="AC146">
        <f t="shared" si="115"/>
        <v>0.19981115543268213</v>
      </c>
      <c r="AD146">
        <f t="shared" si="116"/>
        <v>3.9924497835343457E-2</v>
      </c>
      <c r="AE146">
        <f t="shared" si="117"/>
        <v>-7243.0198905628404</v>
      </c>
      <c r="AJ146">
        <f t="shared" si="130"/>
        <v>221032.76991083584</v>
      </c>
      <c r="AK146">
        <f t="shared" si="118"/>
        <v>3.9924497835343457E-2</v>
      </c>
      <c r="AL146">
        <f t="shared" si="119"/>
        <v>0.80018884456731787</v>
      </c>
      <c r="AM146">
        <f t="shared" si="120"/>
        <v>7061.3643570643744</v>
      </c>
      <c r="AO146">
        <f t="shared" si="121"/>
        <v>-172.13936741020098</v>
      </c>
      <c r="AP146" s="1">
        <f t="shared" si="131"/>
        <v>-169.61399999999998</v>
      </c>
      <c r="AQ146" s="1">
        <f t="shared" si="122"/>
        <v>6.3774805565053034</v>
      </c>
      <c r="AS146">
        <f t="shared" si="132"/>
        <v>1.4167849169563866</v>
      </c>
      <c r="AT146" s="1">
        <f t="shared" si="133"/>
        <v>1.3959999999999999</v>
      </c>
      <c r="AV146">
        <f t="shared" si="123"/>
        <v>1.4167849169563866</v>
      </c>
      <c r="AW146">
        <f t="shared" si="123"/>
        <v>1.3959999999999999</v>
      </c>
    </row>
    <row r="147" spans="1:49" x14ac:dyDescent="0.35">
      <c r="A147" s="1">
        <v>2.5</v>
      </c>
      <c r="B147" s="1">
        <v>60</v>
      </c>
      <c r="C147" s="1">
        <v>1.4810000000000001</v>
      </c>
      <c r="D147" s="1">
        <f t="shared" si="124"/>
        <v>333.15</v>
      </c>
      <c r="E147">
        <v>110.98</v>
      </c>
      <c r="F147">
        <f t="shared" si="125"/>
        <v>277.45</v>
      </c>
      <c r="G147" s="1">
        <v>1.7999999999999999E-2</v>
      </c>
      <c r="H147">
        <f t="shared" si="103"/>
        <v>3.0016509079993999E-3</v>
      </c>
      <c r="I147">
        <f t="shared" si="104"/>
        <v>5.8085928390085462</v>
      </c>
      <c r="K147">
        <f t="shared" si="126"/>
        <v>45</v>
      </c>
      <c r="L147" s="1">
        <f t="shared" si="127"/>
        <v>7.5</v>
      </c>
      <c r="M147" s="1">
        <f t="shared" si="105"/>
        <v>2.7386127875258306</v>
      </c>
      <c r="N147" s="1">
        <v>0.2</v>
      </c>
      <c r="O147" s="1">
        <f t="shared" si="106"/>
        <v>1.5477225575051663</v>
      </c>
      <c r="P147" s="1">
        <f t="shared" si="107"/>
        <v>0.43678453268671041</v>
      </c>
      <c r="Q147" s="1">
        <f t="shared" si="108"/>
        <v>3.2758839951503282</v>
      </c>
      <c r="R147" s="1">
        <f t="shared" si="128"/>
        <v>-135</v>
      </c>
      <c r="S147" s="1">
        <f t="shared" si="109"/>
        <v>-442.24433934529429</v>
      </c>
      <c r="U147">
        <f t="shared" si="110"/>
        <v>0.36514837167011072</v>
      </c>
      <c r="V147">
        <f t="shared" si="111"/>
        <v>3.0954451150103326</v>
      </c>
      <c r="W147">
        <f t="shared" si="112"/>
        <v>10.734644158557197</v>
      </c>
      <c r="Y147">
        <f t="shared" si="113"/>
        <v>0.7828095033073702</v>
      </c>
      <c r="Z147">
        <f t="shared" si="114"/>
        <v>-0.24486590338652542</v>
      </c>
      <c r="AB147">
        <f t="shared" si="129"/>
        <v>-177585.41918971259</v>
      </c>
      <c r="AC147">
        <f t="shared" si="115"/>
        <v>0.21719049669262983</v>
      </c>
      <c r="AD147">
        <f t="shared" si="116"/>
        <v>4.7171711853591244E-2</v>
      </c>
      <c r="AE147">
        <f t="shared" si="117"/>
        <v>-8377.0082234163347</v>
      </c>
      <c r="AJ147">
        <f t="shared" si="130"/>
        <v>220002.39079505569</v>
      </c>
      <c r="AK147">
        <f t="shared" si="118"/>
        <v>4.7171711853591244E-2</v>
      </c>
      <c r="AL147">
        <f t="shared" si="119"/>
        <v>0.7828095033073702</v>
      </c>
      <c r="AM147">
        <f t="shared" si="120"/>
        <v>8123.9104353873281</v>
      </c>
      <c r="AO147">
        <f t="shared" si="121"/>
        <v>-200.1260613782315</v>
      </c>
      <c r="AP147" s="1">
        <f t="shared" si="131"/>
        <v>-199.935</v>
      </c>
      <c r="AQ147" s="1">
        <f t="shared" si="122"/>
        <v>3.6504450251718536E-2</v>
      </c>
      <c r="AS147">
        <f t="shared" si="132"/>
        <v>1.4824152694683814</v>
      </c>
      <c r="AT147" s="1">
        <f t="shared" si="133"/>
        <v>1.4810000000000001</v>
      </c>
      <c r="AV147">
        <f t="shared" si="123"/>
        <v>1.4824152694683814</v>
      </c>
      <c r="AW147">
        <f t="shared" si="123"/>
        <v>1.4810000000000001</v>
      </c>
    </row>
    <row r="148" spans="1:49" x14ac:dyDescent="0.35">
      <c r="A148" s="1">
        <v>2.75</v>
      </c>
      <c r="B148" s="1">
        <v>60</v>
      </c>
      <c r="C148" s="1">
        <v>1.5680000000000001</v>
      </c>
      <c r="D148" s="1">
        <f t="shared" si="124"/>
        <v>333.15</v>
      </c>
      <c r="E148">
        <v>110.98</v>
      </c>
      <c r="F148">
        <f t="shared" si="125"/>
        <v>305.19499999999999</v>
      </c>
      <c r="G148" s="1">
        <v>1.7999999999999999E-2</v>
      </c>
      <c r="H148">
        <f t="shared" si="103"/>
        <v>3.0016509079993999E-3</v>
      </c>
      <c r="I148">
        <f t="shared" si="104"/>
        <v>5.8085928390085462</v>
      </c>
      <c r="K148">
        <f t="shared" si="126"/>
        <v>49.5</v>
      </c>
      <c r="L148" s="1">
        <f t="shared" si="127"/>
        <v>8.25</v>
      </c>
      <c r="M148" s="1">
        <f t="shared" si="105"/>
        <v>2.8722813232690143</v>
      </c>
      <c r="N148" s="1">
        <v>0.2</v>
      </c>
      <c r="O148" s="1">
        <f t="shared" si="106"/>
        <v>1.574456264653803</v>
      </c>
      <c r="P148" s="1">
        <f t="shared" si="107"/>
        <v>0.45390998388118231</v>
      </c>
      <c r="Q148" s="1">
        <f t="shared" si="108"/>
        <v>3.744757367019754</v>
      </c>
      <c r="R148" s="1">
        <f t="shared" si="128"/>
        <v>-148.5</v>
      </c>
      <c r="S148" s="1">
        <f t="shared" si="109"/>
        <v>-556.09646900243342</v>
      </c>
      <c r="U148">
        <f t="shared" si="110"/>
        <v>0.3481553119113957</v>
      </c>
      <c r="V148">
        <f t="shared" si="111"/>
        <v>3.1489125293076059</v>
      </c>
      <c r="W148">
        <f t="shared" si="112"/>
        <v>11.056366560551917</v>
      </c>
      <c r="Y148">
        <f t="shared" si="113"/>
        <v>0.76616903987526763</v>
      </c>
      <c r="Z148">
        <f t="shared" si="114"/>
        <v>-0.26635245489916687</v>
      </c>
      <c r="AB148">
        <f t="shared" si="129"/>
        <v>-173932.9741588638</v>
      </c>
      <c r="AC148">
        <f t="shared" si="115"/>
        <v>0.23383096012473231</v>
      </c>
      <c r="AD148">
        <f t="shared" si="116"/>
        <v>5.4676917912854152E-2</v>
      </c>
      <c r="AE148">
        <f t="shared" si="117"/>
        <v>-9510.1189504227787</v>
      </c>
      <c r="AJ148">
        <f t="shared" si="130"/>
        <v>218974.43250964658</v>
      </c>
      <c r="AK148">
        <f t="shared" si="118"/>
        <v>5.4676917912854152E-2</v>
      </c>
      <c r="AL148">
        <f t="shared" si="119"/>
        <v>0.76616903987526763</v>
      </c>
      <c r="AM148">
        <f t="shared" si="120"/>
        <v>9173.2247452248648</v>
      </c>
      <c r="AO148">
        <f t="shared" si="121"/>
        <v>-230.52498281997032</v>
      </c>
      <c r="AP148" s="1">
        <f t="shared" si="131"/>
        <v>-232.84800000000001</v>
      </c>
      <c r="AQ148" s="1">
        <f t="shared" si="122"/>
        <v>5.3964088187131134</v>
      </c>
      <c r="AS148">
        <f t="shared" si="132"/>
        <v>1.5523567866664667</v>
      </c>
      <c r="AT148" s="1">
        <f t="shared" si="133"/>
        <v>1.5680000000000001</v>
      </c>
      <c r="AV148">
        <f t="shared" si="123"/>
        <v>1.5523567866664667</v>
      </c>
      <c r="AW148">
        <f t="shared" si="123"/>
        <v>1.5680000000000001</v>
      </c>
    </row>
    <row r="149" spans="1:49" x14ac:dyDescent="0.35">
      <c r="A149" s="1">
        <v>3</v>
      </c>
      <c r="B149" s="1">
        <v>60</v>
      </c>
      <c r="C149" s="1">
        <v>1.655</v>
      </c>
      <c r="D149" s="1">
        <f t="shared" si="124"/>
        <v>333.15</v>
      </c>
      <c r="E149">
        <v>110.98</v>
      </c>
      <c r="F149">
        <f t="shared" si="125"/>
        <v>332.94</v>
      </c>
      <c r="G149" s="1">
        <v>1.7999999999999999E-2</v>
      </c>
      <c r="H149">
        <f t="shared" si="103"/>
        <v>3.0016509079993999E-3</v>
      </c>
      <c r="I149">
        <f t="shared" si="104"/>
        <v>5.8085928390085462</v>
      </c>
      <c r="K149">
        <f t="shared" si="126"/>
        <v>54</v>
      </c>
      <c r="L149" s="1">
        <f t="shared" si="127"/>
        <v>9</v>
      </c>
      <c r="M149" s="1">
        <f t="shared" si="105"/>
        <v>3</v>
      </c>
      <c r="N149" s="1">
        <v>0.2</v>
      </c>
      <c r="O149" s="1">
        <f t="shared" si="106"/>
        <v>1.6</v>
      </c>
      <c r="P149" s="1">
        <f t="shared" si="107"/>
        <v>0.47000362924573563</v>
      </c>
      <c r="Q149" s="1">
        <f t="shared" si="108"/>
        <v>4.2300326632116203</v>
      </c>
      <c r="R149" s="1">
        <f t="shared" si="128"/>
        <v>-162</v>
      </c>
      <c r="S149" s="1">
        <f t="shared" si="109"/>
        <v>-685.26529144028245</v>
      </c>
      <c r="U149">
        <f t="shared" si="110"/>
        <v>0.33333333333333331</v>
      </c>
      <c r="V149">
        <f t="shared" si="111"/>
        <v>3.2</v>
      </c>
      <c r="W149">
        <f t="shared" si="112"/>
        <v>11.354166666666666</v>
      </c>
      <c r="Y149">
        <f t="shared" si="113"/>
        <v>0.75022131528800995</v>
      </c>
      <c r="Z149">
        <f t="shared" si="114"/>
        <v>-0.2873870289307216</v>
      </c>
      <c r="AB149">
        <f t="shared" si="129"/>
        <v>-170448.93932029448</v>
      </c>
      <c r="AC149">
        <f t="shared" si="115"/>
        <v>0.24977868471199002</v>
      </c>
      <c r="AD149">
        <f t="shared" si="116"/>
        <v>6.2389391336451716E-2</v>
      </c>
      <c r="AE149">
        <f t="shared" si="117"/>
        <v>-10634.205578136965</v>
      </c>
      <c r="AJ149">
        <f t="shared" si="130"/>
        <v>217951.27439548491</v>
      </c>
      <c r="AK149">
        <f t="shared" si="118"/>
        <v>6.2389391336451716E-2</v>
      </c>
      <c r="AL149">
        <f t="shared" si="119"/>
        <v>0.75022131528800995</v>
      </c>
      <c r="AM149">
        <f t="shared" si="120"/>
        <v>10201.394924406408</v>
      </c>
      <c r="AO149">
        <f t="shared" si="121"/>
        <v>-264.09619140532232</v>
      </c>
      <c r="AP149" s="1">
        <f t="shared" si="131"/>
        <v>-268.11</v>
      </c>
      <c r="AQ149" s="1">
        <f t="shared" si="122"/>
        <v>16.110659434708559</v>
      </c>
      <c r="AS149">
        <f t="shared" si="132"/>
        <v>1.6302234037365575</v>
      </c>
      <c r="AT149" s="1">
        <f t="shared" si="133"/>
        <v>1.655</v>
      </c>
      <c r="AV149">
        <f t="shared" si="123"/>
        <v>1.6302234037365575</v>
      </c>
      <c r="AW149">
        <f t="shared" si="123"/>
        <v>1.655</v>
      </c>
    </row>
    <row r="150" spans="1:49" x14ac:dyDescent="0.35">
      <c r="A150" s="1">
        <v>3.25</v>
      </c>
      <c r="B150" s="1">
        <v>60</v>
      </c>
      <c r="C150" s="1">
        <v>1.744</v>
      </c>
      <c r="D150" s="1">
        <f t="shared" si="124"/>
        <v>333.15</v>
      </c>
      <c r="E150">
        <v>110.98</v>
      </c>
      <c r="F150">
        <f t="shared" si="125"/>
        <v>360.685</v>
      </c>
      <c r="G150" s="1">
        <v>1.7999999999999999E-2</v>
      </c>
      <c r="H150">
        <f t="shared" si="103"/>
        <v>3.0016509079993999E-3</v>
      </c>
      <c r="I150">
        <f t="shared" si="104"/>
        <v>5.8085928390085462</v>
      </c>
      <c r="K150">
        <f t="shared" si="126"/>
        <v>58.5</v>
      </c>
      <c r="L150" s="1">
        <f t="shared" si="127"/>
        <v>9.75</v>
      </c>
      <c r="M150" s="1">
        <f t="shared" si="105"/>
        <v>3.1224989991991992</v>
      </c>
      <c r="N150" s="1">
        <v>0.2</v>
      </c>
      <c r="O150" s="1">
        <f t="shared" si="106"/>
        <v>1.6244997998398398</v>
      </c>
      <c r="P150" s="1">
        <f t="shared" si="107"/>
        <v>0.48519995291361534</v>
      </c>
      <c r="Q150" s="1">
        <f t="shared" si="108"/>
        <v>4.7306995409077492</v>
      </c>
      <c r="R150" s="1">
        <f t="shared" si="128"/>
        <v>-175.5</v>
      </c>
      <c r="S150" s="1">
        <f t="shared" si="109"/>
        <v>-830.23776942930999</v>
      </c>
      <c r="U150">
        <f t="shared" si="110"/>
        <v>0.32025630761017426</v>
      </c>
      <c r="V150">
        <f t="shared" si="111"/>
        <v>3.2489995996796797</v>
      </c>
      <c r="W150">
        <f t="shared" si="112"/>
        <v>11.631347785246362</v>
      </c>
      <c r="Y150">
        <f t="shared" si="113"/>
        <v>0.7349239537438863</v>
      </c>
      <c r="Z150">
        <f t="shared" si="114"/>
        <v>-0.3079882494161319</v>
      </c>
      <c r="AB150">
        <f t="shared" si="129"/>
        <v>-167122.59018734095</v>
      </c>
      <c r="AC150">
        <f t="shared" si="115"/>
        <v>0.26507604625611364</v>
      </c>
      <c r="AD150">
        <f t="shared" si="116"/>
        <v>7.0265310298773295E-2</v>
      </c>
      <c r="AE150">
        <f t="shared" si="117"/>
        <v>-11742.920657448236</v>
      </c>
      <c r="AJ150">
        <f t="shared" si="130"/>
        <v>216934.89954542011</v>
      </c>
      <c r="AK150">
        <f t="shared" si="118"/>
        <v>7.0265310298773295E-2</v>
      </c>
      <c r="AL150">
        <f t="shared" si="119"/>
        <v>0.7349239537438863</v>
      </c>
      <c r="AM150">
        <f t="shared" si="120"/>
        <v>11202.444379994015</v>
      </c>
      <c r="AO150">
        <f t="shared" si="121"/>
        <v>-301.70082800975069</v>
      </c>
      <c r="AP150" s="1">
        <f t="shared" si="131"/>
        <v>-306.072</v>
      </c>
      <c r="AQ150" s="1">
        <f t="shared" si="122"/>
        <v>19.107144568340104</v>
      </c>
      <c r="AS150">
        <f t="shared" si="132"/>
        <v>1.7190930370925965</v>
      </c>
      <c r="AT150" s="1">
        <f t="shared" si="133"/>
        <v>1.744</v>
      </c>
      <c r="AV150">
        <f t="shared" si="123"/>
        <v>1.7190930370925965</v>
      </c>
      <c r="AW150">
        <f t="shared" si="123"/>
        <v>1.744</v>
      </c>
    </row>
    <row r="151" spans="1:49" x14ac:dyDescent="0.35">
      <c r="A151" s="1">
        <v>3.5</v>
      </c>
      <c r="B151" s="1">
        <v>60</v>
      </c>
      <c r="C151" s="1">
        <v>1.8320000000000001</v>
      </c>
      <c r="D151" s="1">
        <f t="shared" si="124"/>
        <v>333.15</v>
      </c>
      <c r="E151">
        <v>110.98</v>
      </c>
      <c r="F151">
        <f t="shared" si="125"/>
        <v>388.43</v>
      </c>
      <c r="G151" s="1">
        <v>1.7999999999999999E-2</v>
      </c>
      <c r="H151">
        <f t="shared" si="103"/>
        <v>3.0016509079993999E-3</v>
      </c>
      <c r="I151">
        <f t="shared" si="104"/>
        <v>5.8085928390085462</v>
      </c>
      <c r="K151">
        <f t="shared" si="126"/>
        <v>63</v>
      </c>
      <c r="L151" s="1">
        <f t="shared" si="127"/>
        <v>10.5</v>
      </c>
      <c r="M151" s="1">
        <f t="shared" si="105"/>
        <v>3.2403703492039302</v>
      </c>
      <c r="N151" s="1">
        <v>0.2</v>
      </c>
      <c r="O151" s="1">
        <f t="shared" si="106"/>
        <v>1.6480740698407861</v>
      </c>
      <c r="P151" s="1">
        <f t="shared" si="107"/>
        <v>0.49960737576900971</v>
      </c>
      <c r="Q151" s="1">
        <f t="shared" si="108"/>
        <v>5.2458774455746022</v>
      </c>
      <c r="R151" s="1">
        <f t="shared" si="128"/>
        <v>-189</v>
      </c>
      <c r="S151" s="1">
        <f t="shared" si="109"/>
        <v>-991.47083721359979</v>
      </c>
      <c r="U151">
        <f t="shared" si="110"/>
        <v>0.30860669992418382</v>
      </c>
      <c r="V151">
        <f t="shared" si="111"/>
        <v>3.2961481396815722</v>
      </c>
      <c r="W151">
        <f t="shared" si="112"/>
        <v>11.890561112389092</v>
      </c>
      <c r="Y151">
        <f t="shared" si="113"/>
        <v>0.72023796662417261</v>
      </c>
      <c r="Z151">
        <f t="shared" si="114"/>
        <v>-0.32817361237793047</v>
      </c>
      <c r="AB151">
        <f t="shared" si="129"/>
        <v>-163944.04979002496</v>
      </c>
      <c r="AC151">
        <f t="shared" si="115"/>
        <v>0.27976203337582739</v>
      </c>
      <c r="AD151">
        <f t="shared" si="116"/>
        <v>7.8266795318577553E-2</v>
      </c>
      <c r="AE151">
        <f t="shared" si="117"/>
        <v>-12831.375388614571</v>
      </c>
      <c r="AJ151">
        <f t="shared" si="130"/>
        <v>215926.95419299119</v>
      </c>
      <c r="AK151">
        <f t="shared" si="118"/>
        <v>7.8266795318577553E-2</v>
      </c>
      <c r="AL151">
        <f t="shared" si="119"/>
        <v>0.72023796662417261</v>
      </c>
      <c r="AM151">
        <f t="shared" si="120"/>
        <v>12171.957338567096</v>
      </c>
      <c r="AO151">
        <f t="shared" si="121"/>
        <v>-344.27152189089065</v>
      </c>
      <c r="AP151" s="1">
        <f t="shared" si="131"/>
        <v>-346.24799999999999</v>
      </c>
      <c r="AQ151" s="1">
        <f t="shared" si="122"/>
        <v>3.9064657157884195</v>
      </c>
      <c r="AS151">
        <f t="shared" si="132"/>
        <v>1.8215424438671464</v>
      </c>
      <c r="AT151" s="1">
        <f t="shared" si="133"/>
        <v>1.8320000000000001</v>
      </c>
      <c r="AV151">
        <f t="shared" si="123"/>
        <v>1.8215424438671464</v>
      </c>
      <c r="AW151">
        <f t="shared" si="123"/>
        <v>1.8320000000000001</v>
      </c>
    </row>
    <row r="152" spans="1:49" x14ac:dyDescent="0.35">
      <c r="A152" s="1">
        <v>3.75</v>
      </c>
      <c r="B152" s="1">
        <v>60</v>
      </c>
      <c r="C152" s="1">
        <v>1.919</v>
      </c>
      <c r="D152" s="1">
        <f t="shared" si="124"/>
        <v>333.15</v>
      </c>
      <c r="E152">
        <v>110.98</v>
      </c>
      <c r="F152">
        <f t="shared" si="125"/>
        <v>416.17500000000001</v>
      </c>
      <c r="G152" s="1">
        <v>1.7999999999999999E-2</v>
      </c>
      <c r="H152">
        <f t="shared" si="103"/>
        <v>3.0016509079993999E-3</v>
      </c>
      <c r="I152">
        <f t="shared" si="104"/>
        <v>5.8085928390085462</v>
      </c>
      <c r="K152">
        <f t="shared" si="126"/>
        <v>67.5</v>
      </c>
      <c r="L152" s="1">
        <f t="shared" si="127"/>
        <v>11.25</v>
      </c>
      <c r="M152" s="1">
        <f t="shared" si="105"/>
        <v>3.3541019662496847</v>
      </c>
      <c r="N152" s="1">
        <v>0.2</v>
      </c>
      <c r="O152" s="1">
        <f t="shared" si="106"/>
        <v>1.670820393249937</v>
      </c>
      <c r="P152" s="1">
        <f t="shared" si="107"/>
        <v>0.51331475924627068</v>
      </c>
      <c r="Q152" s="1">
        <f t="shared" si="108"/>
        <v>5.7747910415205448</v>
      </c>
      <c r="R152" s="1">
        <f t="shared" si="128"/>
        <v>-202.5</v>
      </c>
      <c r="S152" s="1">
        <f t="shared" si="109"/>
        <v>-1169.3951859079102</v>
      </c>
      <c r="U152">
        <f t="shared" si="110"/>
        <v>0.29814239699997197</v>
      </c>
      <c r="V152">
        <f t="shared" si="111"/>
        <v>3.3416407864998741</v>
      </c>
      <c r="W152">
        <f t="shared" si="112"/>
        <v>12.133969083632897</v>
      </c>
      <c r="Y152">
        <f t="shared" si="113"/>
        <v>0.70612742069306411</v>
      </c>
      <c r="Z152">
        <f t="shared" si="114"/>
        <v>-0.34795957520583476</v>
      </c>
      <c r="AB152">
        <f t="shared" si="129"/>
        <v>-160904.2106187926</v>
      </c>
      <c r="AC152">
        <f t="shared" si="115"/>
        <v>0.29387257930693594</v>
      </c>
      <c r="AD152">
        <f t="shared" si="116"/>
        <v>8.636109286851136E-2</v>
      </c>
      <c r="AE152">
        <f t="shared" si="117"/>
        <v>-13895.863476184059</v>
      </c>
      <c r="AJ152">
        <f t="shared" si="130"/>
        <v>214928.79783846333</v>
      </c>
      <c r="AK152">
        <f t="shared" si="118"/>
        <v>8.636109286851136E-2</v>
      </c>
      <c r="AL152">
        <f t="shared" si="119"/>
        <v>0.70612742069306411</v>
      </c>
      <c r="AM152">
        <f t="shared" si="120"/>
        <v>13106.774141786882</v>
      </c>
      <c r="AO152">
        <f t="shared" si="121"/>
        <v>-392.78778016957222</v>
      </c>
      <c r="AP152" s="1">
        <f t="shared" si="131"/>
        <v>-388.59749999999997</v>
      </c>
      <c r="AQ152" s="1">
        <f t="shared" si="122"/>
        <v>17.558447899510423</v>
      </c>
      <c r="AS152">
        <f t="shared" si="132"/>
        <v>1.9396927415781344</v>
      </c>
      <c r="AT152" s="1">
        <f t="shared" si="133"/>
        <v>1.919</v>
      </c>
      <c r="AV152">
        <f t="shared" si="123"/>
        <v>1.9396927415781344</v>
      </c>
      <c r="AW152">
        <f t="shared" si="123"/>
        <v>1.919</v>
      </c>
    </row>
    <row r="153" spans="1:49" x14ac:dyDescent="0.35">
      <c r="A153" s="1">
        <v>0.2</v>
      </c>
      <c r="B153" s="1">
        <v>70</v>
      </c>
      <c r="C153" s="1">
        <v>0.83930000000000005</v>
      </c>
      <c r="D153" s="1">
        <f t="shared" si="124"/>
        <v>343.15</v>
      </c>
      <c r="E153">
        <v>110.98</v>
      </c>
      <c r="F153">
        <f t="shared" si="125"/>
        <v>22.196000000000002</v>
      </c>
      <c r="G153" s="1">
        <v>1.7999999999999999E-2</v>
      </c>
      <c r="H153">
        <f t="shared" si="103"/>
        <v>2.9141774734081308E-3</v>
      </c>
      <c r="I153">
        <f t="shared" si="104"/>
        <v>5.838167669354644</v>
      </c>
      <c r="K153">
        <f t="shared" si="126"/>
        <v>3.6</v>
      </c>
      <c r="L153" s="1">
        <f t="shared" si="127"/>
        <v>0.60000000000000009</v>
      </c>
      <c r="M153" s="1">
        <f t="shared" si="105"/>
        <v>0.7745966692414834</v>
      </c>
      <c r="N153" s="1">
        <v>0.2</v>
      </c>
      <c r="O153" s="1">
        <f t="shared" si="106"/>
        <v>1.1549193338482966</v>
      </c>
      <c r="P153" s="1">
        <f t="shared" si="107"/>
        <v>0.14403050071078732</v>
      </c>
      <c r="Q153" s="1">
        <f t="shared" si="108"/>
        <v>8.6418300426472403E-2</v>
      </c>
      <c r="R153" s="1">
        <f t="shared" si="128"/>
        <v>-10.8</v>
      </c>
      <c r="S153" s="1">
        <f t="shared" si="109"/>
        <v>-0.93331764460590205</v>
      </c>
      <c r="U153">
        <f t="shared" si="110"/>
        <v>1.2909944487358056</v>
      </c>
      <c r="V153">
        <f t="shared" si="111"/>
        <v>2.3098386676965932</v>
      </c>
      <c r="W153">
        <f t="shared" si="112"/>
        <v>4.5830709424352492</v>
      </c>
      <c r="Y153">
        <f t="shared" si="113"/>
        <v>0.97828596472692131</v>
      </c>
      <c r="Z153">
        <f t="shared" si="114"/>
        <v>-2.1953254215839504E-2</v>
      </c>
      <c r="AB153">
        <f t="shared" si="129"/>
        <v>-222729.60061558225</v>
      </c>
      <c r="AC153">
        <f t="shared" si="115"/>
        <v>2.1714035273078747E-2</v>
      </c>
      <c r="AD153">
        <f t="shared" si="116"/>
        <v>4.71499327840508E-4</v>
      </c>
      <c r="AE153">
        <f t="shared" si="117"/>
        <v>-105.01685698043183</v>
      </c>
      <c r="AJ153">
        <f t="shared" si="130"/>
        <v>230182.08720213818</v>
      </c>
      <c r="AK153">
        <f t="shared" si="118"/>
        <v>4.71499327840508E-4</v>
      </c>
      <c r="AL153">
        <f t="shared" si="119"/>
        <v>0.97828596472692131</v>
      </c>
      <c r="AM153">
        <f t="shared" si="120"/>
        <v>106.17405996182079</v>
      </c>
      <c r="AO153">
        <f t="shared" si="121"/>
        <v>-6.6955448226459566</v>
      </c>
      <c r="AP153" s="1">
        <f t="shared" si="131"/>
        <v>-9.0644400000000012</v>
      </c>
      <c r="AQ153" s="1">
        <f t="shared" si="122"/>
        <v>5.6116643612912505</v>
      </c>
      <c r="AS153">
        <f t="shared" si="132"/>
        <v>0.61995785394869962</v>
      </c>
      <c r="AT153" s="1">
        <f t="shared" si="133"/>
        <v>0.83930000000000005</v>
      </c>
    </row>
    <row r="154" spans="1:49" x14ac:dyDescent="0.35">
      <c r="A154" s="1">
        <v>0.3</v>
      </c>
      <c r="B154" s="1">
        <v>70</v>
      </c>
      <c r="C154" s="1">
        <v>0.8518</v>
      </c>
      <c r="D154" s="1">
        <f t="shared" si="124"/>
        <v>343.15</v>
      </c>
      <c r="E154">
        <v>110.98</v>
      </c>
      <c r="F154">
        <f t="shared" si="125"/>
        <v>33.293999999999997</v>
      </c>
      <c r="G154" s="1">
        <v>1.7999999999999999E-2</v>
      </c>
      <c r="H154">
        <f t="shared" si="103"/>
        <v>2.9141774734081308E-3</v>
      </c>
      <c r="I154">
        <f t="shared" si="104"/>
        <v>5.838167669354644</v>
      </c>
      <c r="K154">
        <f t="shared" si="126"/>
        <v>5.3999999999999995</v>
      </c>
      <c r="L154" s="1">
        <f t="shared" si="127"/>
        <v>0.89999999999999991</v>
      </c>
      <c r="M154" s="1">
        <f t="shared" si="105"/>
        <v>0.94868329805051377</v>
      </c>
      <c r="N154" s="1">
        <v>0.2</v>
      </c>
      <c r="O154" s="1">
        <f t="shared" si="106"/>
        <v>1.1897366596101029</v>
      </c>
      <c r="P154" s="1">
        <f t="shared" si="107"/>
        <v>0.17373198818891761</v>
      </c>
      <c r="Q154" s="1">
        <f t="shared" si="108"/>
        <v>0.15635878937002584</v>
      </c>
      <c r="R154" s="1">
        <f t="shared" si="128"/>
        <v>-16.2</v>
      </c>
      <c r="S154" s="1">
        <f t="shared" si="109"/>
        <v>-2.5330123877944186</v>
      </c>
      <c r="U154">
        <f t="shared" si="110"/>
        <v>1.0540925533894598</v>
      </c>
      <c r="V154">
        <f t="shared" si="111"/>
        <v>2.3794733192202058</v>
      </c>
      <c r="W154">
        <f t="shared" si="112"/>
        <v>5.2273299429437881</v>
      </c>
      <c r="Y154">
        <f t="shared" si="113"/>
        <v>0.96777877351460473</v>
      </c>
      <c r="Z154">
        <f t="shared" si="114"/>
        <v>-3.2751757582389782E-2</v>
      </c>
      <c r="AB154">
        <f t="shared" si="129"/>
        <v>-220312.80932128447</v>
      </c>
      <c r="AC154">
        <f t="shared" si="115"/>
        <v>3.2221226485395243E-2</v>
      </c>
      <c r="AD154">
        <f t="shared" si="116"/>
        <v>1.0382074362231359E-3</v>
      </c>
      <c r="AE154">
        <f t="shared" si="117"/>
        <v>-228.73039693256734</v>
      </c>
      <c r="AJ154">
        <f t="shared" si="130"/>
        <v>229841.28498196561</v>
      </c>
      <c r="AK154">
        <f t="shared" si="118"/>
        <v>1.0382074362231359E-3</v>
      </c>
      <c r="AL154">
        <f t="shared" si="119"/>
        <v>0.96777877351460473</v>
      </c>
      <c r="AM154">
        <f t="shared" si="120"/>
        <v>230.93420770792986</v>
      </c>
      <c r="AO154">
        <f t="shared" si="121"/>
        <v>-9.9969048636831133</v>
      </c>
      <c r="AP154" s="1">
        <f t="shared" si="131"/>
        <v>-13.799159999999999</v>
      </c>
      <c r="AQ154" s="1">
        <f t="shared" si="122"/>
        <v>14.457144121648138</v>
      </c>
      <c r="AS154">
        <f t="shared" si="132"/>
        <v>0.61709289281994528</v>
      </c>
      <c r="AT154" s="1">
        <f t="shared" si="133"/>
        <v>0.8518</v>
      </c>
    </row>
    <row r="155" spans="1:49" x14ac:dyDescent="0.35">
      <c r="A155" s="1">
        <v>0.4</v>
      </c>
      <c r="B155" s="1">
        <v>70</v>
      </c>
      <c r="C155" s="1">
        <v>0.86799999999999999</v>
      </c>
      <c r="D155" s="1">
        <f t="shared" si="124"/>
        <v>343.15</v>
      </c>
      <c r="E155">
        <v>110.98</v>
      </c>
      <c r="F155">
        <f t="shared" si="125"/>
        <v>44.392000000000003</v>
      </c>
      <c r="G155" s="1">
        <v>1.7999999999999999E-2</v>
      </c>
      <c r="H155">
        <f t="shared" si="103"/>
        <v>2.9141774734081308E-3</v>
      </c>
      <c r="I155">
        <f t="shared" si="104"/>
        <v>5.838167669354644</v>
      </c>
      <c r="K155">
        <f t="shared" si="126"/>
        <v>7.2</v>
      </c>
      <c r="L155" s="1">
        <f t="shared" si="127"/>
        <v>1.2000000000000002</v>
      </c>
      <c r="M155" s="1">
        <f t="shared" si="105"/>
        <v>1.0954451150103324</v>
      </c>
      <c r="N155" s="1">
        <v>0.2</v>
      </c>
      <c r="O155" s="1">
        <f t="shared" si="106"/>
        <v>1.2190890230020666</v>
      </c>
      <c r="P155" s="1">
        <f t="shared" si="107"/>
        <v>0.19810387736670676</v>
      </c>
      <c r="Q155" s="1">
        <f t="shared" si="108"/>
        <v>0.23772465284004815</v>
      </c>
      <c r="R155" s="1">
        <f t="shared" si="128"/>
        <v>-21.6</v>
      </c>
      <c r="S155" s="1">
        <f t="shared" si="109"/>
        <v>-5.1348525013450406</v>
      </c>
      <c r="U155">
        <f t="shared" si="110"/>
        <v>0.91287092917527679</v>
      </c>
      <c r="V155">
        <f t="shared" si="111"/>
        <v>2.4381780460041331</v>
      </c>
      <c r="W155">
        <f t="shared" si="112"/>
        <v>5.7658678095059148</v>
      </c>
      <c r="Y155">
        <f t="shared" si="113"/>
        <v>0.95749488697730356</v>
      </c>
      <c r="Z155">
        <f t="shared" si="114"/>
        <v>-4.3434897913078224E-2</v>
      </c>
      <c r="AB155">
        <f t="shared" si="129"/>
        <v>-217950.93175908242</v>
      </c>
      <c r="AC155">
        <f t="shared" si="115"/>
        <v>4.250511302269646E-2</v>
      </c>
      <c r="AD155">
        <f t="shared" si="116"/>
        <v>1.8066846330722002E-3</v>
      </c>
      <c r="AE155">
        <f t="shared" si="117"/>
        <v>-393.76859917290199</v>
      </c>
      <c r="AJ155">
        <f t="shared" si="130"/>
        <v>229491.65939963059</v>
      </c>
      <c r="AK155">
        <f t="shared" si="118"/>
        <v>1.8066846330722002E-3</v>
      </c>
      <c r="AL155">
        <f t="shared" si="119"/>
        <v>0.95749488697730356</v>
      </c>
      <c r="AM155">
        <f t="shared" si="120"/>
        <v>396.99562468455514</v>
      </c>
      <c r="AO155">
        <f t="shared" si="121"/>
        <v>-14.171180720417169</v>
      </c>
      <c r="AP155" s="1">
        <f t="shared" si="131"/>
        <v>-18.748799999999999</v>
      </c>
      <c r="AQ155" s="1">
        <f t="shared" si="122"/>
        <v>20.954598268808429</v>
      </c>
      <c r="AS155">
        <f t="shared" si="132"/>
        <v>0.65607318150079486</v>
      </c>
      <c r="AT155" s="1">
        <f t="shared" si="133"/>
        <v>0.86799999999999999</v>
      </c>
    </row>
    <row r="156" spans="1:49" x14ac:dyDescent="0.35">
      <c r="A156" s="1">
        <v>0.5</v>
      </c>
      <c r="B156" s="1">
        <v>70</v>
      </c>
      <c r="C156" s="1">
        <v>0.88660000000000005</v>
      </c>
      <c r="D156" s="1">
        <f t="shared" si="124"/>
        <v>343.15</v>
      </c>
      <c r="E156">
        <v>110.98</v>
      </c>
      <c r="F156">
        <f t="shared" si="125"/>
        <v>55.49</v>
      </c>
      <c r="G156" s="1">
        <v>1.7999999999999999E-2</v>
      </c>
      <c r="H156">
        <f t="shared" si="103"/>
        <v>2.9141774734081308E-3</v>
      </c>
      <c r="I156">
        <f t="shared" si="104"/>
        <v>5.838167669354644</v>
      </c>
      <c r="K156">
        <f t="shared" si="126"/>
        <v>9</v>
      </c>
      <c r="L156" s="1">
        <f t="shared" si="127"/>
        <v>1.5</v>
      </c>
      <c r="M156" s="1">
        <f t="shared" si="105"/>
        <v>1.2247448713915889</v>
      </c>
      <c r="N156" s="1">
        <v>0.2</v>
      </c>
      <c r="O156" s="1">
        <f t="shared" si="106"/>
        <v>1.2449489742783177</v>
      </c>
      <c r="P156" s="1">
        <f t="shared" si="107"/>
        <v>0.21909454456137531</v>
      </c>
      <c r="Q156" s="1">
        <f t="shared" si="108"/>
        <v>0.32864181684206295</v>
      </c>
      <c r="R156" s="1">
        <f t="shared" si="128"/>
        <v>-27</v>
      </c>
      <c r="S156" s="1">
        <f t="shared" si="109"/>
        <v>-8.8733290547357004</v>
      </c>
      <c r="U156">
        <f t="shared" si="110"/>
        <v>0.81649658092772615</v>
      </c>
      <c r="V156">
        <f t="shared" si="111"/>
        <v>2.4898979485566355</v>
      </c>
      <c r="W156">
        <f t="shared" si="112"/>
        <v>6.2305505519291478</v>
      </c>
      <c r="Y156">
        <f t="shared" si="113"/>
        <v>0.94742726127201582</v>
      </c>
      <c r="Z156">
        <f t="shared" si="114"/>
        <v>-5.4005114078506188E-2</v>
      </c>
      <c r="AB156">
        <f t="shared" si="129"/>
        <v>-215642.28328997619</v>
      </c>
      <c r="AC156">
        <f t="shared" si="115"/>
        <v>5.257273872798416E-2</v>
      </c>
      <c r="AD156">
        <f t="shared" si="116"/>
        <v>2.7638928573608854E-3</v>
      </c>
      <c r="AE156">
        <f t="shared" si="117"/>
        <v>-596.01216653015774</v>
      </c>
      <c r="AJ156">
        <f t="shared" si="130"/>
        <v>229133.99023648747</v>
      </c>
      <c r="AK156">
        <f t="shared" si="118"/>
        <v>2.7638928573608854E-3</v>
      </c>
      <c r="AL156">
        <f t="shared" si="119"/>
        <v>0.94742726127201582</v>
      </c>
      <c r="AM156">
        <f t="shared" si="120"/>
        <v>600.0073889787933</v>
      </c>
      <c r="AO156">
        <f t="shared" si="121"/>
        <v>-19.153107169378927</v>
      </c>
      <c r="AP156" s="1">
        <f t="shared" si="131"/>
        <v>-23.938200000000002</v>
      </c>
      <c r="AQ156" s="1">
        <f t="shared" si="122"/>
        <v>22.897113397661208</v>
      </c>
      <c r="AS156">
        <f t="shared" si="132"/>
        <v>0.70937433960662688</v>
      </c>
      <c r="AT156" s="1">
        <f t="shared" si="133"/>
        <v>0.88660000000000005</v>
      </c>
    </row>
    <row r="157" spans="1:49" x14ac:dyDescent="0.35">
      <c r="A157" s="1">
        <v>0.6</v>
      </c>
      <c r="B157" s="1">
        <v>70</v>
      </c>
      <c r="C157" s="1">
        <v>0.90710000000000002</v>
      </c>
      <c r="D157" s="1">
        <f t="shared" si="124"/>
        <v>343.15</v>
      </c>
      <c r="E157">
        <v>110.98</v>
      </c>
      <c r="F157">
        <f t="shared" si="125"/>
        <v>66.587999999999994</v>
      </c>
      <c r="G157" s="1">
        <v>1.7999999999999999E-2</v>
      </c>
      <c r="H157">
        <f t="shared" si="103"/>
        <v>2.9141774734081308E-3</v>
      </c>
      <c r="I157">
        <f t="shared" si="104"/>
        <v>5.838167669354644</v>
      </c>
      <c r="K157">
        <f t="shared" si="126"/>
        <v>10.799999999999999</v>
      </c>
      <c r="L157" s="1">
        <f t="shared" si="127"/>
        <v>1.7999999999999998</v>
      </c>
      <c r="M157" s="1">
        <f t="shared" si="105"/>
        <v>1.3416407864998738</v>
      </c>
      <c r="N157" s="1">
        <v>0.2</v>
      </c>
      <c r="O157" s="1">
        <f t="shared" si="106"/>
        <v>1.2683281572999747</v>
      </c>
      <c r="P157" s="1">
        <f t="shared" si="107"/>
        <v>0.23769962166478761</v>
      </c>
      <c r="Q157" s="1">
        <f t="shared" si="108"/>
        <v>0.42785931899661767</v>
      </c>
      <c r="R157" s="1">
        <f t="shared" si="128"/>
        <v>-32.4</v>
      </c>
      <c r="S157" s="1">
        <f t="shared" si="109"/>
        <v>-13.862641935490412</v>
      </c>
      <c r="U157">
        <f t="shared" si="110"/>
        <v>0.7453559924999299</v>
      </c>
      <c r="V157">
        <f t="shared" si="111"/>
        <v>2.5366563145999494</v>
      </c>
      <c r="W157">
        <f t="shared" si="112"/>
        <v>6.6406494776392329</v>
      </c>
      <c r="Y157">
        <f t="shared" si="113"/>
        <v>0.93756914572449723</v>
      </c>
      <c r="Z157">
        <f t="shared" si="114"/>
        <v>-6.4464768417906146E-2</v>
      </c>
      <c r="AB157">
        <f t="shared" si="129"/>
        <v>-213385.24097771975</v>
      </c>
      <c r="AC157">
        <f t="shared" si="115"/>
        <v>6.2430854275502816E-2</v>
      </c>
      <c r="AD157">
        <f t="shared" si="116"/>
        <v>3.8976115655690682E-3</v>
      </c>
      <c r="AE157">
        <f t="shared" si="117"/>
        <v>-831.6927831565032</v>
      </c>
      <c r="AJ157">
        <f t="shared" si="130"/>
        <v>228769.00416504696</v>
      </c>
      <c r="AK157">
        <f t="shared" si="118"/>
        <v>3.8976115655690682E-3</v>
      </c>
      <c r="AL157">
        <f t="shared" si="119"/>
        <v>0.93756914572449723</v>
      </c>
      <c r="AM157">
        <f t="shared" si="120"/>
        <v>835.98607567064835</v>
      </c>
      <c r="AO157">
        <f t="shared" si="121"/>
        <v>-24.861048695692716</v>
      </c>
      <c r="AP157" s="1">
        <f t="shared" si="131"/>
        <v>-29.390039999999996</v>
      </c>
      <c r="AQ157" s="1">
        <f t="shared" si="122"/>
        <v>20.511762234490952</v>
      </c>
      <c r="AS157">
        <f t="shared" si="132"/>
        <v>0.76731631776829379</v>
      </c>
      <c r="AT157" s="1">
        <f t="shared" si="133"/>
        <v>0.90710000000000002</v>
      </c>
    </row>
    <row r="158" spans="1:49" x14ac:dyDescent="0.35">
      <c r="A158" s="1">
        <v>0.7</v>
      </c>
      <c r="B158" s="1">
        <v>70</v>
      </c>
      <c r="C158" s="1">
        <v>0.92900000000000005</v>
      </c>
      <c r="D158" s="1">
        <f t="shared" si="124"/>
        <v>343.15</v>
      </c>
      <c r="E158">
        <v>110.98</v>
      </c>
      <c r="F158">
        <f t="shared" si="125"/>
        <v>77.685999999999993</v>
      </c>
      <c r="G158" s="1">
        <v>1.7999999999999999E-2</v>
      </c>
      <c r="H158">
        <f t="shared" si="103"/>
        <v>2.9141774734081308E-3</v>
      </c>
      <c r="I158">
        <f t="shared" si="104"/>
        <v>5.838167669354644</v>
      </c>
      <c r="K158">
        <f t="shared" si="126"/>
        <v>12.6</v>
      </c>
      <c r="L158" s="1">
        <f t="shared" si="127"/>
        <v>2.0999999999999996</v>
      </c>
      <c r="M158" s="1">
        <f t="shared" si="105"/>
        <v>1.4491376746189437</v>
      </c>
      <c r="N158" s="1">
        <v>0.2</v>
      </c>
      <c r="O158" s="1">
        <f t="shared" si="106"/>
        <v>1.2898275349237887</v>
      </c>
      <c r="P158" s="1">
        <f t="shared" si="107"/>
        <v>0.25450851557823218</v>
      </c>
      <c r="Q158" s="1">
        <f t="shared" si="108"/>
        <v>0.53446788271428747</v>
      </c>
      <c r="R158" s="1">
        <f t="shared" si="128"/>
        <v>-37.799999999999997</v>
      </c>
      <c r="S158" s="1">
        <f t="shared" si="109"/>
        <v>-20.202885966600064</v>
      </c>
      <c r="U158">
        <f t="shared" si="110"/>
        <v>0.69006555934235425</v>
      </c>
      <c r="V158">
        <f t="shared" si="111"/>
        <v>2.5796550698475773</v>
      </c>
      <c r="W158">
        <f t="shared" si="112"/>
        <v>7.0085795058786466</v>
      </c>
      <c r="Y158">
        <f t="shared" si="113"/>
        <v>0.9279140677340153</v>
      </c>
      <c r="Z158">
        <f t="shared" si="114"/>
        <v>-7.4816149908080359E-2</v>
      </c>
      <c r="AB158">
        <f t="shared" si="129"/>
        <v>-211178.24116601562</v>
      </c>
      <c r="AC158">
        <f t="shared" si="115"/>
        <v>7.2085932265984712E-2</v>
      </c>
      <c r="AD158">
        <f t="shared" si="116"/>
        <v>5.1963816306561357E-3</v>
      </c>
      <c r="AE158">
        <f t="shared" si="117"/>
        <v>-1097.3627331893549</v>
      </c>
      <c r="AJ158">
        <f t="shared" si="130"/>
        <v>228397.37853606464</v>
      </c>
      <c r="AK158">
        <f t="shared" si="118"/>
        <v>5.1963816306561357E-3</v>
      </c>
      <c r="AL158">
        <f t="shared" si="119"/>
        <v>0.9279140677340153</v>
      </c>
      <c r="AM158">
        <f t="shared" si="120"/>
        <v>1101.285478622551</v>
      </c>
      <c r="AO158">
        <f t="shared" si="121"/>
        <v>-31.209027055582737</v>
      </c>
      <c r="AP158" s="1">
        <f t="shared" si="131"/>
        <v>-35.116199999999999</v>
      </c>
      <c r="AQ158" s="1">
        <f t="shared" si="122"/>
        <v>15.266000417586255</v>
      </c>
      <c r="AS158">
        <f t="shared" si="132"/>
        <v>0.82563563639107773</v>
      </c>
      <c r="AT158" s="1">
        <f t="shared" si="133"/>
        <v>0.92900000000000005</v>
      </c>
    </row>
    <row r="159" spans="1:49" x14ac:dyDescent="0.35">
      <c r="A159" s="1">
        <v>0.8</v>
      </c>
      <c r="B159" s="1">
        <v>70</v>
      </c>
      <c r="C159" s="1">
        <v>0.95220000000000005</v>
      </c>
      <c r="D159" s="1">
        <f t="shared" si="124"/>
        <v>343.15</v>
      </c>
      <c r="E159">
        <v>110.98</v>
      </c>
      <c r="F159">
        <f t="shared" si="125"/>
        <v>88.784000000000006</v>
      </c>
      <c r="G159" s="1">
        <v>1.7999999999999999E-2</v>
      </c>
      <c r="H159">
        <f t="shared" si="103"/>
        <v>2.9141774734081308E-3</v>
      </c>
      <c r="I159">
        <f t="shared" si="104"/>
        <v>5.838167669354644</v>
      </c>
      <c r="K159">
        <f t="shared" si="126"/>
        <v>14.4</v>
      </c>
      <c r="L159" s="1">
        <f t="shared" si="127"/>
        <v>2.4000000000000004</v>
      </c>
      <c r="M159" s="1">
        <f t="shared" si="105"/>
        <v>1.5491933384829668</v>
      </c>
      <c r="N159" s="1">
        <v>0.2</v>
      </c>
      <c r="O159" s="1">
        <f t="shared" si="106"/>
        <v>1.3098386676965934</v>
      </c>
      <c r="P159" s="1">
        <f t="shared" si="107"/>
        <v>0.26990397519884929</v>
      </c>
      <c r="Q159" s="1">
        <f t="shared" si="108"/>
        <v>0.64776954047723834</v>
      </c>
      <c r="R159" s="1">
        <f t="shared" si="128"/>
        <v>-43.2</v>
      </c>
      <c r="S159" s="1">
        <f t="shared" si="109"/>
        <v>-27.983644148616698</v>
      </c>
      <c r="U159">
        <f t="shared" si="110"/>
        <v>0.6454972243679028</v>
      </c>
      <c r="V159">
        <f t="shared" si="111"/>
        <v>2.6196773353931868</v>
      </c>
      <c r="W159">
        <f t="shared" si="112"/>
        <v>7.3428192954444151</v>
      </c>
      <c r="Y159">
        <f t="shared" si="113"/>
        <v>0.91845581860130199</v>
      </c>
      <c r="Z159">
        <f t="shared" si="114"/>
        <v>-8.5061477169996416E-2</v>
      </c>
      <c r="AB159">
        <f t="shared" si="129"/>
        <v>-209019.77713871791</v>
      </c>
      <c r="AC159">
        <f t="shared" si="115"/>
        <v>8.1544181398697999E-2</v>
      </c>
      <c r="AD159">
        <f t="shared" si="116"/>
        <v>6.6494535199837649E-3</v>
      </c>
      <c r="AE159">
        <f t="shared" si="117"/>
        <v>-1389.8672928412698</v>
      </c>
      <c r="AJ159">
        <f t="shared" si="130"/>
        <v>228019.74487030416</v>
      </c>
      <c r="AK159">
        <f t="shared" si="118"/>
        <v>6.6494535199837649E-3</v>
      </c>
      <c r="AL159">
        <f t="shared" si="119"/>
        <v>0.91845581860130199</v>
      </c>
      <c r="AM159">
        <f t="shared" si="120"/>
        <v>1392.5688613661148</v>
      </c>
      <c r="AO159">
        <f t="shared" si="121"/>
        <v>-38.113093446076164</v>
      </c>
      <c r="AP159" s="1">
        <f t="shared" si="131"/>
        <v>-41.135040000000004</v>
      </c>
      <c r="AQ159" s="1">
        <f t="shared" si="122"/>
        <v>9.1321609747721713</v>
      </c>
      <c r="AS159">
        <f t="shared" si="132"/>
        <v>0.88224753347398521</v>
      </c>
      <c r="AT159" s="1">
        <f t="shared" si="133"/>
        <v>0.95220000000000005</v>
      </c>
    </row>
    <row r="160" spans="1:49" x14ac:dyDescent="0.35">
      <c r="A160" s="1">
        <v>0.9</v>
      </c>
      <c r="B160" s="1">
        <v>70</v>
      </c>
      <c r="C160" s="1">
        <v>0.97650000000000003</v>
      </c>
      <c r="D160" s="1">
        <f t="shared" si="124"/>
        <v>343.15</v>
      </c>
      <c r="E160">
        <v>110.98</v>
      </c>
      <c r="F160">
        <f t="shared" si="125"/>
        <v>99.882000000000005</v>
      </c>
      <c r="G160" s="1">
        <v>1.7999999999999999E-2</v>
      </c>
      <c r="H160">
        <f t="shared" si="103"/>
        <v>2.9141774734081308E-3</v>
      </c>
      <c r="I160">
        <f t="shared" si="104"/>
        <v>5.838167669354644</v>
      </c>
      <c r="K160">
        <f t="shared" si="126"/>
        <v>16.2</v>
      </c>
      <c r="L160" s="1">
        <f t="shared" si="127"/>
        <v>2.7</v>
      </c>
      <c r="M160" s="1">
        <f t="shared" si="105"/>
        <v>1.6431676725154984</v>
      </c>
      <c r="N160" s="1">
        <v>0.2</v>
      </c>
      <c r="O160" s="1">
        <f t="shared" si="106"/>
        <v>1.3286335345030997</v>
      </c>
      <c r="P160" s="1">
        <f t="shared" si="107"/>
        <v>0.2841509964115006</v>
      </c>
      <c r="Q160" s="1">
        <f t="shared" si="108"/>
        <v>0.76720769031105163</v>
      </c>
      <c r="R160" s="1">
        <f t="shared" si="128"/>
        <v>-48.599999999999994</v>
      </c>
      <c r="S160" s="1">
        <f t="shared" si="109"/>
        <v>-37.286293749117107</v>
      </c>
      <c r="U160">
        <f t="shared" si="110"/>
        <v>0.60858061945018449</v>
      </c>
      <c r="V160">
        <f t="shared" si="111"/>
        <v>2.6572670690061995</v>
      </c>
      <c r="W160">
        <f t="shared" si="112"/>
        <v>7.6494353641458313</v>
      </c>
      <c r="Y160">
        <f t="shared" si="113"/>
        <v>0.90918844021449574</v>
      </c>
      <c r="Z160">
        <f t="shared" si="114"/>
        <v>-9.5202901322921613E-2</v>
      </c>
      <c r="AB160">
        <f t="shared" si="129"/>
        <v>-206908.39686308804</v>
      </c>
      <c r="AC160">
        <f t="shared" si="115"/>
        <v>9.0811559785504259E-2</v>
      </c>
      <c r="AD160">
        <f t="shared" si="116"/>
        <v>8.2467393906762148E-3</v>
      </c>
      <c r="AE160">
        <f t="shared" si="117"/>
        <v>-1706.3196266724951</v>
      </c>
      <c r="AJ160">
        <f t="shared" si="130"/>
        <v>227636.69208028971</v>
      </c>
      <c r="AK160">
        <f t="shared" si="118"/>
        <v>8.2467393906762148E-3</v>
      </c>
      <c r="AL160">
        <f t="shared" si="119"/>
        <v>0.90918844021449574</v>
      </c>
      <c r="AM160">
        <f t="shared" si="120"/>
        <v>1706.7835234522954</v>
      </c>
      <c r="AO160">
        <f t="shared" si="121"/>
        <v>-45.494828794386194</v>
      </c>
      <c r="AP160" s="1">
        <f t="shared" si="131"/>
        <v>-47.457900000000002</v>
      </c>
      <c r="AQ160" s="1">
        <f t="shared" si="122"/>
        <v>3.8536485583100495</v>
      </c>
      <c r="AS160">
        <f t="shared" si="132"/>
        <v>0.93610758836185592</v>
      </c>
      <c r="AT160" s="1">
        <f t="shared" si="133"/>
        <v>0.97650000000000003</v>
      </c>
    </row>
    <row r="161" spans="1:49" x14ac:dyDescent="0.35">
      <c r="A161" s="1">
        <v>1</v>
      </c>
      <c r="B161" s="1">
        <v>70</v>
      </c>
      <c r="C161" s="1">
        <v>1.002</v>
      </c>
      <c r="D161" s="1">
        <f t="shared" si="124"/>
        <v>343.15</v>
      </c>
      <c r="E161">
        <v>110.98</v>
      </c>
      <c r="F161">
        <f t="shared" si="125"/>
        <v>110.98</v>
      </c>
      <c r="G161" s="1">
        <v>1.7999999999999999E-2</v>
      </c>
      <c r="H161">
        <f t="shared" si="103"/>
        <v>2.9141774734081308E-3</v>
      </c>
      <c r="I161">
        <f t="shared" si="104"/>
        <v>5.838167669354644</v>
      </c>
      <c r="K161">
        <f t="shared" si="126"/>
        <v>18</v>
      </c>
      <c r="L161" s="1">
        <f t="shared" si="127"/>
        <v>3</v>
      </c>
      <c r="M161" s="1">
        <f t="shared" si="105"/>
        <v>1.7320508075688772</v>
      </c>
      <c r="N161" s="1">
        <v>0.2</v>
      </c>
      <c r="O161" s="1">
        <f t="shared" si="106"/>
        <v>1.3464101615137753</v>
      </c>
      <c r="P161" s="1">
        <f t="shared" si="107"/>
        <v>0.29744191103901518</v>
      </c>
      <c r="Q161" s="1">
        <f t="shared" si="108"/>
        <v>0.89232573311704555</v>
      </c>
      <c r="R161" s="1">
        <f t="shared" si="128"/>
        <v>-54</v>
      </c>
      <c r="S161" s="1">
        <f t="shared" si="109"/>
        <v>-48.185589588320461</v>
      </c>
      <c r="U161">
        <f t="shared" si="110"/>
        <v>0.57735026918962584</v>
      </c>
      <c r="V161">
        <f t="shared" si="111"/>
        <v>2.6928203230275507</v>
      </c>
      <c r="W161">
        <f t="shared" si="112"/>
        <v>7.932931795463726</v>
      </c>
      <c r="Y161">
        <f t="shared" si="113"/>
        <v>0.90010621253307888</v>
      </c>
      <c r="Z161">
        <f t="shared" si="114"/>
        <v>-0.10524250869527861</v>
      </c>
      <c r="AB161">
        <f t="shared" si="129"/>
        <v>-204842.70081556914</v>
      </c>
      <c r="AC161">
        <f t="shared" si="115"/>
        <v>9.9893787466921097E-2</v>
      </c>
      <c r="AD161">
        <f t="shared" si="116"/>
        <v>9.9787687744864028E-3</v>
      </c>
      <c r="AE161">
        <f t="shared" si="117"/>
        <v>-2044.0779465798619</v>
      </c>
      <c r="AJ161">
        <f t="shared" si="130"/>
        <v>227248.76944498543</v>
      </c>
      <c r="AK161">
        <f t="shared" si="118"/>
        <v>9.9787687744864028E-3</v>
      </c>
      <c r="AL161">
        <f t="shared" si="119"/>
        <v>0.90010621253307888</v>
      </c>
      <c r="AM161">
        <f t="shared" si="120"/>
        <v>2041.1374863436608</v>
      </c>
      <c r="AO161">
        <f t="shared" si="121"/>
        <v>-53.283303656278349</v>
      </c>
      <c r="AP161" s="1">
        <f t="shared" si="131"/>
        <v>-54.108000000000004</v>
      </c>
      <c r="AQ161" s="1">
        <f t="shared" si="122"/>
        <v>0.68012405934786613</v>
      </c>
      <c r="AS161">
        <f t="shared" si="132"/>
        <v>0.98672784548663606</v>
      </c>
      <c r="AT161" s="1">
        <f t="shared" si="133"/>
        <v>1.002</v>
      </c>
      <c r="AV161">
        <f t="shared" si="123"/>
        <v>0.98672784548663606</v>
      </c>
      <c r="AW161">
        <f t="shared" si="123"/>
        <v>1.002</v>
      </c>
    </row>
    <row r="162" spans="1:49" x14ac:dyDescent="0.35">
      <c r="A162" s="1">
        <v>1.2</v>
      </c>
      <c r="B162" s="1">
        <v>70</v>
      </c>
      <c r="C162" s="1">
        <v>1.0549999999999999</v>
      </c>
      <c r="D162" s="1">
        <f t="shared" si="124"/>
        <v>343.15</v>
      </c>
      <c r="E162">
        <v>110.98</v>
      </c>
      <c r="F162">
        <f t="shared" si="125"/>
        <v>133.17599999999999</v>
      </c>
      <c r="G162" s="1">
        <v>1.7999999999999999E-2</v>
      </c>
      <c r="H162">
        <f t="shared" si="103"/>
        <v>2.9141774734081308E-3</v>
      </c>
      <c r="I162">
        <f t="shared" si="104"/>
        <v>5.838167669354644</v>
      </c>
      <c r="K162">
        <f t="shared" si="126"/>
        <v>21.599999999999998</v>
      </c>
      <c r="L162" s="1">
        <f t="shared" si="127"/>
        <v>3.5999999999999996</v>
      </c>
      <c r="M162" s="1">
        <f t="shared" si="105"/>
        <v>1.8973665961010275</v>
      </c>
      <c r="N162" s="1">
        <v>0.2</v>
      </c>
      <c r="O162" s="1">
        <f t="shared" si="106"/>
        <v>1.3794733192202056</v>
      </c>
      <c r="P162" s="1">
        <f t="shared" si="107"/>
        <v>0.3217017735821896</v>
      </c>
      <c r="Q162" s="1">
        <f t="shared" si="108"/>
        <v>1.1581263848958825</v>
      </c>
      <c r="R162" s="1">
        <f t="shared" si="128"/>
        <v>-64.8</v>
      </c>
      <c r="S162" s="1">
        <f t="shared" si="109"/>
        <v>-75.046589741253186</v>
      </c>
      <c r="U162">
        <f t="shared" si="110"/>
        <v>0.52704627669472992</v>
      </c>
      <c r="V162">
        <f t="shared" si="111"/>
        <v>2.7589466384404111</v>
      </c>
      <c r="W162">
        <f t="shared" si="112"/>
        <v>8.4436013025158054</v>
      </c>
      <c r="Y162">
        <f t="shared" si="113"/>
        <v>0.88247544953299395</v>
      </c>
      <c r="Z162">
        <f t="shared" si="114"/>
        <v>-0.12502430978771625</v>
      </c>
      <c r="AB162">
        <f t="shared" si="129"/>
        <v>-200843.01338046454</v>
      </c>
      <c r="AC162">
        <f t="shared" si="115"/>
        <v>0.11752455046700601</v>
      </c>
      <c r="AD162">
        <f t="shared" si="116"/>
        <v>1.3812019962471842E-2</v>
      </c>
      <c r="AE162">
        <f t="shared" si="117"/>
        <v>-2774.0477101339757</v>
      </c>
      <c r="AJ162">
        <f t="shared" si="130"/>
        <v>226460.32986966151</v>
      </c>
      <c r="AK162">
        <f t="shared" si="118"/>
        <v>1.3812019962471842E-2</v>
      </c>
      <c r="AL162">
        <f t="shared" si="119"/>
        <v>0.88247544953299395</v>
      </c>
      <c r="AM162">
        <f t="shared" si="120"/>
        <v>2760.2725409536761</v>
      </c>
      <c r="AO162">
        <f t="shared" si="121"/>
        <v>-69.840046173257178</v>
      </c>
      <c r="AP162" s="1">
        <f t="shared" si="131"/>
        <v>-68.36399999999999</v>
      </c>
      <c r="AQ162" s="1">
        <f t="shared" si="122"/>
        <v>2.1787123055871898</v>
      </c>
      <c r="AS162">
        <f t="shared" si="132"/>
        <v>1.077778490328043</v>
      </c>
      <c r="AT162" s="1">
        <f t="shared" si="133"/>
        <v>1.0549999999999999</v>
      </c>
      <c r="AV162">
        <f t="shared" si="123"/>
        <v>1.077778490328043</v>
      </c>
      <c r="AW162">
        <f t="shared" si="123"/>
        <v>1.0549999999999999</v>
      </c>
    </row>
    <row r="163" spans="1:49" x14ac:dyDescent="0.35">
      <c r="A163" s="1">
        <v>1.4</v>
      </c>
      <c r="B163" s="1">
        <v>70</v>
      </c>
      <c r="C163" s="1">
        <v>1.111</v>
      </c>
      <c r="D163" s="1">
        <f t="shared" si="124"/>
        <v>343.15</v>
      </c>
      <c r="E163">
        <v>110.98</v>
      </c>
      <c r="F163">
        <f t="shared" si="125"/>
        <v>155.37199999999999</v>
      </c>
      <c r="G163" s="1">
        <v>1.7999999999999999E-2</v>
      </c>
      <c r="H163">
        <f t="shared" si="103"/>
        <v>2.9141774734081308E-3</v>
      </c>
      <c r="I163">
        <f t="shared" si="104"/>
        <v>5.838167669354644</v>
      </c>
      <c r="K163">
        <f t="shared" si="126"/>
        <v>25.2</v>
      </c>
      <c r="L163" s="1">
        <f t="shared" si="127"/>
        <v>4.1999999999999993</v>
      </c>
      <c r="M163" s="1">
        <f t="shared" si="105"/>
        <v>2.0493901531919194</v>
      </c>
      <c r="N163" s="1">
        <v>0.2</v>
      </c>
      <c r="O163" s="1">
        <f t="shared" si="106"/>
        <v>1.4098780306383838</v>
      </c>
      <c r="P163" s="1">
        <f t="shared" si="107"/>
        <v>0.34350319755512371</v>
      </c>
      <c r="Q163" s="1">
        <f t="shared" si="108"/>
        <v>1.4427134297315194</v>
      </c>
      <c r="R163" s="1">
        <f t="shared" si="128"/>
        <v>-75.599999999999994</v>
      </c>
      <c r="S163" s="1">
        <f t="shared" si="109"/>
        <v>-109.06913528770286</v>
      </c>
      <c r="U163">
        <f t="shared" si="110"/>
        <v>0.48795003647426666</v>
      </c>
      <c r="V163">
        <f t="shared" si="111"/>
        <v>2.8197560612767676</v>
      </c>
      <c r="W163">
        <f t="shared" si="112"/>
        <v>8.8946105016690531</v>
      </c>
      <c r="Y163">
        <f t="shared" si="113"/>
        <v>0.8655221002413076</v>
      </c>
      <c r="Z163">
        <f t="shared" si="114"/>
        <v>-0.14442237003987493</v>
      </c>
      <c r="AB163">
        <f t="shared" si="129"/>
        <v>-197010.49129599493</v>
      </c>
      <c r="AC163">
        <f t="shared" ref="AC163:AC173" si="134">F163/(1000+F163)</f>
        <v>0.13447789975869243</v>
      </c>
      <c r="AD163">
        <f t="shared" si="116"/>
        <v>1.8084305523508929E-2</v>
      </c>
      <c r="AE163">
        <f t="shared" si="117"/>
        <v>-3562.797915933369</v>
      </c>
      <c r="AJ163">
        <f t="shared" si="130"/>
        <v>225658.12709581727</v>
      </c>
      <c r="AK163">
        <f t="shared" si="118"/>
        <v>1.8084305523508929E-2</v>
      </c>
      <c r="AL163">
        <f t="shared" si="119"/>
        <v>0.8655221002413076</v>
      </c>
      <c r="AM163">
        <f t="shared" si="120"/>
        <v>3532.0836183182287</v>
      </c>
      <c r="AO163">
        <f t="shared" ref="AO163:AO173" si="135">(S163-W163)+Z163-AE163-AM163</f>
        <v>-87.393870544271522</v>
      </c>
      <c r="AP163" s="1">
        <f t="shared" si="131"/>
        <v>-83.991600000000005</v>
      </c>
      <c r="AQ163" s="1">
        <f t="shared" si="122"/>
        <v>11.575444856417601</v>
      </c>
      <c r="AS163">
        <f t="shared" si="132"/>
        <v>1.1560035786279304</v>
      </c>
      <c r="AT163" s="1">
        <f t="shared" si="133"/>
        <v>1.111</v>
      </c>
      <c r="AV163">
        <f t="shared" si="123"/>
        <v>1.1560035786279304</v>
      </c>
      <c r="AW163">
        <f t="shared" si="123"/>
        <v>1.111</v>
      </c>
    </row>
    <row r="164" spans="1:49" x14ac:dyDescent="0.35">
      <c r="A164" s="1">
        <v>1.6</v>
      </c>
      <c r="B164" s="1">
        <v>70</v>
      </c>
      <c r="C164" s="1">
        <v>1.169</v>
      </c>
      <c r="D164" s="1">
        <f t="shared" si="124"/>
        <v>343.15</v>
      </c>
      <c r="E164">
        <v>110.98</v>
      </c>
      <c r="F164">
        <f t="shared" si="125"/>
        <v>177.56800000000001</v>
      </c>
      <c r="G164" s="1">
        <v>1.7999999999999999E-2</v>
      </c>
      <c r="H164">
        <f t="shared" ref="H164:H173" si="136">1/D164</f>
        <v>2.9141774734081308E-3</v>
      </c>
      <c r="I164">
        <f t="shared" ref="I164:I173" si="137">LN(D164)</f>
        <v>5.838167669354644</v>
      </c>
      <c r="K164">
        <f t="shared" si="126"/>
        <v>28.8</v>
      </c>
      <c r="L164" s="1">
        <f t="shared" si="127"/>
        <v>4.8000000000000007</v>
      </c>
      <c r="M164" s="1">
        <f t="shared" ref="M164:M173" si="138">POWER(L164,0.5)</f>
        <v>2.1908902300206647</v>
      </c>
      <c r="N164" s="1">
        <v>0.2</v>
      </c>
      <c r="O164" s="1">
        <f t="shared" ref="O164:O173" si="139">1 + (N164*M164)</f>
        <v>1.4381780460041329</v>
      </c>
      <c r="P164" s="1">
        <f t="shared" ref="P164:P173" si="140">LN(O164)</f>
        <v>0.3633770666581439</v>
      </c>
      <c r="Q164" s="1">
        <f t="shared" ref="Q164:Q173" si="141">L164*P164</f>
        <v>1.744209919959091</v>
      </c>
      <c r="R164" s="1">
        <f t="shared" si="128"/>
        <v>-86.4</v>
      </c>
      <c r="S164" s="1">
        <f t="shared" ref="S164:S173" si="142">Q164*R164</f>
        <v>-150.69973708446548</v>
      </c>
      <c r="U164">
        <f t="shared" ref="U164:U173" si="143">POWER(L164, -0.5)</f>
        <v>0.4564354645876384</v>
      </c>
      <c r="V164">
        <f t="shared" ref="V164:V173" si="144">2*O164</f>
        <v>2.8763560920082658</v>
      </c>
      <c r="W164">
        <f t="shared" ref="W164:W173" si="145">(U164/V164)*(1+(2*K164))</f>
        <v>9.298959297546789</v>
      </c>
      <c r="Y164">
        <f t="shared" ref="Y164:Y173" si="146">1-AC164</f>
        <v>0.84920785890920947</v>
      </c>
      <c r="Z164">
        <f t="shared" ref="Z164:Z173" si="147">LN(Y164)</f>
        <v>-0.16345129471021383</v>
      </c>
      <c r="AB164">
        <f t="shared" si="129"/>
        <v>-193335.62541890825</v>
      </c>
      <c r="AC164">
        <f t="shared" si="134"/>
        <v>0.15079214109079053</v>
      </c>
      <c r="AD164">
        <f t="shared" ref="AD164:AD173" si="148">AC164*AC164</f>
        <v>2.2738269814744878E-2</v>
      </c>
      <c r="AE164">
        <f t="shared" ref="AE164:AE173" si="149">AB164*AD164</f>
        <v>-4396.1176155775838</v>
      </c>
      <c r="AJ164">
        <f t="shared" si="130"/>
        <v>224845.38371722036</v>
      </c>
      <c r="AK164">
        <f t="shared" ref="AK164:AK173" si="150">AD164</f>
        <v>2.2738269814744878E-2</v>
      </c>
      <c r="AL164">
        <f t="shared" ref="AL164:AL173" si="151">1-AC164</f>
        <v>0.84920785890920947</v>
      </c>
      <c r="AM164">
        <f t="shared" ref="AM164:AM173" si="152">AJ164*AK164*AL164</f>
        <v>4341.6558547463937</v>
      </c>
      <c r="AO164">
        <f t="shared" si="135"/>
        <v>-105.70038684553219</v>
      </c>
      <c r="AP164" s="1">
        <f t="shared" si="131"/>
        <v>-101.0016</v>
      </c>
      <c r="AQ164" s="1">
        <f t="shared" si="122"/>
        <v>22.078597819746417</v>
      </c>
      <c r="AS164">
        <f t="shared" si="132"/>
        <v>1.2233841070084743</v>
      </c>
      <c r="AT164" s="1">
        <f t="shared" si="133"/>
        <v>1.169</v>
      </c>
      <c r="AV164">
        <f t="shared" ref="AV164:AW173" si="153">AS164</f>
        <v>1.2233841070084743</v>
      </c>
      <c r="AW164">
        <f t="shared" si="153"/>
        <v>1.169</v>
      </c>
    </row>
    <row r="165" spans="1:49" x14ac:dyDescent="0.35">
      <c r="A165" s="1">
        <v>1.8</v>
      </c>
      <c r="B165" s="1">
        <v>70</v>
      </c>
      <c r="C165" s="1">
        <v>1.23</v>
      </c>
      <c r="D165" s="1">
        <f t="shared" si="124"/>
        <v>343.15</v>
      </c>
      <c r="E165">
        <v>110.98</v>
      </c>
      <c r="F165">
        <f t="shared" si="125"/>
        <v>199.76400000000001</v>
      </c>
      <c r="G165" s="1">
        <v>1.7999999999999999E-2</v>
      </c>
      <c r="H165">
        <f t="shared" si="136"/>
        <v>2.9141774734081308E-3</v>
      </c>
      <c r="I165">
        <f t="shared" si="137"/>
        <v>5.838167669354644</v>
      </c>
      <c r="K165">
        <f t="shared" si="126"/>
        <v>32.4</v>
      </c>
      <c r="L165" s="1">
        <f t="shared" si="127"/>
        <v>5.4</v>
      </c>
      <c r="M165" s="1">
        <f t="shared" si="138"/>
        <v>2.3237900077244502</v>
      </c>
      <c r="N165" s="1">
        <v>0.2</v>
      </c>
      <c r="O165" s="1">
        <f t="shared" si="139"/>
        <v>1.46475800154489</v>
      </c>
      <c r="P165" s="1">
        <f t="shared" si="140"/>
        <v>0.38169004216543373</v>
      </c>
      <c r="Q165" s="1">
        <f t="shared" si="141"/>
        <v>2.0611262276933422</v>
      </c>
      <c r="R165" s="1">
        <f t="shared" si="128"/>
        <v>-97.199999999999989</v>
      </c>
      <c r="S165" s="1">
        <f t="shared" si="142"/>
        <v>-200.34146933179284</v>
      </c>
      <c r="U165">
        <f t="shared" si="143"/>
        <v>0.43033148291193518</v>
      </c>
      <c r="V165">
        <f t="shared" si="144"/>
        <v>2.92951600308978</v>
      </c>
      <c r="W165">
        <f t="shared" si="145"/>
        <v>9.6656961579115652</v>
      </c>
      <c r="Y165">
        <f t="shared" si="146"/>
        <v>0.83349725446004386</v>
      </c>
      <c r="Z165">
        <f t="shared" si="147"/>
        <v>-0.18212487078586309</v>
      </c>
      <c r="AB165">
        <f t="shared" si="129"/>
        <v>-189809.56506773352</v>
      </c>
      <c r="AC165">
        <f t="shared" si="134"/>
        <v>0.16650274553995617</v>
      </c>
      <c r="AD165">
        <f t="shared" si="148"/>
        <v>2.7723164272343396E-2</v>
      </c>
      <c r="AE165">
        <f t="shared" si="149"/>
        <v>-5262.1217528348288</v>
      </c>
      <c r="AJ165">
        <f t="shared" si="130"/>
        <v>224024.9063150929</v>
      </c>
      <c r="AK165">
        <f t="shared" si="150"/>
        <v>2.7723164272343396E-2</v>
      </c>
      <c r="AL165">
        <f t="shared" si="151"/>
        <v>0.83349725446004386</v>
      </c>
      <c r="AM165">
        <f t="shared" si="152"/>
        <v>5176.5841272697471</v>
      </c>
      <c r="AO165">
        <f t="shared" si="135"/>
        <v>-124.65166479540858</v>
      </c>
      <c r="AP165" s="1">
        <f t="shared" si="131"/>
        <v>-119.55599999999998</v>
      </c>
      <c r="AQ165" s="1">
        <f t="shared" ref="AQ165:AQ173" si="154">(AP165-AO165)^2</f>
        <v>25.965799707166521</v>
      </c>
      <c r="AS165">
        <f t="shared" si="132"/>
        <v>1.2824245349321872</v>
      </c>
      <c r="AT165" s="1">
        <f t="shared" si="133"/>
        <v>1.23</v>
      </c>
      <c r="AV165">
        <f t="shared" si="153"/>
        <v>1.2824245349321872</v>
      </c>
      <c r="AW165">
        <f t="shared" si="153"/>
        <v>1.23</v>
      </c>
    </row>
    <row r="166" spans="1:49" x14ac:dyDescent="0.35">
      <c r="A166" s="1">
        <v>2</v>
      </c>
      <c r="B166" s="1">
        <v>70</v>
      </c>
      <c r="C166" s="1">
        <v>1.292</v>
      </c>
      <c r="D166" s="1">
        <f t="shared" si="124"/>
        <v>343.15</v>
      </c>
      <c r="E166">
        <v>110.98</v>
      </c>
      <c r="F166">
        <f t="shared" si="125"/>
        <v>221.96</v>
      </c>
      <c r="G166" s="1">
        <v>1.7999999999999999E-2</v>
      </c>
      <c r="H166">
        <f t="shared" si="136"/>
        <v>2.9141774734081308E-3</v>
      </c>
      <c r="I166">
        <f t="shared" si="137"/>
        <v>5.838167669354644</v>
      </c>
      <c r="K166">
        <f t="shared" si="126"/>
        <v>36</v>
      </c>
      <c r="L166" s="1">
        <f t="shared" si="127"/>
        <v>6</v>
      </c>
      <c r="M166" s="1">
        <f t="shared" si="138"/>
        <v>2.4494897427831779</v>
      </c>
      <c r="N166" s="1">
        <v>0.2</v>
      </c>
      <c r="O166" s="1">
        <f t="shared" si="139"/>
        <v>1.4898979485566355</v>
      </c>
      <c r="P166" s="1">
        <f t="shared" si="140"/>
        <v>0.39870762671017196</v>
      </c>
      <c r="Q166" s="1">
        <f t="shared" si="141"/>
        <v>2.3922457602610319</v>
      </c>
      <c r="R166" s="1">
        <f t="shared" si="128"/>
        <v>-108</v>
      </c>
      <c r="S166" s="1">
        <f t="shared" si="142"/>
        <v>-258.36254210819146</v>
      </c>
      <c r="U166">
        <f t="shared" si="143"/>
        <v>0.40824829046386307</v>
      </c>
      <c r="V166">
        <f t="shared" si="144"/>
        <v>2.979795897113271</v>
      </c>
      <c r="W166">
        <f t="shared" si="145"/>
        <v>10.001398160435528</v>
      </c>
      <c r="Y166">
        <f t="shared" si="146"/>
        <v>0.81835739304068866</v>
      </c>
      <c r="Z166">
        <f t="shared" si="147"/>
        <v>-0.20045612698943741</v>
      </c>
      <c r="AB166">
        <f t="shared" si="129"/>
        <v>-186424.06657187038</v>
      </c>
      <c r="AC166">
        <f t="shared" si="134"/>
        <v>0.18164260695931128</v>
      </c>
      <c r="AD166">
        <f t="shared" si="148"/>
        <v>3.2994036662974839E-2</v>
      </c>
      <c r="AE166">
        <f t="shared" si="149"/>
        <v>-6150.8824873331532</v>
      </c>
      <c r="AJ166">
        <f t="shared" si="130"/>
        <v>223199.13907214289</v>
      </c>
      <c r="AK166">
        <f t="shared" si="150"/>
        <v>3.2994036662974839E-2</v>
      </c>
      <c r="AL166">
        <f t="shared" si="151"/>
        <v>0.81835739304068866</v>
      </c>
      <c r="AM166">
        <f t="shared" si="152"/>
        <v>6026.5807208834185</v>
      </c>
      <c r="AO166">
        <f t="shared" si="135"/>
        <v>-144.2626299458816</v>
      </c>
      <c r="AP166" s="1">
        <f t="shared" si="131"/>
        <v>-139.536</v>
      </c>
      <c r="AQ166" s="1">
        <f t="shared" si="154"/>
        <v>22.341030645304677</v>
      </c>
      <c r="AS166">
        <f t="shared" si="132"/>
        <v>1.3357650920914963</v>
      </c>
      <c r="AT166" s="1">
        <f t="shared" si="133"/>
        <v>1.292</v>
      </c>
      <c r="AV166">
        <f t="shared" si="153"/>
        <v>1.3357650920914963</v>
      </c>
      <c r="AW166">
        <f t="shared" si="153"/>
        <v>1.292</v>
      </c>
    </row>
    <row r="167" spans="1:49" x14ac:dyDescent="0.35">
      <c r="A167" s="1">
        <v>2.25</v>
      </c>
      <c r="B167" s="1">
        <v>70</v>
      </c>
      <c r="C167" s="1">
        <v>1.3720000000000001</v>
      </c>
      <c r="D167" s="1">
        <f t="shared" ref="D167:D173" si="155">273.15+B167</f>
        <v>343.15</v>
      </c>
      <c r="E167">
        <v>110.98</v>
      </c>
      <c r="F167">
        <f t="shared" ref="F167:F173" si="156">E167*A167</f>
        <v>249.70500000000001</v>
      </c>
      <c r="G167" s="1">
        <v>1.7999999999999999E-2</v>
      </c>
      <c r="H167">
        <f t="shared" si="136"/>
        <v>2.9141774734081308E-3</v>
      </c>
      <c r="I167">
        <f t="shared" si="137"/>
        <v>5.838167669354644</v>
      </c>
      <c r="K167">
        <f t="shared" ref="K167:K173" si="157">18*A167</f>
        <v>40.5</v>
      </c>
      <c r="L167" s="1">
        <f t="shared" ref="L167:L173" si="158">A167*3</f>
        <v>6.75</v>
      </c>
      <c r="M167" s="1">
        <f t="shared" si="138"/>
        <v>2.598076211353316</v>
      </c>
      <c r="N167" s="1">
        <v>0.2</v>
      </c>
      <c r="O167" s="1">
        <f t="shared" si="139"/>
        <v>1.5196152422706632</v>
      </c>
      <c r="P167" s="1">
        <f t="shared" si="140"/>
        <v>0.41845717273026761</v>
      </c>
      <c r="Q167" s="1">
        <f t="shared" si="141"/>
        <v>2.8245859159293065</v>
      </c>
      <c r="R167" s="1">
        <f t="shared" ref="R167:R173" si="159" xml:space="preserve"> -$N$2 * K167</f>
        <v>-121.5</v>
      </c>
      <c r="S167" s="1">
        <f t="shared" si="142"/>
        <v>-343.18718878541074</v>
      </c>
      <c r="U167">
        <f t="shared" si="143"/>
        <v>0.38490017945975052</v>
      </c>
      <c r="V167">
        <f t="shared" si="144"/>
        <v>3.0392304845413265</v>
      </c>
      <c r="W167">
        <f t="shared" si="145"/>
        <v>10.384804599794208</v>
      </c>
      <c r="Y167">
        <f t="shared" si="146"/>
        <v>0.80018884456731787</v>
      </c>
      <c r="Z167">
        <f t="shared" si="147"/>
        <v>-0.22290752346182757</v>
      </c>
      <c r="AB167">
        <f t="shared" ref="AB167:AB173" si="160">($AH$9+($AH$10*H167)+($AH$11*I167)) + (($AH$12+($AH$13*H167)+($AH$14*I167))*AC167) + (($AH$15 + ($AH$16*H167) + ($AH$17*I167))*AD167) + (($AH$18 + ($AH$19*H167) + ($AH$20*I167))*AC167*AD167)</f>
        <v>-182378.20232585879</v>
      </c>
      <c r="AC167">
        <f t="shared" si="134"/>
        <v>0.19981115543268213</v>
      </c>
      <c r="AD167">
        <f t="shared" si="148"/>
        <v>3.9924497835343457E-2</v>
      </c>
      <c r="AE167">
        <f t="shared" si="149"/>
        <v>-7281.3581439725804</v>
      </c>
      <c r="AJ167">
        <f t="shared" ref="AJ167:AJ173" si="161">($AH$12+($AH$13*H167)+($AH$14*I167)) + (2*($AH$15 + ($AH$16*H167) + ($AH$17*I167))*AC167) + (3*($AH$18 + ($AH$19*H167)+($AH$20*I167))*AD167)</f>
        <v>222162.70622824732</v>
      </c>
      <c r="AK167">
        <f t="shared" si="150"/>
        <v>3.9924497835343457E-2</v>
      </c>
      <c r="AL167">
        <f t="shared" si="151"/>
        <v>0.80018884456731787</v>
      </c>
      <c r="AM167">
        <f t="shared" si="152"/>
        <v>7097.4625882938008</v>
      </c>
      <c r="AO167">
        <f t="shared" si="135"/>
        <v>-169.89934522988733</v>
      </c>
      <c r="AP167" s="1">
        <f t="shared" ref="AP167:AP173" si="162">-AT167*A167*18*$N$2</f>
        <v>-166.69800000000001</v>
      </c>
      <c r="AQ167" s="1">
        <f t="shared" si="154"/>
        <v>10.248611280922319</v>
      </c>
      <c r="AS167">
        <f t="shared" ref="AS167:AS173" si="163">-AO167/(A167*18*$N$2)</f>
        <v>1.3983485204105952</v>
      </c>
      <c r="AT167" s="1">
        <f t="shared" si="133"/>
        <v>1.3720000000000001</v>
      </c>
      <c r="AV167">
        <f t="shared" si="153"/>
        <v>1.3983485204105952</v>
      </c>
      <c r="AW167">
        <f t="shared" si="153"/>
        <v>1.3720000000000001</v>
      </c>
    </row>
    <row r="168" spans="1:49" x14ac:dyDescent="0.35">
      <c r="A168" s="1">
        <v>2.5</v>
      </c>
      <c r="B168" s="1">
        <v>70</v>
      </c>
      <c r="C168" s="1">
        <v>1.454</v>
      </c>
      <c r="D168" s="1">
        <f t="shared" si="155"/>
        <v>343.15</v>
      </c>
      <c r="E168">
        <v>110.98</v>
      </c>
      <c r="F168">
        <f t="shared" si="156"/>
        <v>277.45</v>
      </c>
      <c r="G168" s="1">
        <v>1.7999999999999999E-2</v>
      </c>
      <c r="H168">
        <f t="shared" si="136"/>
        <v>2.9141774734081308E-3</v>
      </c>
      <c r="I168">
        <f t="shared" si="137"/>
        <v>5.838167669354644</v>
      </c>
      <c r="K168">
        <f t="shared" si="157"/>
        <v>45</v>
      </c>
      <c r="L168" s="1">
        <f t="shared" si="158"/>
        <v>7.5</v>
      </c>
      <c r="M168" s="1">
        <f t="shared" si="138"/>
        <v>2.7386127875258306</v>
      </c>
      <c r="N168" s="1">
        <v>0.2</v>
      </c>
      <c r="O168" s="1">
        <f t="shared" si="139"/>
        <v>1.5477225575051663</v>
      </c>
      <c r="P168" s="1">
        <f t="shared" si="140"/>
        <v>0.43678453268671041</v>
      </c>
      <c r="Q168" s="1">
        <f t="shared" si="141"/>
        <v>3.2758839951503282</v>
      </c>
      <c r="R168" s="1">
        <f t="shared" si="159"/>
        <v>-135</v>
      </c>
      <c r="S168" s="1">
        <f t="shared" si="142"/>
        <v>-442.24433934529429</v>
      </c>
      <c r="U168">
        <f t="shared" si="143"/>
        <v>0.36514837167011072</v>
      </c>
      <c r="V168">
        <f t="shared" si="144"/>
        <v>3.0954451150103326</v>
      </c>
      <c r="W168">
        <f t="shared" si="145"/>
        <v>10.734644158557197</v>
      </c>
      <c r="Y168">
        <f t="shared" si="146"/>
        <v>0.7828095033073702</v>
      </c>
      <c r="Z168">
        <f t="shared" si="147"/>
        <v>-0.24486590338652542</v>
      </c>
      <c r="AB168">
        <f t="shared" si="160"/>
        <v>-178526.11354023896</v>
      </c>
      <c r="AC168">
        <f t="shared" si="134"/>
        <v>0.21719049669262983</v>
      </c>
      <c r="AD168">
        <f t="shared" si="148"/>
        <v>4.7171711853591244E-2</v>
      </c>
      <c r="AE168">
        <f t="shared" si="149"/>
        <v>-8421.3823862616664</v>
      </c>
      <c r="AJ168">
        <f t="shared" si="161"/>
        <v>221124.87159143889</v>
      </c>
      <c r="AK168">
        <f t="shared" si="150"/>
        <v>4.7171711853591244E-2</v>
      </c>
      <c r="AL168">
        <f t="shared" si="151"/>
        <v>0.7828095033073702</v>
      </c>
      <c r="AM168">
        <f t="shared" si="152"/>
        <v>8165.3596824718943</v>
      </c>
      <c r="AO168">
        <f t="shared" si="135"/>
        <v>-197.20114561746595</v>
      </c>
      <c r="AP168" s="1">
        <f t="shared" si="162"/>
        <v>-196.28999999999996</v>
      </c>
      <c r="AQ168" s="1">
        <f t="shared" si="154"/>
        <v>0.83018633622748139</v>
      </c>
      <c r="AS168">
        <f t="shared" si="163"/>
        <v>1.460749226796044</v>
      </c>
      <c r="AT168" s="1">
        <f t="shared" si="133"/>
        <v>1.454</v>
      </c>
      <c r="AV168">
        <f t="shared" si="153"/>
        <v>1.460749226796044</v>
      </c>
      <c r="AW168">
        <f t="shared" si="153"/>
        <v>1.454</v>
      </c>
    </row>
    <row r="169" spans="1:49" x14ac:dyDescent="0.35">
      <c r="A169" s="1">
        <v>2.75</v>
      </c>
      <c r="B169" s="1">
        <v>70</v>
      </c>
      <c r="C169" s="1">
        <v>1.5369999999999999</v>
      </c>
      <c r="D169" s="1">
        <f t="shared" si="155"/>
        <v>343.15</v>
      </c>
      <c r="E169">
        <v>110.98</v>
      </c>
      <c r="F169">
        <f t="shared" si="156"/>
        <v>305.19499999999999</v>
      </c>
      <c r="G169" s="1">
        <v>1.7999999999999999E-2</v>
      </c>
      <c r="H169">
        <f t="shared" si="136"/>
        <v>2.9141774734081308E-3</v>
      </c>
      <c r="I169">
        <f t="shared" si="137"/>
        <v>5.838167669354644</v>
      </c>
      <c r="K169">
        <f t="shared" si="157"/>
        <v>49.5</v>
      </c>
      <c r="L169" s="1">
        <f t="shared" si="158"/>
        <v>8.25</v>
      </c>
      <c r="M169" s="1">
        <f t="shared" si="138"/>
        <v>2.8722813232690143</v>
      </c>
      <c r="N169" s="1">
        <v>0.2</v>
      </c>
      <c r="O169" s="1">
        <f t="shared" si="139"/>
        <v>1.574456264653803</v>
      </c>
      <c r="P169" s="1">
        <f t="shared" si="140"/>
        <v>0.45390998388118231</v>
      </c>
      <c r="Q169" s="1">
        <f t="shared" si="141"/>
        <v>3.744757367019754</v>
      </c>
      <c r="R169" s="1">
        <f t="shared" si="159"/>
        <v>-148.5</v>
      </c>
      <c r="S169" s="1">
        <f t="shared" si="142"/>
        <v>-556.09646900243342</v>
      </c>
      <c r="U169">
        <f t="shared" si="143"/>
        <v>0.3481553119113957</v>
      </c>
      <c r="V169">
        <f t="shared" si="144"/>
        <v>3.1489125293076059</v>
      </c>
      <c r="W169">
        <f t="shared" si="145"/>
        <v>11.056366560551917</v>
      </c>
      <c r="Y169">
        <f t="shared" si="146"/>
        <v>0.76616903987526763</v>
      </c>
      <c r="Z169">
        <f t="shared" si="147"/>
        <v>-0.26635245489916687</v>
      </c>
      <c r="AB169">
        <f t="shared" si="160"/>
        <v>-174855.05732994442</v>
      </c>
      <c r="AC169">
        <f t="shared" si="134"/>
        <v>0.23383096012473231</v>
      </c>
      <c r="AD169">
        <f t="shared" si="148"/>
        <v>5.4676917912854152E-2</v>
      </c>
      <c r="AE169">
        <f t="shared" si="149"/>
        <v>-9560.5356162767785</v>
      </c>
      <c r="AJ169">
        <f t="shared" si="161"/>
        <v>220088.62208266364</v>
      </c>
      <c r="AK169">
        <f t="shared" si="150"/>
        <v>5.4676917912854152E-2</v>
      </c>
      <c r="AL169">
        <f t="shared" si="151"/>
        <v>0.76616903987526763</v>
      </c>
      <c r="AM169">
        <f t="shared" si="152"/>
        <v>9219.9001093070219</v>
      </c>
      <c r="AO169">
        <f t="shared" si="135"/>
        <v>-226.78368104812762</v>
      </c>
      <c r="AP169" s="1">
        <f t="shared" si="162"/>
        <v>-228.24450000000002</v>
      </c>
      <c r="AQ169" s="1">
        <f t="shared" si="154"/>
        <v>2.1339920101495702</v>
      </c>
      <c r="AS169">
        <f t="shared" si="163"/>
        <v>1.5271628353409268</v>
      </c>
      <c r="AT169" s="1">
        <f t="shared" si="133"/>
        <v>1.5369999999999999</v>
      </c>
      <c r="AV169">
        <f t="shared" si="153"/>
        <v>1.5271628353409268</v>
      </c>
      <c r="AW169">
        <f t="shared" si="153"/>
        <v>1.5369999999999999</v>
      </c>
    </row>
    <row r="170" spans="1:49" x14ac:dyDescent="0.35">
      <c r="A170" s="1">
        <v>3</v>
      </c>
      <c r="B170" s="1">
        <v>70</v>
      </c>
      <c r="C170" s="1">
        <v>1.62</v>
      </c>
      <c r="D170" s="1">
        <f t="shared" si="155"/>
        <v>343.15</v>
      </c>
      <c r="E170">
        <v>110.98</v>
      </c>
      <c r="F170">
        <f t="shared" si="156"/>
        <v>332.94</v>
      </c>
      <c r="G170" s="1">
        <v>1.7999999999999999E-2</v>
      </c>
      <c r="H170">
        <f t="shared" si="136"/>
        <v>2.9141774734081308E-3</v>
      </c>
      <c r="I170">
        <f t="shared" si="137"/>
        <v>5.838167669354644</v>
      </c>
      <c r="K170">
        <f t="shared" si="157"/>
        <v>54</v>
      </c>
      <c r="L170" s="1">
        <f t="shared" si="158"/>
        <v>9</v>
      </c>
      <c r="M170" s="1">
        <f t="shared" si="138"/>
        <v>3</v>
      </c>
      <c r="N170" s="1">
        <v>0.2</v>
      </c>
      <c r="O170" s="1">
        <f t="shared" si="139"/>
        <v>1.6</v>
      </c>
      <c r="P170" s="1">
        <f t="shared" si="140"/>
        <v>0.47000362924573563</v>
      </c>
      <c r="Q170" s="1">
        <f t="shared" si="141"/>
        <v>4.2300326632116203</v>
      </c>
      <c r="R170" s="1">
        <f t="shared" si="159"/>
        <v>-162</v>
      </c>
      <c r="S170" s="1">
        <f t="shared" si="142"/>
        <v>-685.26529144028245</v>
      </c>
      <c r="U170">
        <f t="shared" si="143"/>
        <v>0.33333333333333331</v>
      </c>
      <c r="V170">
        <f t="shared" si="144"/>
        <v>3.2</v>
      </c>
      <c r="W170">
        <f t="shared" si="145"/>
        <v>11.354166666666666</v>
      </c>
      <c r="Y170">
        <f t="shared" si="146"/>
        <v>0.75022131528800995</v>
      </c>
      <c r="Z170">
        <f t="shared" si="147"/>
        <v>-0.2873870289307216</v>
      </c>
      <c r="AB170">
        <f t="shared" si="160"/>
        <v>-171353.3241252329</v>
      </c>
      <c r="AC170">
        <f t="shared" si="134"/>
        <v>0.24977868471199002</v>
      </c>
      <c r="AD170">
        <f t="shared" si="148"/>
        <v>6.2389391336451716E-2</v>
      </c>
      <c r="AE170">
        <f t="shared" si="149"/>
        <v>-10690.629595651009</v>
      </c>
      <c r="AJ170">
        <f t="shared" si="161"/>
        <v>219056.45970794425</v>
      </c>
      <c r="AK170">
        <f t="shared" si="150"/>
        <v>6.2389391336451716E-2</v>
      </c>
      <c r="AL170">
        <f t="shared" si="151"/>
        <v>0.75022131528800995</v>
      </c>
      <c r="AM170">
        <f t="shared" si="152"/>
        <v>10253.124063721249</v>
      </c>
      <c r="AO170">
        <f t="shared" si="135"/>
        <v>-259.40131320611908</v>
      </c>
      <c r="AP170" s="1">
        <f t="shared" si="162"/>
        <v>-262.44</v>
      </c>
      <c r="AQ170" s="1">
        <f t="shared" si="154"/>
        <v>9.2336174313062642</v>
      </c>
      <c r="AS170">
        <f t="shared" si="163"/>
        <v>1.6012426741118462</v>
      </c>
      <c r="AT170" s="1">
        <f t="shared" si="133"/>
        <v>1.62</v>
      </c>
      <c r="AV170">
        <f t="shared" si="153"/>
        <v>1.6012426741118462</v>
      </c>
      <c r="AW170">
        <f t="shared" si="153"/>
        <v>1.62</v>
      </c>
    </row>
    <row r="171" spans="1:49" x14ac:dyDescent="0.35">
      <c r="A171" s="1">
        <v>3.25</v>
      </c>
      <c r="B171" s="1">
        <v>70</v>
      </c>
      <c r="C171" s="1">
        <v>1.7050000000000001</v>
      </c>
      <c r="D171" s="1">
        <f t="shared" si="155"/>
        <v>343.15</v>
      </c>
      <c r="E171">
        <v>110.98</v>
      </c>
      <c r="F171">
        <f t="shared" si="156"/>
        <v>360.685</v>
      </c>
      <c r="G171" s="1">
        <v>1.7999999999999999E-2</v>
      </c>
      <c r="H171">
        <f t="shared" si="136"/>
        <v>2.9141774734081308E-3</v>
      </c>
      <c r="I171">
        <f t="shared" si="137"/>
        <v>5.838167669354644</v>
      </c>
      <c r="K171">
        <f t="shared" si="157"/>
        <v>58.5</v>
      </c>
      <c r="L171" s="1">
        <f t="shared" si="158"/>
        <v>9.75</v>
      </c>
      <c r="M171" s="1">
        <f t="shared" si="138"/>
        <v>3.1224989991991992</v>
      </c>
      <c r="N171" s="1">
        <v>0.2</v>
      </c>
      <c r="O171" s="1">
        <f t="shared" si="139"/>
        <v>1.6244997998398398</v>
      </c>
      <c r="P171" s="1">
        <f t="shared" si="140"/>
        <v>0.48519995291361534</v>
      </c>
      <c r="Q171" s="1">
        <f t="shared" si="141"/>
        <v>4.7306995409077492</v>
      </c>
      <c r="R171" s="1">
        <f t="shared" si="159"/>
        <v>-175.5</v>
      </c>
      <c r="S171" s="1">
        <f t="shared" si="142"/>
        <v>-830.23776942930999</v>
      </c>
      <c r="U171">
        <f t="shared" si="143"/>
        <v>0.32025630761017426</v>
      </c>
      <c r="V171">
        <f t="shared" si="144"/>
        <v>3.2489995996796797</v>
      </c>
      <c r="W171">
        <f t="shared" si="145"/>
        <v>11.631347785246362</v>
      </c>
      <c r="Y171">
        <f t="shared" si="146"/>
        <v>0.7349239537438863</v>
      </c>
      <c r="Z171">
        <f t="shared" si="147"/>
        <v>-0.3079882494161319</v>
      </c>
      <c r="AB171">
        <f t="shared" si="160"/>
        <v>-168010.14086405304</v>
      </c>
      <c r="AC171">
        <f t="shared" si="134"/>
        <v>0.26507604625611364</v>
      </c>
      <c r="AD171">
        <f t="shared" si="148"/>
        <v>7.0265310298773295E-2</v>
      </c>
      <c r="AE171">
        <f t="shared" si="149"/>
        <v>-11805.284681153298</v>
      </c>
      <c r="AJ171">
        <f t="shared" si="161"/>
        <v>218030.47458921385</v>
      </c>
      <c r="AK171">
        <f t="shared" si="150"/>
        <v>7.0265310298773295E-2</v>
      </c>
      <c r="AL171">
        <f t="shared" si="151"/>
        <v>0.7349239537438863</v>
      </c>
      <c r="AM171">
        <f t="shared" si="152"/>
        <v>11259.019502382929</v>
      </c>
      <c r="AO171">
        <f t="shared" si="135"/>
        <v>-295.91192669360316</v>
      </c>
      <c r="AP171" s="1">
        <f t="shared" si="162"/>
        <v>-299.22749999999996</v>
      </c>
      <c r="AQ171" s="1">
        <f t="shared" si="154"/>
        <v>10.993026350091009</v>
      </c>
      <c r="AS171">
        <f t="shared" si="163"/>
        <v>1.6861078444079953</v>
      </c>
      <c r="AT171" s="1">
        <f t="shared" si="133"/>
        <v>1.7050000000000001</v>
      </c>
      <c r="AV171">
        <f t="shared" si="153"/>
        <v>1.6861078444079953</v>
      </c>
      <c r="AW171">
        <f t="shared" si="153"/>
        <v>1.7050000000000001</v>
      </c>
    </row>
    <row r="172" spans="1:49" x14ac:dyDescent="0.35">
      <c r="A172" s="1">
        <v>3.5</v>
      </c>
      <c r="B172" s="1">
        <v>70</v>
      </c>
      <c r="C172" s="1">
        <v>1.788</v>
      </c>
      <c r="D172" s="1">
        <f t="shared" si="155"/>
        <v>343.15</v>
      </c>
      <c r="E172">
        <v>110.98</v>
      </c>
      <c r="F172">
        <f t="shared" si="156"/>
        <v>388.43</v>
      </c>
      <c r="G172" s="1">
        <v>1.7999999999999999E-2</v>
      </c>
      <c r="H172">
        <f t="shared" si="136"/>
        <v>2.9141774734081308E-3</v>
      </c>
      <c r="I172">
        <f t="shared" si="137"/>
        <v>5.838167669354644</v>
      </c>
      <c r="K172">
        <f t="shared" si="157"/>
        <v>63</v>
      </c>
      <c r="L172" s="1">
        <f t="shared" si="158"/>
        <v>10.5</v>
      </c>
      <c r="M172" s="1">
        <f t="shared" si="138"/>
        <v>3.2403703492039302</v>
      </c>
      <c r="N172" s="1">
        <v>0.2</v>
      </c>
      <c r="O172" s="1">
        <f t="shared" si="139"/>
        <v>1.6480740698407861</v>
      </c>
      <c r="P172" s="1">
        <f t="shared" si="140"/>
        <v>0.49960737576900971</v>
      </c>
      <c r="Q172" s="1">
        <f t="shared" si="141"/>
        <v>5.2458774455746022</v>
      </c>
      <c r="R172" s="1">
        <f t="shared" si="159"/>
        <v>-189</v>
      </c>
      <c r="S172" s="1">
        <f t="shared" si="142"/>
        <v>-991.47083721359979</v>
      </c>
      <c r="U172">
        <f t="shared" si="143"/>
        <v>0.30860669992418382</v>
      </c>
      <c r="V172">
        <f t="shared" si="144"/>
        <v>3.2961481396815722</v>
      </c>
      <c r="W172">
        <f t="shared" si="145"/>
        <v>11.890561112389092</v>
      </c>
      <c r="Y172">
        <f t="shared" si="146"/>
        <v>0.72023796662417261</v>
      </c>
      <c r="Z172">
        <f t="shared" si="147"/>
        <v>-0.32817361237793047</v>
      </c>
      <c r="AB172">
        <f t="shared" si="160"/>
        <v>-164815.58412229436</v>
      </c>
      <c r="AC172">
        <f t="shared" si="134"/>
        <v>0.27976203337582739</v>
      </c>
      <c r="AD172">
        <f t="shared" si="148"/>
        <v>7.8266795318577553E-2</v>
      </c>
      <c r="AE172">
        <f t="shared" si="149"/>
        <v>-12899.587587811413</v>
      </c>
      <c r="AJ172">
        <f t="shared" si="161"/>
        <v>217012.4064667148</v>
      </c>
      <c r="AK172">
        <f t="shared" si="150"/>
        <v>7.8266795318577553E-2</v>
      </c>
      <c r="AL172">
        <f t="shared" si="151"/>
        <v>0.72023796662417261</v>
      </c>
      <c r="AM172">
        <f t="shared" si="152"/>
        <v>12233.145062064579</v>
      </c>
      <c r="AO172">
        <f t="shared" si="135"/>
        <v>-337.24704619153272</v>
      </c>
      <c r="AP172" s="1">
        <f t="shared" si="162"/>
        <v>-337.93200000000002</v>
      </c>
      <c r="AQ172" s="1">
        <f t="shared" si="154"/>
        <v>0.46916171973385673</v>
      </c>
      <c r="AS172">
        <f t="shared" si="163"/>
        <v>1.7843759057753055</v>
      </c>
      <c r="AT172" s="1">
        <f t="shared" si="133"/>
        <v>1.788</v>
      </c>
      <c r="AV172">
        <f t="shared" si="153"/>
        <v>1.7843759057753055</v>
      </c>
      <c r="AW172">
        <f t="shared" si="153"/>
        <v>1.788</v>
      </c>
    </row>
    <row r="173" spans="1:49" x14ac:dyDescent="0.35">
      <c r="A173" s="1">
        <v>3.75</v>
      </c>
      <c r="B173" s="1">
        <v>70</v>
      </c>
      <c r="C173" s="1">
        <v>1.871</v>
      </c>
      <c r="D173" s="1">
        <f t="shared" si="155"/>
        <v>343.15</v>
      </c>
      <c r="E173">
        <v>110.98</v>
      </c>
      <c r="F173">
        <f t="shared" si="156"/>
        <v>416.17500000000001</v>
      </c>
      <c r="G173" s="1">
        <v>1.7999999999999999E-2</v>
      </c>
      <c r="H173">
        <f t="shared" si="136"/>
        <v>2.9141774734081308E-3</v>
      </c>
      <c r="I173">
        <f t="shared" si="137"/>
        <v>5.838167669354644</v>
      </c>
      <c r="K173">
        <f t="shared" si="157"/>
        <v>67.5</v>
      </c>
      <c r="L173" s="1">
        <f t="shared" si="158"/>
        <v>11.25</v>
      </c>
      <c r="M173" s="1">
        <f t="shared" si="138"/>
        <v>3.3541019662496847</v>
      </c>
      <c r="N173" s="1">
        <v>0.2</v>
      </c>
      <c r="O173" s="1">
        <f t="shared" si="139"/>
        <v>1.670820393249937</v>
      </c>
      <c r="P173" s="1">
        <f t="shared" si="140"/>
        <v>0.51331475924627068</v>
      </c>
      <c r="Q173" s="1">
        <f t="shared" si="141"/>
        <v>5.7747910415205448</v>
      </c>
      <c r="R173" s="1">
        <f t="shared" si="159"/>
        <v>-202.5</v>
      </c>
      <c r="S173" s="1">
        <f t="shared" si="142"/>
        <v>-1169.3951859079102</v>
      </c>
      <c r="U173">
        <f t="shared" si="143"/>
        <v>0.29814239699997197</v>
      </c>
      <c r="V173">
        <f t="shared" si="144"/>
        <v>3.3416407864998741</v>
      </c>
      <c r="W173">
        <f t="shared" si="145"/>
        <v>12.133969083632897</v>
      </c>
      <c r="Y173">
        <f t="shared" si="146"/>
        <v>0.70612742069306411</v>
      </c>
      <c r="Z173">
        <f t="shared" si="147"/>
        <v>-0.34795957520583476</v>
      </c>
      <c r="AB173">
        <f t="shared" si="160"/>
        <v>-161760.50213118881</v>
      </c>
      <c r="AC173">
        <f t="shared" si="134"/>
        <v>0.29387257930693594</v>
      </c>
      <c r="AD173">
        <f t="shared" si="148"/>
        <v>8.636109286851136E-2</v>
      </c>
      <c r="AE173">
        <f t="shared" si="149"/>
        <v>-13969.813747008628</v>
      </c>
      <c r="AJ173">
        <f t="shared" si="161"/>
        <v>216003.69662670858</v>
      </c>
      <c r="AK173">
        <f t="shared" si="150"/>
        <v>8.636109286851136E-2</v>
      </c>
      <c r="AL173">
        <f t="shared" si="151"/>
        <v>0.70612742069306411</v>
      </c>
      <c r="AM173">
        <f t="shared" si="152"/>
        <v>13172.323550635294</v>
      </c>
      <c r="AO173">
        <f t="shared" si="135"/>
        <v>-384.38691819341511</v>
      </c>
      <c r="AP173" s="1">
        <f t="shared" si="162"/>
        <v>-378.8775</v>
      </c>
      <c r="AQ173" s="1">
        <f t="shared" si="154"/>
        <v>30.353688829933471</v>
      </c>
      <c r="AS173">
        <f t="shared" si="163"/>
        <v>1.8982070034242722</v>
      </c>
      <c r="AT173" s="1">
        <f t="shared" si="133"/>
        <v>1.871</v>
      </c>
      <c r="AV173">
        <f t="shared" si="153"/>
        <v>1.8982070034242722</v>
      </c>
      <c r="AW173">
        <f t="shared" si="153"/>
        <v>1.871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4DFC-528B-4566-81CE-B873DB23DA5A}">
  <dimension ref="B2:E93"/>
  <sheetViews>
    <sheetView workbookViewId="0">
      <selection activeCell="F18" sqref="F18"/>
    </sheetView>
  </sheetViews>
  <sheetFormatPr defaultRowHeight="14.5" x14ac:dyDescent="0.35"/>
  <cols>
    <col min="2" max="2" width="38.08984375" customWidth="1"/>
    <col min="3" max="3" width="13" customWidth="1"/>
  </cols>
  <sheetData>
    <row r="2" spans="2:5" x14ac:dyDescent="0.35">
      <c r="D2" t="s">
        <v>2</v>
      </c>
      <c r="E2">
        <v>3</v>
      </c>
    </row>
    <row r="3" spans="2:5" x14ac:dyDescent="0.35">
      <c r="D3" t="s">
        <v>47</v>
      </c>
      <c r="E3">
        <f>1000/18</f>
        <v>55.555555555555557</v>
      </c>
    </row>
    <row r="5" spans="2:5" x14ac:dyDescent="0.35">
      <c r="B5" t="s">
        <v>30</v>
      </c>
      <c r="C5" t="s">
        <v>0</v>
      </c>
      <c r="E5" t="s">
        <v>48</v>
      </c>
    </row>
    <row r="6" spans="2:5" x14ac:dyDescent="0.35">
      <c r="B6">
        <v>1.64413171449595E-2</v>
      </c>
      <c r="C6">
        <v>273.64238410595999</v>
      </c>
      <c r="E6">
        <f>$E$2*B6/($E$3+($E$2*B6))</f>
        <v>8.8704358092670042E-4</v>
      </c>
    </row>
    <row r="7" spans="2:5" x14ac:dyDescent="0.35">
      <c r="B7">
        <v>0.43253311258278199</v>
      </c>
      <c r="C7">
        <v>269.66887417218499</v>
      </c>
      <c r="E7">
        <f t="shared" ref="E7:E70" si="0">$E$2*B7/($E$3+($E$2*B7))</f>
        <v>2.2823699760963937E-2</v>
      </c>
    </row>
    <row r="8" spans="2:5" x14ac:dyDescent="0.35">
      <c r="B8">
        <v>1.0052198307578999</v>
      </c>
      <c r="C8">
        <v>268.07947019867498</v>
      </c>
      <c r="E8">
        <f t="shared" si="0"/>
        <v>5.1487057077629544E-2</v>
      </c>
    </row>
    <row r="9" spans="2:5" x14ac:dyDescent="0.35">
      <c r="B9">
        <v>1.4732799852832901</v>
      </c>
      <c r="C9">
        <v>263.31125827814498</v>
      </c>
      <c r="E9">
        <f t="shared" si="0"/>
        <v>7.3694219407179337E-2</v>
      </c>
    </row>
    <row r="10" spans="2:5" x14ac:dyDescent="0.35">
      <c r="B10">
        <v>1.99353844738778</v>
      </c>
      <c r="C10">
        <v>259.33774834437003</v>
      </c>
      <c r="E10">
        <f t="shared" si="0"/>
        <v>9.7188616953497134E-2</v>
      </c>
    </row>
    <row r="11" spans="2:5" x14ac:dyDescent="0.35">
      <c r="B11">
        <v>2.4614836276674001</v>
      </c>
      <c r="C11">
        <v>253.77483443708601</v>
      </c>
      <c r="E11">
        <f t="shared" si="0"/>
        <v>0.11732523240541651</v>
      </c>
    </row>
    <row r="12" spans="2:5" x14ac:dyDescent="0.35">
      <c r="B12">
        <v>2.8251471670345798</v>
      </c>
      <c r="C12">
        <v>247.417218543046</v>
      </c>
      <c r="E12">
        <f t="shared" si="0"/>
        <v>0.13236466540735028</v>
      </c>
    </row>
    <row r="13" spans="2:5" x14ac:dyDescent="0.35">
      <c r="B13">
        <v>3.13695732155997</v>
      </c>
      <c r="C13">
        <v>242.649006622516</v>
      </c>
      <c r="E13">
        <f t="shared" si="0"/>
        <v>0.14485746444575009</v>
      </c>
    </row>
    <row r="14" spans="2:5" x14ac:dyDescent="0.35">
      <c r="B14">
        <v>3.5006208609271501</v>
      </c>
      <c r="C14">
        <v>236.29139072847599</v>
      </c>
      <c r="E14">
        <f t="shared" si="0"/>
        <v>0.15898082121206311</v>
      </c>
    </row>
    <row r="15" spans="2:5" x14ac:dyDescent="0.35">
      <c r="B15">
        <v>3.6038677336276601</v>
      </c>
      <c r="C15">
        <v>229.933774834437</v>
      </c>
      <c r="E15">
        <f t="shared" si="0"/>
        <v>0.16290592219806463</v>
      </c>
    </row>
    <row r="16" spans="2:5" x14ac:dyDescent="0.35">
      <c r="B16">
        <v>3.96753127299485</v>
      </c>
      <c r="C16">
        <v>223.57615894039699</v>
      </c>
      <c r="E16">
        <f t="shared" si="0"/>
        <v>0.17644412023370443</v>
      </c>
    </row>
    <row r="17" spans="2:5" x14ac:dyDescent="0.35">
      <c r="B17">
        <v>3.96810614422369</v>
      </c>
      <c r="C17">
        <v>227.549668874172</v>
      </c>
      <c r="E17">
        <f t="shared" si="0"/>
        <v>0.17646517446428464</v>
      </c>
    </row>
    <row r="18" spans="2:5" x14ac:dyDescent="0.35">
      <c r="B18">
        <v>4.1250459896983003</v>
      </c>
      <c r="C18">
        <v>232.31788079470101</v>
      </c>
      <c r="E18">
        <f t="shared" si="0"/>
        <v>0.18217299613766277</v>
      </c>
    </row>
    <row r="19" spans="2:5" x14ac:dyDescent="0.35">
      <c r="B19">
        <v>4.3338392200147098</v>
      </c>
      <c r="C19">
        <v>235.49668874172099</v>
      </c>
      <c r="E19">
        <f t="shared" si="0"/>
        <v>0.18964516789036034</v>
      </c>
    </row>
    <row r="20" spans="2:5" x14ac:dyDescent="0.35">
      <c r="B20">
        <v>4.3346440397350996</v>
      </c>
      <c r="C20">
        <v>241.059602649006</v>
      </c>
      <c r="E20">
        <f t="shared" si="0"/>
        <v>0.18967370615274448</v>
      </c>
    </row>
    <row r="21" spans="2:5" x14ac:dyDescent="0.35">
      <c r="B21">
        <v>4.5435522442972696</v>
      </c>
      <c r="C21">
        <v>245.033112582781</v>
      </c>
      <c r="E21">
        <f t="shared" si="0"/>
        <v>0.19701406222476264</v>
      </c>
    </row>
    <row r="22" spans="2:5" x14ac:dyDescent="0.35">
      <c r="B22">
        <v>4.7006070640176603</v>
      </c>
      <c r="C22">
        <v>250.59602649006601</v>
      </c>
      <c r="E22">
        <f t="shared" si="0"/>
        <v>0.20244548173481314</v>
      </c>
    </row>
    <row r="23" spans="2:5" x14ac:dyDescent="0.35">
      <c r="B23">
        <v>4.8054635761589397</v>
      </c>
      <c r="C23">
        <v>255.36423841059499</v>
      </c>
      <c r="E23">
        <f t="shared" si="0"/>
        <v>0.20603100948424874</v>
      </c>
    </row>
    <row r="24" spans="2:5" x14ac:dyDescent="0.35">
      <c r="B24">
        <v>5.0146017292126501</v>
      </c>
      <c r="C24">
        <v>260.92715231787997</v>
      </c>
      <c r="E24">
        <f t="shared" si="0"/>
        <v>0.21308698873861018</v>
      </c>
    </row>
    <row r="25" spans="2:5" x14ac:dyDescent="0.35">
      <c r="B25">
        <v>5.0676048565121397</v>
      </c>
      <c r="C25">
        <v>267.28476821191998</v>
      </c>
      <c r="E25">
        <f t="shared" si="0"/>
        <v>0.21485535269763475</v>
      </c>
    </row>
    <row r="26" spans="2:5" x14ac:dyDescent="0.35">
      <c r="B26">
        <v>5.3288263428991902</v>
      </c>
      <c r="C26">
        <v>272.84768211920499</v>
      </c>
      <c r="E26">
        <f t="shared" si="0"/>
        <v>0.22345575047730468</v>
      </c>
    </row>
    <row r="27" spans="2:5" x14ac:dyDescent="0.35">
      <c r="B27">
        <v>5.6420161883738</v>
      </c>
      <c r="C27">
        <v>277.615894039735</v>
      </c>
      <c r="E27">
        <f t="shared" si="0"/>
        <v>0.2335219918276184</v>
      </c>
    </row>
    <row r="28" spans="2:5" x14ac:dyDescent="0.35">
      <c r="B28">
        <v>5.9030077262693101</v>
      </c>
      <c r="C28">
        <v>281.58940397350898</v>
      </c>
      <c r="E28">
        <f t="shared" si="0"/>
        <v>0.24171330108940928</v>
      </c>
    </row>
    <row r="29" spans="2:5" x14ac:dyDescent="0.35">
      <c r="B29">
        <v>6.2683958793230303</v>
      </c>
      <c r="C29">
        <v>287.15231788079399</v>
      </c>
      <c r="E29">
        <f t="shared" si="0"/>
        <v>0.25289133527119789</v>
      </c>
    </row>
    <row r="30" spans="2:5" x14ac:dyDescent="0.35">
      <c r="B30">
        <v>6.4773040838852101</v>
      </c>
      <c r="C30">
        <v>291.12582781456899</v>
      </c>
      <c r="E30">
        <f t="shared" si="0"/>
        <v>0.25913546382995689</v>
      </c>
    </row>
    <row r="31" spans="2:5" x14ac:dyDescent="0.35">
      <c r="B31">
        <v>7.0510255702722597</v>
      </c>
      <c r="C31">
        <v>296.688741721854</v>
      </c>
      <c r="E31">
        <f t="shared" si="0"/>
        <v>0.27575875212273737</v>
      </c>
    </row>
    <row r="32" spans="2:5" x14ac:dyDescent="0.35">
      <c r="B32">
        <v>7.2594738778513603</v>
      </c>
      <c r="C32">
        <v>297.483443708609</v>
      </c>
      <c r="E32">
        <f t="shared" si="0"/>
        <v>0.28161517647408635</v>
      </c>
    </row>
    <row r="33" spans="2:5" x14ac:dyDescent="0.35">
      <c r="B33">
        <v>7.52023546725533</v>
      </c>
      <c r="C33">
        <v>299.86754966887401</v>
      </c>
      <c r="E33">
        <f t="shared" si="0"/>
        <v>0.28880934438583261</v>
      </c>
    </row>
    <row r="34" spans="2:5" x14ac:dyDescent="0.35">
      <c r="B34">
        <v>7.9369021339219996</v>
      </c>
      <c r="C34">
        <v>299.86754966887401</v>
      </c>
      <c r="E34">
        <f t="shared" si="0"/>
        <v>0.30001043030815761</v>
      </c>
    </row>
    <row r="35" spans="2:5" x14ac:dyDescent="0.35">
      <c r="B35">
        <v>8.45819536423841</v>
      </c>
      <c r="C35">
        <v>303.04635761589299</v>
      </c>
      <c r="E35">
        <f t="shared" si="0"/>
        <v>0.3135369044946853</v>
      </c>
    </row>
    <row r="36" spans="2:5" x14ac:dyDescent="0.35">
      <c r="B36">
        <v>8.77069536423841</v>
      </c>
      <c r="C36">
        <v>303.04635761589299</v>
      </c>
      <c r="E36">
        <f t="shared" si="0"/>
        <v>0.32139787543606363</v>
      </c>
    </row>
    <row r="37" spans="2:5" x14ac:dyDescent="0.35">
      <c r="B37">
        <v>9.0836552612214891</v>
      </c>
      <c r="C37">
        <v>306.22516556291299</v>
      </c>
      <c r="E37">
        <f t="shared" si="0"/>
        <v>0.3290920249146787</v>
      </c>
    </row>
    <row r="38" spans="2:5" x14ac:dyDescent="0.35">
      <c r="B38">
        <v>9.1878219278881499</v>
      </c>
      <c r="C38">
        <v>306.22516556291299</v>
      </c>
      <c r="E38">
        <f t="shared" si="0"/>
        <v>0.33161441676718256</v>
      </c>
    </row>
    <row r="39" spans="2:5" x14ac:dyDescent="0.35">
      <c r="B39">
        <v>9.5528651582045594</v>
      </c>
      <c r="C39">
        <v>309.403973509933</v>
      </c>
      <c r="E39">
        <f t="shared" si="0"/>
        <v>0.34030617329796392</v>
      </c>
    </row>
    <row r="40" spans="2:5" x14ac:dyDescent="0.35">
      <c r="B40">
        <v>10.0741583885209</v>
      </c>
      <c r="C40">
        <v>312.582781456953</v>
      </c>
      <c r="E40">
        <f t="shared" si="0"/>
        <v>0.35233351607035707</v>
      </c>
    </row>
    <row r="41" spans="2:5" x14ac:dyDescent="0.35">
      <c r="B41">
        <v>10.491055003679101</v>
      </c>
      <c r="C41">
        <v>314.172185430463</v>
      </c>
      <c r="E41">
        <f t="shared" si="0"/>
        <v>0.36164113187157093</v>
      </c>
    </row>
    <row r="42" spans="2:5" x14ac:dyDescent="0.35">
      <c r="B42">
        <v>11.0123482339955</v>
      </c>
      <c r="C42">
        <v>317.35099337748301</v>
      </c>
      <c r="E42">
        <f t="shared" si="0"/>
        <v>0.37290975325192577</v>
      </c>
    </row>
    <row r="43" spans="2:5" x14ac:dyDescent="0.35">
      <c r="B43">
        <v>11.533411515820401</v>
      </c>
      <c r="C43">
        <v>318.94039735099301</v>
      </c>
      <c r="E43">
        <f t="shared" si="0"/>
        <v>0.38378272219593601</v>
      </c>
    </row>
    <row r="44" spans="2:5" x14ac:dyDescent="0.35">
      <c r="B44">
        <v>11.690121412803499</v>
      </c>
      <c r="C44">
        <v>322.11920529801301</v>
      </c>
      <c r="E44">
        <f t="shared" si="0"/>
        <v>0.38697940189894225</v>
      </c>
    </row>
    <row r="45" spans="2:5" x14ac:dyDescent="0.35">
      <c r="B45">
        <v>11.950768027961701</v>
      </c>
      <c r="C45">
        <v>323.70860927152302</v>
      </c>
      <c r="E45">
        <f t="shared" si="0"/>
        <v>0.39222342832777096</v>
      </c>
    </row>
    <row r="46" spans="2:5" x14ac:dyDescent="0.35">
      <c r="B46">
        <v>12.0558544885945</v>
      </c>
      <c r="C46" s="14">
        <v>330.066225165562</v>
      </c>
      <c r="D46" s="14"/>
      <c r="E46" s="14">
        <f t="shared" si="0"/>
        <v>0.39431240293267006</v>
      </c>
    </row>
    <row r="47" spans="2:5" x14ac:dyDescent="0.35">
      <c r="B47">
        <v>12.1616307947019</v>
      </c>
      <c r="C47">
        <v>341.19205298013202</v>
      </c>
      <c r="E47">
        <f t="shared" si="0"/>
        <v>0.39640063907581174</v>
      </c>
    </row>
    <row r="48" spans="2:5" x14ac:dyDescent="0.35">
      <c r="B48">
        <v>12.5795621780721</v>
      </c>
      <c r="C48">
        <v>349.93377483443697</v>
      </c>
      <c r="E48">
        <f t="shared" si="0"/>
        <v>0.40451249389970351</v>
      </c>
    </row>
    <row r="49" spans="2:5" x14ac:dyDescent="0.35">
      <c r="B49">
        <v>12.945640176600399</v>
      </c>
      <c r="C49">
        <v>360.26490066225102</v>
      </c>
      <c r="E49">
        <f t="shared" si="0"/>
        <v>0.41144084931813785</v>
      </c>
    </row>
    <row r="50" spans="2:5" x14ac:dyDescent="0.35">
      <c r="B50">
        <v>13.5203964311994</v>
      </c>
      <c r="C50">
        <v>372.98013245033098</v>
      </c>
      <c r="E50">
        <f t="shared" si="0"/>
        <v>0.42199919855021301</v>
      </c>
    </row>
    <row r="51" spans="2:5" x14ac:dyDescent="0.35">
      <c r="B51">
        <v>13.9906410963944</v>
      </c>
      <c r="C51">
        <v>383.31125827814498</v>
      </c>
      <c r="E51">
        <f t="shared" si="0"/>
        <v>0.4303599743001808</v>
      </c>
    </row>
    <row r="52" spans="2:5" x14ac:dyDescent="0.35">
      <c r="B52">
        <v>14.7215323767476</v>
      </c>
      <c r="C52">
        <v>395.23178807946999</v>
      </c>
      <c r="E52">
        <f t="shared" si="0"/>
        <v>0.44288537412691403</v>
      </c>
    </row>
    <row r="53" spans="2:5" x14ac:dyDescent="0.35">
      <c r="B53">
        <v>15.138658940397301</v>
      </c>
      <c r="C53">
        <v>398.41059602649</v>
      </c>
      <c r="E53">
        <f t="shared" si="0"/>
        <v>0.44978991357420123</v>
      </c>
    </row>
    <row r="54" spans="2:5" x14ac:dyDescent="0.35">
      <c r="B54">
        <v>16.077308682855001</v>
      </c>
      <c r="C54">
        <v>406.35761589403899</v>
      </c>
      <c r="E54">
        <f t="shared" si="0"/>
        <v>0.46471814618777785</v>
      </c>
    </row>
    <row r="55" spans="2:5" x14ac:dyDescent="0.35">
      <c r="B55">
        <v>16.599291758646</v>
      </c>
      <c r="C55">
        <v>414.304635761589</v>
      </c>
      <c r="E55">
        <f t="shared" si="0"/>
        <v>0.47267445286700427</v>
      </c>
    </row>
    <row r="56" spans="2:5" x14ac:dyDescent="0.35">
      <c r="B56">
        <v>17.433659860191302</v>
      </c>
      <c r="C56">
        <v>421.45695364238401</v>
      </c>
      <c r="E56">
        <f t="shared" si="0"/>
        <v>0.48491247669474113</v>
      </c>
    </row>
    <row r="57" spans="2:5" x14ac:dyDescent="0.35">
      <c r="B57">
        <v>18.1631714495952</v>
      </c>
      <c r="C57">
        <v>423.84105960264799</v>
      </c>
      <c r="E57">
        <f t="shared" si="0"/>
        <v>0.49515634272531867</v>
      </c>
    </row>
    <row r="58" spans="2:5" x14ac:dyDescent="0.35">
      <c r="B58">
        <v>19.1019361662987</v>
      </c>
      <c r="C58">
        <v>432.582781456953</v>
      </c>
      <c r="E58">
        <f t="shared" si="0"/>
        <v>0.50775399516922415</v>
      </c>
    </row>
    <row r="59" spans="2:5" x14ac:dyDescent="0.35">
      <c r="B59">
        <v>19.6228844738778</v>
      </c>
      <c r="C59">
        <v>433.377483443708</v>
      </c>
      <c r="E59">
        <f t="shared" si="0"/>
        <v>0.51447725920805065</v>
      </c>
    </row>
    <row r="60" spans="2:5" x14ac:dyDescent="0.35">
      <c r="B60">
        <v>20.0395511405445</v>
      </c>
      <c r="C60">
        <v>433.377483443708</v>
      </c>
      <c r="E60">
        <f t="shared" si="0"/>
        <v>0.5197239207703499</v>
      </c>
    </row>
    <row r="61" spans="2:5" x14ac:dyDescent="0.35">
      <c r="B61">
        <v>21.968014164827</v>
      </c>
      <c r="C61">
        <v>442.91390728476802</v>
      </c>
      <c r="E61">
        <f t="shared" si="0"/>
        <v>0.54260053180260925</v>
      </c>
    </row>
    <row r="62" spans="2:5" x14ac:dyDescent="0.35">
      <c r="B62">
        <v>22.749379139072801</v>
      </c>
      <c r="C62">
        <v>443.70860927152302</v>
      </c>
      <c r="E62">
        <f t="shared" si="0"/>
        <v>0.55126091781629694</v>
      </c>
    </row>
    <row r="63" spans="2:5" x14ac:dyDescent="0.35">
      <c r="B63">
        <v>22.957712472406101</v>
      </c>
      <c r="C63">
        <v>443.70860927152302</v>
      </c>
      <c r="E63">
        <f t="shared" si="0"/>
        <v>0.55351491502276229</v>
      </c>
    </row>
    <row r="64" spans="2:5" x14ac:dyDescent="0.35">
      <c r="B64">
        <v>23.4790057027225</v>
      </c>
      <c r="C64" s="14">
        <v>446.887417218542</v>
      </c>
      <c r="D64" s="14"/>
      <c r="E64" s="14">
        <f t="shared" si="0"/>
        <v>0.55905690009335263</v>
      </c>
    </row>
    <row r="65" spans="2:5" x14ac:dyDescent="0.35">
      <c r="B65">
        <v>24.208287343635</v>
      </c>
      <c r="C65">
        <v>447.682119205297</v>
      </c>
      <c r="E65">
        <f t="shared" si="0"/>
        <v>0.56658312867422123</v>
      </c>
    </row>
    <row r="66" spans="2:5" x14ac:dyDescent="0.35">
      <c r="B66">
        <v>25.042425496688701</v>
      </c>
      <c r="C66">
        <v>453.24503311258201</v>
      </c>
      <c r="E66">
        <f t="shared" si="0"/>
        <v>0.57488252522595329</v>
      </c>
    </row>
    <row r="67" spans="2:5" x14ac:dyDescent="0.35">
      <c r="B67">
        <v>26.605960264900599</v>
      </c>
      <c r="C67">
        <v>460.39735099337702</v>
      </c>
      <c r="E67">
        <f t="shared" si="0"/>
        <v>0.5896125779668151</v>
      </c>
    </row>
    <row r="68" spans="2:5" x14ac:dyDescent="0.35">
      <c r="B68">
        <v>27.336506622516499</v>
      </c>
      <c r="C68">
        <v>469.93377483443697</v>
      </c>
      <c r="E68">
        <f t="shared" si="0"/>
        <v>0.59615072804863534</v>
      </c>
    </row>
    <row r="69" spans="2:5" x14ac:dyDescent="0.35">
      <c r="B69">
        <v>27.7014348785872</v>
      </c>
      <c r="C69">
        <v>472.31788079470101</v>
      </c>
      <c r="E69">
        <f t="shared" si="0"/>
        <v>0.59933930786528788</v>
      </c>
    </row>
    <row r="70" spans="2:5" x14ac:dyDescent="0.35">
      <c r="B70">
        <v>27.9103430831493</v>
      </c>
      <c r="C70">
        <v>476.29139072847602</v>
      </c>
      <c r="E70">
        <f t="shared" si="0"/>
        <v>0.60114209395447904</v>
      </c>
    </row>
    <row r="71" spans="2:5" x14ac:dyDescent="0.35">
      <c r="B71">
        <v>28.3283894407652</v>
      </c>
      <c r="C71">
        <v>485.82781456953597</v>
      </c>
      <c r="E71">
        <f t="shared" ref="E71:E93" si="1">$E$2*B71/($E$3+($E$2*B71))</f>
        <v>0.60470137037403593</v>
      </c>
    </row>
    <row r="72" spans="2:5" x14ac:dyDescent="0.35">
      <c r="B72">
        <v>29.1631024650478</v>
      </c>
      <c r="C72">
        <v>495.36423841059502</v>
      </c>
      <c r="E72">
        <f t="shared" si="1"/>
        <v>0.6116214563070117</v>
      </c>
    </row>
    <row r="73" spans="2:5" x14ac:dyDescent="0.35">
      <c r="B73">
        <v>29.476177336276599</v>
      </c>
      <c r="C73">
        <v>499.33774834437003</v>
      </c>
      <c r="E73">
        <f t="shared" si="1"/>
        <v>0.61415489381274313</v>
      </c>
    </row>
    <row r="74" spans="2:5" x14ac:dyDescent="0.35">
      <c r="B74">
        <v>29.6847406181015</v>
      </c>
      <c r="C74">
        <v>500.92715231787997</v>
      </c>
      <c r="E74">
        <f t="shared" si="1"/>
        <v>0.61582434776801231</v>
      </c>
    </row>
    <row r="75" spans="2:5" x14ac:dyDescent="0.35">
      <c r="B75">
        <v>29.790516924208902</v>
      </c>
      <c r="C75">
        <v>512.05298013244999</v>
      </c>
      <c r="E75">
        <f t="shared" si="1"/>
        <v>0.61666552956800236</v>
      </c>
    </row>
    <row r="76" spans="2:5" x14ac:dyDescent="0.35">
      <c r="B76">
        <v>28.279525386313399</v>
      </c>
      <c r="C76">
        <v>508.07947019867498</v>
      </c>
      <c r="E76">
        <f t="shared" si="1"/>
        <v>0.60428862034965369</v>
      </c>
    </row>
    <row r="77" spans="2:5" x14ac:dyDescent="0.35">
      <c r="B77">
        <v>8.5599475717439297</v>
      </c>
      <c r="C77">
        <v>286.35761589403899</v>
      </c>
      <c r="E77">
        <f t="shared" si="1"/>
        <v>0.31611641306455429</v>
      </c>
    </row>
    <row r="78" spans="2:5" x14ac:dyDescent="0.35">
      <c r="B78">
        <v>8.7688557763061095</v>
      </c>
      <c r="C78">
        <v>290.33112582781399</v>
      </c>
      <c r="E78">
        <f t="shared" si="1"/>
        <v>0.32135212723524031</v>
      </c>
    </row>
    <row r="79" spans="2:5" x14ac:dyDescent="0.35">
      <c r="B79">
        <v>8.9771891096394398</v>
      </c>
      <c r="C79">
        <v>290.33112582781399</v>
      </c>
      <c r="E79">
        <f t="shared" si="1"/>
        <v>0.32649420160570913</v>
      </c>
    </row>
    <row r="80" spans="2:5" x14ac:dyDescent="0.35">
      <c r="B80">
        <v>9.4466289551140505</v>
      </c>
      <c r="C80">
        <v>295.099337748344</v>
      </c>
      <c r="E80">
        <f t="shared" si="1"/>
        <v>0.3378000764709348</v>
      </c>
    </row>
    <row r="81" spans="2:5" x14ac:dyDescent="0.35">
      <c r="B81">
        <v>9.7594738778513594</v>
      </c>
      <c r="C81">
        <v>297.483443708609</v>
      </c>
      <c r="E81">
        <f t="shared" si="1"/>
        <v>0.34512612285390565</v>
      </c>
    </row>
    <row r="82" spans="2:5" x14ac:dyDescent="0.35">
      <c r="B82">
        <v>10.020580389992601</v>
      </c>
      <c r="C82">
        <v>302.25165562913901</v>
      </c>
      <c r="E82">
        <f t="shared" si="1"/>
        <v>0.35111761664641056</v>
      </c>
    </row>
    <row r="83" spans="2:5" x14ac:dyDescent="0.35">
      <c r="B83">
        <v>10.1770603384841</v>
      </c>
      <c r="C83">
        <v>303.84105960264799</v>
      </c>
      <c r="E83">
        <f t="shared" si="1"/>
        <v>0.35465603914801597</v>
      </c>
    </row>
    <row r="84" spans="2:5" x14ac:dyDescent="0.35">
      <c r="B84">
        <v>10.4377069536423</v>
      </c>
      <c r="C84">
        <v>305.43046357615799</v>
      </c>
      <c r="E84">
        <f t="shared" si="1"/>
        <v>0.36046503932901586</v>
      </c>
    </row>
    <row r="85" spans="2:5" x14ac:dyDescent="0.35">
      <c r="B85">
        <v>10.959115158204501</v>
      </c>
      <c r="C85">
        <v>309.403973509933</v>
      </c>
      <c r="E85">
        <f t="shared" si="1"/>
        <v>0.37177730337487552</v>
      </c>
    </row>
    <row r="86" spans="2:5" x14ac:dyDescent="0.35">
      <c r="B86">
        <v>11.4800634657836</v>
      </c>
      <c r="C86">
        <v>310.198675496688</v>
      </c>
      <c r="E86">
        <f t="shared" si="1"/>
        <v>0.38268687072578866</v>
      </c>
    </row>
    <row r="87" spans="2:5" x14ac:dyDescent="0.35">
      <c r="B87">
        <v>11.689086644591599</v>
      </c>
      <c r="C87">
        <v>314.966887417218</v>
      </c>
      <c r="E87">
        <f t="shared" si="1"/>
        <v>0.38695840274244747</v>
      </c>
    </row>
    <row r="88" spans="2:5" x14ac:dyDescent="0.35">
      <c r="B88">
        <v>7.8307809050772601</v>
      </c>
      <c r="C88">
        <v>286.35761589403899</v>
      </c>
      <c r="E88">
        <f t="shared" si="1"/>
        <v>0.29719123758048771</v>
      </c>
    </row>
    <row r="89" spans="2:5" x14ac:dyDescent="0.35">
      <c r="B89">
        <v>7.8310108535687997</v>
      </c>
      <c r="C89">
        <v>287.94701986754899</v>
      </c>
      <c r="E89">
        <f t="shared" si="1"/>
        <v>0.29719737088983367</v>
      </c>
    </row>
    <row r="90" spans="2:5" x14ac:dyDescent="0.35">
      <c r="B90">
        <v>11.4800634657836</v>
      </c>
      <c r="C90">
        <v>310.198675496688</v>
      </c>
      <c r="E90">
        <f t="shared" si="1"/>
        <v>0.38268687072578866</v>
      </c>
    </row>
    <row r="91" spans="2:5" x14ac:dyDescent="0.35">
      <c r="B91">
        <v>11.689086644591599</v>
      </c>
      <c r="C91">
        <v>314.966887417218</v>
      </c>
      <c r="E91">
        <f t="shared" si="1"/>
        <v>0.38695840274244747</v>
      </c>
    </row>
    <row r="92" spans="2:5" x14ac:dyDescent="0.35">
      <c r="B92">
        <v>7.8307809050772601</v>
      </c>
      <c r="C92">
        <v>286.35761589403899</v>
      </c>
      <c r="E92">
        <f t="shared" si="1"/>
        <v>0.29719123758048771</v>
      </c>
    </row>
    <row r="93" spans="2:5" x14ac:dyDescent="0.35">
      <c r="B93">
        <v>7.8310108535687997</v>
      </c>
      <c r="C93">
        <v>287.94701986754899</v>
      </c>
      <c r="E93">
        <f t="shared" si="1"/>
        <v>0.29719737088983367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9340-61D3-4716-B0EA-CDFB81940B7F}">
  <dimension ref="A1:T132"/>
  <sheetViews>
    <sheetView zoomScaleNormal="100" workbookViewId="0">
      <selection activeCell="P4" sqref="P4:Q44"/>
    </sheetView>
  </sheetViews>
  <sheetFormatPr defaultRowHeight="14.5" x14ac:dyDescent="0.35"/>
  <cols>
    <col min="1" max="1" width="10.54296875" customWidth="1"/>
    <col min="2" max="2" width="11.6328125" customWidth="1"/>
  </cols>
  <sheetData>
    <row r="1" spans="1:20" x14ac:dyDescent="0.35">
      <c r="A1" t="s">
        <v>49</v>
      </c>
      <c r="D1" t="s">
        <v>50</v>
      </c>
    </row>
    <row r="2" spans="1:20" x14ac:dyDescent="0.35">
      <c r="A2" t="s">
        <v>31</v>
      </c>
      <c r="B2" t="s">
        <v>0</v>
      </c>
      <c r="D2" t="s">
        <v>51</v>
      </c>
      <c r="G2" t="s">
        <v>52</v>
      </c>
      <c r="J2" t="s">
        <v>54</v>
      </c>
      <c r="M2" t="s">
        <v>55</v>
      </c>
      <c r="P2" t="s">
        <v>56</v>
      </c>
      <c r="S2" t="s">
        <v>57</v>
      </c>
    </row>
    <row r="3" spans="1:20" x14ac:dyDescent="0.35">
      <c r="A3">
        <v>8.8704358092670042E-4</v>
      </c>
      <c r="B3">
        <v>273.64238410595999</v>
      </c>
      <c r="D3" t="s">
        <v>31</v>
      </c>
      <c r="E3" t="s">
        <v>53</v>
      </c>
      <c r="G3" t="s">
        <v>31</v>
      </c>
      <c r="H3" t="s">
        <v>53</v>
      </c>
      <c r="J3" t="s">
        <v>31</v>
      </c>
      <c r="K3" t="s">
        <v>53</v>
      </c>
      <c r="M3" t="s">
        <v>31</v>
      </c>
      <c r="N3" t="s">
        <v>53</v>
      </c>
      <c r="P3" t="s">
        <v>31</v>
      </c>
      <c r="Q3" t="s">
        <v>53</v>
      </c>
      <c r="S3" t="s">
        <v>31</v>
      </c>
      <c r="T3" t="s">
        <v>53</v>
      </c>
    </row>
    <row r="4" spans="1:20" x14ac:dyDescent="0.35">
      <c r="A4">
        <v>2.2823699760963937E-2</v>
      </c>
      <c r="B4">
        <v>269.66887417218499</v>
      </c>
      <c r="D4">
        <v>0.407802</v>
      </c>
      <c r="E4">
        <v>320</v>
      </c>
      <c r="G4">
        <v>0.20586699999999999</v>
      </c>
      <c r="H4">
        <v>248</v>
      </c>
      <c r="J4">
        <v>0.25929600000000003</v>
      </c>
      <c r="K4">
        <v>295</v>
      </c>
      <c r="M4">
        <v>0.500413</v>
      </c>
      <c r="N4">
        <v>423</v>
      </c>
      <c r="P4">
        <v>0.60925099999999999</v>
      </c>
      <c r="Q4">
        <v>470</v>
      </c>
      <c r="S4">
        <v>0.17574699999999999</v>
      </c>
      <c r="T4">
        <v>230</v>
      </c>
    </row>
    <row r="5" spans="1:20" x14ac:dyDescent="0.35">
      <c r="A5">
        <v>5.1487057077629544E-2</v>
      </c>
      <c r="B5">
        <v>268.07947019867498</v>
      </c>
      <c r="D5">
        <v>0.40787000000000001</v>
      </c>
      <c r="E5">
        <v>321</v>
      </c>
      <c r="G5">
        <v>0.20577699999999999</v>
      </c>
      <c r="H5">
        <v>249</v>
      </c>
      <c r="J5">
        <v>0.26374999999999998</v>
      </c>
      <c r="K5">
        <v>296</v>
      </c>
      <c r="M5">
        <v>0.50360700000000003</v>
      </c>
      <c r="N5">
        <v>424</v>
      </c>
      <c r="P5">
        <v>0.61000500000000002</v>
      </c>
      <c r="Q5">
        <v>471</v>
      </c>
      <c r="S5">
        <v>0.17497699999999999</v>
      </c>
      <c r="T5">
        <v>231</v>
      </c>
    </row>
    <row r="6" spans="1:20" x14ac:dyDescent="0.35">
      <c r="A6">
        <v>7.3694219407179337E-2</v>
      </c>
      <c r="B6">
        <v>263.31125827814498</v>
      </c>
      <c r="D6">
        <v>0.40795700000000001</v>
      </c>
      <c r="E6">
        <v>322</v>
      </c>
      <c r="G6">
        <v>0.20574700000000001</v>
      </c>
      <c r="H6">
        <v>250</v>
      </c>
      <c r="J6">
        <v>0.26819199999999999</v>
      </c>
      <c r="K6">
        <v>297</v>
      </c>
      <c r="M6">
        <v>0.50680499999999995</v>
      </c>
      <c r="N6">
        <v>425</v>
      </c>
      <c r="P6">
        <v>0.61074700000000004</v>
      </c>
      <c r="Q6">
        <v>472</v>
      </c>
      <c r="S6">
        <v>0.174067</v>
      </c>
      <c r="T6">
        <v>232</v>
      </c>
    </row>
    <row r="7" spans="1:20" x14ac:dyDescent="0.35">
      <c r="A7">
        <v>9.7188616953497134E-2</v>
      </c>
      <c r="B7">
        <v>259.33774834437003</v>
      </c>
      <c r="D7">
        <v>0.40806100000000001</v>
      </c>
      <c r="E7">
        <v>323</v>
      </c>
      <c r="G7">
        <v>0.20577699999999999</v>
      </c>
      <c r="H7">
        <v>251</v>
      </c>
      <c r="J7">
        <v>0.27262199999999998</v>
      </c>
      <c r="K7">
        <v>298</v>
      </c>
      <c r="M7">
        <v>0.51000699999999999</v>
      </c>
      <c r="N7">
        <v>426</v>
      </c>
      <c r="P7">
        <v>0.61147700000000005</v>
      </c>
      <c r="Q7">
        <v>473</v>
      </c>
      <c r="S7">
        <v>0.173017</v>
      </c>
      <c r="T7">
        <v>233</v>
      </c>
    </row>
    <row r="8" spans="1:20" x14ac:dyDescent="0.35">
      <c r="A8">
        <v>0.11732523240541651</v>
      </c>
      <c r="B8">
        <v>253.77483443708601</v>
      </c>
      <c r="D8">
        <v>0.40818399999999999</v>
      </c>
      <c r="E8">
        <v>324</v>
      </c>
      <c r="G8">
        <v>0.20586699999999999</v>
      </c>
      <c r="H8">
        <v>252</v>
      </c>
      <c r="J8">
        <v>0.27704000000000001</v>
      </c>
      <c r="K8">
        <v>299</v>
      </c>
      <c r="M8">
        <v>0.513212</v>
      </c>
      <c r="N8">
        <v>427</v>
      </c>
      <c r="P8">
        <v>0.61219500000000004</v>
      </c>
      <c r="Q8">
        <v>474</v>
      </c>
      <c r="S8">
        <v>0.17182700000000001</v>
      </c>
      <c r="T8">
        <v>234</v>
      </c>
    </row>
    <row r="9" spans="1:20" x14ac:dyDescent="0.35">
      <c r="A9">
        <v>0.13236466540735028</v>
      </c>
      <c r="B9">
        <v>247.417218543046</v>
      </c>
      <c r="D9">
        <v>0.40832400000000002</v>
      </c>
      <c r="E9">
        <v>325</v>
      </c>
      <c r="G9">
        <v>0.20601700000000001</v>
      </c>
      <c r="H9">
        <v>253</v>
      </c>
      <c r="J9">
        <v>0.281445</v>
      </c>
      <c r="K9">
        <v>300</v>
      </c>
      <c r="M9">
        <v>0.51642200000000005</v>
      </c>
      <c r="N9">
        <v>428</v>
      </c>
      <c r="P9">
        <v>0.61290100000000003</v>
      </c>
      <c r="Q9">
        <v>475</v>
      </c>
      <c r="S9">
        <v>0.17049700000000001</v>
      </c>
      <c r="T9">
        <v>235</v>
      </c>
    </row>
    <row r="10" spans="1:20" x14ac:dyDescent="0.35">
      <c r="A10">
        <v>0.14485746444575009</v>
      </c>
      <c r="B10">
        <v>242.649006622516</v>
      </c>
      <c r="D10">
        <v>0.40848200000000001</v>
      </c>
      <c r="E10">
        <v>326</v>
      </c>
      <c r="G10">
        <v>0.20622699999999999</v>
      </c>
      <c r="H10">
        <v>254</v>
      </c>
      <c r="J10">
        <v>0.28583900000000001</v>
      </c>
      <c r="K10">
        <v>301</v>
      </c>
      <c r="M10">
        <v>0.51963599999999999</v>
      </c>
      <c r="N10">
        <v>429</v>
      </c>
      <c r="P10">
        <v>0.613595</v>
      </c>
      <c r="Q10">
        <v>476</v>
      </c>
      <c r="S10">
        <v>0.16902700000000001</v>
      </c>
      <c r="T10">
        <v>236</v>
      </c>
    </row>
    <row r="11" spans="1:20" x14ac:dyDescent="0.35">
      <c r="A11">
        <v>0.15898082121206311</v>
      </c>
      <c r="B11">
        <v>236.29139072847599</v>
      </c>
      <c r="D11">
        <v>0.40865800000000002</v>
      </c>
      <c r="E11">
        <v>327</v>
      </c>
      <c r="G11">
        <v>0.20649700000000001</v>
      </c>
      <c r="H11">
        <v>255</v>
      </c>
      <c r="J11">
        <v>0.29022100000000001</v>
      </c>
      <c r="K11">
        <v>302</v>
      </c>
      <c r="M11">
        <v>0.52285400000000004</v>
      </c>
      <c r="N11">
        <v>430</v>
      </c>
      <c r="P11">
        <v>0.61427699999999996</v>
      </c>
      <c r="Q11">
        <v>477</v>
      </c>
      <c r="S11">
        <v>0.16741700000000001</v>
      </c>
      <c r="T11">
        <v>237</v>
      </c>
    </row>
    <row r="12" spans="1:20" x14ac:dyDescent="0.35">
      <c r="A12">
        <v>0.16290592219806463</v>
      </c>
      <c r="B12">
        <v>229.933774834437</v>
      </c>
      <c r="D12">
        <v>0.40885199999999999</v>
      </c>
      <c r="E12">
        <v>328</v>
      </c>
      <c r="G12">
        <v>0.20682700000000001</v>
      </c>
      <c r="H12">
        <v>256</v>
      </c>
      <c r="J12">
        <v>0.29459099999999999</v>
      </c>
      <c r="K12">
        <v>303</v>
      </c>
      <c r="M12">
        <v>0.52607599999999999</v>
      </c>
      <c r="N12">
        <v>431</v>
      </c>
      <c r="P12">
        <v>0.61494700000000002</v>
      </c>
      <c r="Q12">
        <v>478</v>
      </c>
      <c r="S12">
        <v>0.16566700000000001</v>
      </c>
      <c r="T12">
        <v>238</v>
      </c>
    </row>
    <row r="13" spans="1:20" x14ac:dyDescent="0.35">
      <c r="A13">
        <v>0.17644412023370443</v>
      </c>
      <c r="B13">
        <v>223.57615894039699</v>
      </c>
      <c r="D13">
        <v>0.40906300000000001</v>
      </c>
      <c r="E13">
        <v>329</v>
      </c>
      <c r="G13">
        <v>0.20721700000000001</v>
      </c>
      <c r="H13">
        <v>257</v>
      </c>
      <c r="J13">
        <v>0.29894900000000002</v>
      </c>
      <c r="K13">
        <v>304</v>
      </c>
      <c r="M13">
        <v>0.52930200000000005</v>
      </c>
      <c r="N13">
        <v>432</v>
      </c>
      <c r="P13">
        <v>0.61560499999999996</v>
      </c>
      <c r="Q13">
        <v>479</v>
      </c>
      <c r="S13">
        <v>0.16377700000000001</v>
      </c>
      <c r="T13">
        <v>239</v>
      </c>
    </row>
    <row r="14" spans="1:20" x14ac:dyDescent="0.35">
      <c r="A14">
        <v>0.17646517446428464</v>
      </c>
      <c r="B14">
        <v>227.549668874172</v>
      </c>
      <c r="D14">
        <v>0.40929300000000002</v>
      </c>
      <c r="E14">
        <v>330</v>
      </c>
      <c r="G14">
        <v>0.20766699999999999</v>
      </c>
      <c r="H14">
        <v>258</v>
      </c>
      <c r="J14">
        <v>0.30329499999999998</v>
      </c>
      <c r="K14">
        <v>305</v>
      </c>
      <c r="M14">
        <v>0.53253099999999998</v>
      </c>
      <c r="N14">
        <v>433</v>
      </c>
      <c r="P14">
        <v>0.61625099999999999</v>
      </c>
      <c r="Q14">
        <v>480</v>
      </c>
      <c r="S14">
        <v>0.161747</v>
      </c>
      <c r="T14">
        <v>240</v>
      </c>
    </row>
    <row r="15" spans="1:20" x14ac:dyDescent="0.35">
      <c r="A15">
        <v>0.18217299613766277</v>
      </c>
      <c r="B15">
        <v>232.31788079470101</v>
      </c>
      <c r="D15">
        <v>0.40954000000000002</v>
      </c>
      <c r="E15">
        <v>331</v>
      </c>
      <c r="G15">
        <v>0.208177</v>
      </c>
      <c r="H15">
        <v>259</v>
      </c>
      <c r="J15">
        <v>0.30762899999999999</v>
      </c>
      <c r="K15">
        <v>306</v>
      </c>
      <c r="M15">
        <v>0.53576500000000005</v>
      </c>
      <c r="N15">
        <v>434</v>
      </c>
      <c r="P15">
        <v>0.61688500000000002</v>
      </c>
      <c r="Q15">
        <v>481</v>
      </c>
      <c r="S15">
        <v>0.159577</v>
      </c>
      <c r="T15">
        <v>241</v>
      </c>
    </row>
    <row r="16" spans="1:20" x14ac:dyDescent="0.35">
      <c r="A16">
        <v>0.18964516789036034</v>
      </c>
      <c r="B16">
        <v>235.49668874172099</v>
      </c>
      <c r="D16">
        <v>0.40980499999999997</v>
      </c>
      <c r="E16">
        <v>332</v>
      </c>
      <c r="G16">
        <v>0.20874699999999999</v>
      </c>
      <c r="H16">
        <v>260</v>
      </c>
      <c r="J16">
        <v>0.31195000000000001</v>
      </c>
      <c r="K16">
        <v>307</v>
      </c>
      <c r="M16">
        <v>0.53900300000000001</v>
      </c>
      <c r="N16">
        <v>435</v>
      </c>
      <c r="P16">
        <v>0.61750700000000003</v>
      </c>
      <c r="Q16">
        <v>482</v>
      </c>
      <c r="S16">
        <v>0.15726699999999999</v>
      </c>
      <c r="T16">
        <v>242</v>
      </c>
    </row>
    <row r="17" spans="1:20" x14ac:dyDescent="0.35">
      <c r="A17">
        <v>0.18967370615274448</v>
      </c>
      <c r="B17">
        <v>241.059602649006</v>
      </c>
      <c r="D17">
        <v>0.41008800000000001</v>
      </c>
      <c r="E17">
        <v>333</v>
      </c>
      <c r="G17">
        <v>0.20937700000000001</v>
      </c>
      <c r="H17">
        <v>261</v>
      </c>
      <c r="J17">
        <v>0.31625999999999999</v>
      </c>
      <c r="K17">
        <v>308</v>
      </c>
      <c r="M17">
        <v>0.54224499999999998</v>
      </c>
      <c r="N17">
        <v>436</v>
      </c>
      <c r="P17">
        <v>0.61811700000000003</v>
      </c>
      <c r="Q17">
        <v>483</v>
      </c>
      <c r="S17">
        <v>0.15481700000000001</v>
      </c>
      <c r="T17">
        <v>243</v>
      </c>
    </row>
    <row r="18" spans="1:20" x14ac:dyDescent="0.35">
      <c r="A18">
        <v>0.19701406222476264</v>
      </c>
      <c r="B18">
        <v>245.033112582781</v>
      </c>
      <c r="D18">
        <v>0.41038799999999998</v>
      </c>
      <c r="E18">
        <v>334</v>
      </c>
      <c r="G18">
        <v>0.210067</v>
      </c>
      <c r="H18">
        <v>262</v>
      </c>
      <c r="J18">
        <v>0.32055800000000001</v>
      </c>
      <c r="K18">
        <v>309</v>
      </c>
      <c r="M18">
        <v>0.54549099999999995</v>
      </c>
      <c r="N18">
        <v>437</v>
      </c>
      <c r="P18">
        <v>0.61871500000000001</v>
      </c>
      <c r="Q18">
        <v>484</v>
      </c>
      <c r="S18">
        <v>0.152227</v>
      </c>
      <c r="T18">
        <v>244</v>
      </c>
    </row>
    <row r="19" spans="1:20" x14ac:dyDescent="0.35">
      <c r="A19">
        <v>0.20244548173481314</v>
      </c>
      <c r="B19">
        <v>250.59602649006601</v>
      </c>
      <c r="D19">
        <v>0.41070600000000002</v>
      </c>
      <c r="E19">
        <v>335</v>
      </c>
      <c r="G19">
        <v>0.210817</v>
      </c>
      <c r="H19">
        <v>263</v>
      </c>
      <c r="J19">
        <v>0.32484400000000002</v>
      </c>
      <c r="K19">
        <v>310</v>
      </c>
      <c r="M19">
        <v>0.54874100000000003</v>
      </c>
      <c r="N19">
        <v>438</v>
      </c>
      <c r="P19">
        <v>0.61930099999999999</v>
      </c>
      <c r="Q19">
        <v>485</v>
      </c>
      <c r="S19">
        <v>0.14949699999999999</v>
      </c>
      <c r="T19">
        <v>245</v>
      </c>
    </row>
    <row r="20" spans="1:20" x14ac:dyDescent="0.35">
      <c r="A20">
        <v>0.20603100948424874</v>
      </c>
      <c r="B20">
        <v>255.36423841059499</v>
      </c>
      <c r="D20">
        <v>0.41104200000000002</v>
      </c>
      <c r="E20">
        <v>336</v>
      </c>
      <c r="G20">
        <v>0.21162700000000001</v>
      </c>
      <c r="H20">
        <v>264</v>
      </c>
      <c r="J20">
        <v>0.32911699999999999</v>
      </c>
      <c r="K20">
        <v>311</v>
      </c>
      <c r="M20">
        <v>0.55199500000000001</v>
      </c>
      <c r="N20">
        <v>439</v>
      </c>
      <c r="P20">
        <v>0.61987499999999995</v>
      </c>
      <c r="Q20">
        <v>486</v>
      </c>
      <c r="S20">
        <v>0.14662700000000001</v>
      </c>
      <c r="T20">
        <v>246</v>
      </c>
    </row>
    <row r="21" spans="1:20" x14ac:dyDescent="0.35">
      <c r="A21">
        <v>0.21308698873861018</v>
      </c>
      <c r="B21">
        <v>260.92715231787997</v>
      </c>
      <c r="D21">
        <v>0.41139500000000001</v>
      </c>
      <c r="E21">
        <v>337</v>
      </c>
      <c r="G21">
        <v>0.21249699999999999</v>
      </c>
      <c r="H21">
        <v>265</v>
      </c>
      <c r="J21">
        <v>0.33337899999999998</v>
      </c>
      <c r="K21">
        <v>312</v>
      </c>
      <c r="M21">
        <v>0.555253</v>
      </c>
      <c r="N21">
        <v>440</v>
      </c>
      <c r="P21">
        <v>0.62043700000000002</v>
      </c>
      <c r="Q21">
        <v>487</v>
      </c>
      <c r="S21">
        <v>0.14361699999999999</v>
      </c>
      <c r="T21">
        <v>247</v>
      </c>
    </row>
    <row r="22" spans="1:20" x14ac:dyDescent="0.35">
      <c r="A22">
        <v>0.21485535269763475</v>
      </c>
      <c r="B22">
        <v>267.28476821191998</v>
      </c>
      <c r="D22">
        <v>0.41176499999999999</v>
      </c>
      <c r="E22">
        <v>338</v>
      </c>
      <c r="G22">
        <v>0.21342700000000001</v>
      </c>
      <c r="H22">
        <v>266</v>
      </c>
      <c r="J22">
        <v>0.33762900000000001</v>
      </c>
      <c r="K22">
        <v>313</v>
      </c>
      <c r="M22">
        <v>0.55851499999999998</v>
      </c>
      <c r="N22">
        <v>441</v>
      </c>
      <c r="P22">
        <v>0.62098699999999996</v>
      </c>
      <c r="Q22">
        <v>488</v>
      </c>
      <c r="S22">
        <v>0.14046700000000001</v>
      </c>
      <c r="T22">
        <v>248</v>
      </c>
    </row>
    <row r="23" spans="1:20" x14ac:dyDescent="0.35">
      <c r="A23">
        <v>0.22345575047730468</v>
      </c>
      <c r="B23">
        <v>272.84768211920499</v>
      </c>
      <c r="D23">
        <v>0.41215299999999999</v>
      </c>
      <c r="E23">
        <v>339</v>
      </c>
      <c r="G23">
        <v>0.214417</v>
      </c>
      <c r="H23">
        <v>267</v>
      </c>
      <c r="J23">
        <v>0.341866</v>
      </c>
      <c r="K23">
        <v>314</v>
      </c>
      <c r="M23">
        <v>0.56177999999999995</v>
      </c>
      <c r="N23">
        <v>442</v>
      </c>
      <c r="P23">
        <v>0.62152499999999999</v>
      </c>
      <c r="Q23">
        <v>489</v>
      </c>
      <c r="S23">
        <v>0.13717799999999999</v>
      </c>
      <c r="T23">
        <v>249</v>
      </c>
    </row>
    <row r="24" spans="1:20" x14ac:dyDescent="0.35">
      <c r="A24">
        <v>0.2335219918276184</v>
      </c>
      <c r="B24">
        <v>277.615894039735</v>
      </c>
      <c r="D24">
        <v>0.41255700000000001</v>
      </c>
      <c r="E24">
        <v>340</v>
      </c>
      <c r="G24">
        <v>0.21546699999999999</v>
      </c>
      <c r="H24">
        <v>268</v>
      </c>
      <c r="J24">
        <v>0.34609200000000001</v>
      </c>
      <c r="K24">
        <v>315</v>
      </c>
      <c r="M24">
        <v>0.56505000000000005</v>
      </c>
      <c r="N24">
        <v>443</v>
      </c>
      <c r="P24">
        <v>0.62205100000000002</v>
      </c>
      <c r="Q24">
        <v>490</v>
      </c>
      <c r="S24">
        <v>0.13374800000000001</v>
      </c>
      <c r="T24">
        <v>250</v>
      </c>
    </row>
    <row r="25" spans="1:20" x14ac:dyDescent="0.35">
      <c r="A25">
        <v>0.24171330108940928</v>
      </c>
      <c r="B25">
        <v>281.58940397350898</v>
      </c>
      <c r="D25">
        <v>0.41297800000000001</v>
      </c>
      <c r="E25">
        <v>341</v>
      </c>
      <c r="G25">
        <v>0.21657699999999999</v>
      </c>
      <c r="H25">
        <v>269</v>
      </c>
      <c r="J25">
        <v>0.35030600000000001</v>
      </c>
      <c r="K25">
        <v>316</v>
      </c>
      <c r="M25">
        <v>0.56832400000000005</v>
      </c>
      <c r="N25">
        <v>444</v>
      </c>
      <c r="P25">
        <v>0.62256500000000004</v>
      </c>
      <c r="Q25">
        <v>491</v>
      </c>
      <c r="S25">
        <v>0.13017799999999999</v>
      </c>
      <c r="T25">
        <v>251</v>
      </c>
    </row>
    <row r="26" spans="1:20" x14ac:dyDescent="0.35">
      <c r="A26">
        <v>0.25289133527119789</v>
      </c>
      <c r="B26">
        <v>287.15231788079399</v>
      </c>
      <c r="D26">
        <v>0.41341499999999998</v>
      </c>
      <c r="E26">
        <v>342</v>
      </c>
      <c r="G26">
        <v>0.217747</v>
      </c>
      <c r="H26">
        <v>270</v>
      </c>
      <c r="J26">
        <v>0.35450700000000002</v>
      </c>
      <c r="K26">
        <v>317</v>
      </c>
      <c r="M26">
        <v>0.57160200000000005</v>
      </c>
      <c r="N26">
        <v>445</v>
      </c>
      <c r="P26">
        <v>0.62306700000000004</v>
      </c>
      <c r="Q26">
        <v>492</v>
      </c>
      <c r="S26">
        <v>0.126468</v>
      </c>
      <c r="T26">
        <v>252</v>
      </c>
    </row>
    <row r="27" spans="1:20" x14ac:dyDescent="0.35">
      <c r="A27">
        <v>0.25913546382995689</v>
      </c>
      <c r="B27">
        <v>291.12582781456899</v>
      </c>
      <c r="D27">
        <v>0.41386699999999998</v>
      </c>
      <c r="E27">
        <v>343</v>
      </c>
      <c r="G27">
        <v>0.218977</v>
      </c>
      <c r="H27">
        <v>271</v>
      </c>
      <c r="J27">
        <v>0.35869600000000001</v>
      </c>
      <c r="K27">
        <v>318</v>
      </c>
      <c r="M27">
        <v>0.57488399999999995</v>
      </c>
      <c r="N27">
        <v>446</v>
      </c>
      <c r="P27">
        <v>0.62355700000000003</v>
      </c>
      <c r="Q27">
        <v>493</v>
      </c>
      <c r="S27">
        <v>0.122618</v>
      </c>
      <c r="T27">
        <v>253</v>
      </c>
    </row>
    <row r="28" spans="1:20" x14ac:dyDescent="0.35">
      <c r="A28">
        <v>0.27575875212273737</v>
      </c>
      <c r="B28">
        <v>296.688741721854</v>
      </c>
      <c r="D28">
        <v>0.41433300000000001</v>
      </c>
      <c r="E28">
        <v>344</v>
      </c>
      <c r="G28">
        <v>0.22026699999999999</v>
      </c>
      <c r="H28">
        <v>272</v>
      </c>
      <c r="J28">
        <v>0.36287399999999997</v>
      </c>
      <c r="K28">
        <v>319</v>
      </c>
      <c r="P28">
        <v>0.62403500000000001</v>
      </c>
      <c r="Q28">
        <v>494</v>
      </c>
      <c r="S28">
        <v>0.118628</v>
      </c>
      <c r="T28">
        <v>254</v>
      </c>
    </row>
    <row r="29" spans="1:20" x14ac:dyDescent="0.35">
      <c r="A29">
        <v>0.28161517647408635</v>
      </c>
      <c r="B29">
        <v>297.483443708609</v>
      </c>
      <c r="D29">
        <v>0.41481099999999999</v>
      </c>
      <c r="E29">
        <v>345</v>
      </c>
      <c r="G29">
        <v>0.22161700000000001</v>
      </c>
      <c r="H29">
        <v>273</v>
      </c>
      <c r="J29">
        <v>0.367039</v>
      </c>
      <c r="K29">
        <v>320</v>
      </c>
      <c r="P29">
        <v>0.62450099999999997</v>
      </c>
      <c r="Q29">
        <v>495</v>
      </c>
      <c r="S29">
        <v>0.114498</v>
      </c>
      <c r="T29">
        <v>255</v>
      </c>
    </row>
    <row r="30" spans="1:20" x14ac:dyDescent="0.35">
      <c r="A30">
        <v>0.28880934438583261</v>
      </c>
      <c r="B30">
        <v>299.86754966887401</v>
      </c>
      <c r="D30">
        <v>0.415296</v>
      </c>
      <c r="E30">
        <v>346</v>
      </c>
      <c r="G30">
        <v>0.223027</v>
      </c>
      <c r="H30">
        <v>274</v>
      </c>
      <c r="J30">
        <v>0.37119200000000002</v>
      </c>
      <c r="K30">
        <v>321</v>
      </c>
      <c r="P30">
        <v>0.62495500000000004</v>
      </c>
      <c r="Q30">
        <v>496</v>
      </c>
      <c r="S30">
        <v>0.11022800000000001</v>
      </c>
      <c r="T30">
        <v>256</v>
      </c>
    </row>
    <row r="31" spans="1:20" x14ac:dyDescent="0.35">
      <c r="A31">
        <v>0.30001043030815761</v>
      </c>
      <c r="B31">
        <v>299.86754966887401</v>
      </c>
      <c r="D31">
        <v>0.41577999999999998</v>
      </c>
      <c r="E31">
        <v>347</v>
      </c>
      <c r="G31">
        <v>0.224497</v>
      </c>
      <c r="H31">
        <v>275</v>
      </c>
      <c r="J31">
        <v>0.37533300000000003</v>
      </c>
      <c r="K31">
        <v>322</v>
      </c>
      <c r="P31">
        <v>0.62539699999999998</v>
      </c>
      <c r="Q31">
        <v>497</v>
      </c>
      <c r="S31">
        <v>0.105818</v>
      </c>
      <c r="T31">
        <v>257</v>
      </c>
    </row>
    <row r="32" spans="1:20" x14ac:dyDescent="0.35">
      <c r="A32">
        <v>0.3135369044946853</v>
      </c>
      <c r="B32">
        <v>303.04635761589299</v>
      </c>
      <c r="D32">
        <v>0.41623700000000002</v>
      </c>
      <c r="E32">
        <v>348</v>
      </c>
      <c r="G32">
        <v>0.22602700000000001</v>
      </c>
      <c r="H32">
        <v>276</v>
      </c>
      <c r="J32">
        <v>0.37946200000000002</v>
      </c>
      <c r="K32">
        <v>323</v>
      </c>
      <c r="P32">
        <v>0.62582700000000002</v>
      </c>
      <c r="Q32">
        <v>498</v>
      </c>
      <c r="S32">
        <v>0.101268</v>
      </c>
      <c r="T32">
        <v>258</v>
      </c>
    </row>
    <row r="33" spans="1:20" x14ac:dyDescent="0.35">
      <c r="A33">
        <v>0.32139787543606363</v>
      </c>
      <c r="B33">
        <v>303.04635761589299</v>
      </c>
      <c r="D33">
        <v>0.416578</v>
      </c>
      <c r="E33">
        <v>349</v>
      </c>
      <c r="G33">
        <v>0.22761600000000001</v>
      </c>
      <c r="H33">
        <v>277</v>
      </c>
      <c r="P33">
        <v>0.62624500000000005</v>
      </c>
      <c r="Q33">
        <v>499</v>
      </c>
      <c r="S33">
        <v>9.6577800000000005E-2</v>
      </c>
      <c r="T33">
        <v>259</v>
      </c>
    </row>
    <row r="34" spans="1:20" x14ac:dyDescent="0.35">
      <c r="A34">
        <v>0.3290920249146787</v>
      </c>
      <c r="B34">
        <v>306.22516556291299</v>
      </c>
      <c r="P34">
        <v>0.62665099999999996</v>
      </c>
      <c r="Q34">
        <v>500</v>
      </c>
      <c r="S34">
        <v>9.1747800000000004E-2</v>
      </c>
      <c r="T34">
        <v>260</v>
      </c>
    </row>
    <row r="35" spans="1:20" x14ac:dyDescent="0.35">
      <c r="A35">
        <v>0.33161441676718256</v>
      </c>
      <c r="B35">
        <v>306.22516556291299</v>
      </c>
      <c r="D35">
        <v>0.419819</v>
      </c>
      <c r="E35">
        <v>351</v>
      </c>
      <c r="G35">
        <v>0.23097599999999999</v>
      </c>
      <c r="H35">
        <v>279</v>
      </c>
      <c r="P35">
        <v>0.62704499999999996</v>
      </c>
      <c r="Q35">
        <v>501</v>
      </c>
      <c r="S35">
        <v>8.6777900000000005E-2</v>
      </c>
      <c r="T35">
        <v>261</v>
      </c>
    </row>
    <row r="36" spans="1:20" x14ac:dyDescent="0.35">
      <c r="A36">
        <v>0.34030617329796392</v>
      </c>
      <c r="B36">
        <v>309.403973509933</v>
      </c>
      <c r="D36">
        <v>0.41950100000000001</v>
      </c>
      <c r="E36">
        <v>352</v>
      </c>
      <c r="G36">
        <v>0.23274600000000001</v>
      </c>
      <c r="H36">
        <v>280</v>
      </c>
      <c r="P36">
        <v>0.62742699999999996</v>
      </c>
      <c r="Q36">
        <v>502</v>
      </c>
      <c r="S36">
        <v>8.1667900000000002E-2</v>
      </c>
      <c r="T36">
        <v>262</v>
      </c>
    </row>
    <row r="37" spans="1:20" x14ac:dyDescent="0.35">
      <c r="A37">
        <v>0.35233351607035707</v>
      </c>
      <c r="B37">
        <v>312.582781456953</v>
      </c>
      <c r="D37">
        <v>0.41993999999999998</v>
      </c>
      <c r="E37">
        <v>353</v>
      </c>
      <c r="G37">
        <v>0.23457600000000001</v>
      </c>
      <c r="H37">
        <v>281</v>
      </c>
      <c r="P37">
        <v>0.62779700000000005</v>
      </c>
      <c r="Q37">
        <v>503</v>
      </c>
      <c r="S37">
        <v>7.6417899999999997E-2</v>
      </c>
      <c r="T37">
        <v>263</v>
      </c>
    </row>
    <row r="38" spans="1:20" x14ac:dyDescent="0.35">
      <c r="A38">
        <v>0.36164113187157093</v>
      </c>
      <c r="B38">
        <v>314.172185430463</v>
      </c>
      <c r="D38">
        <v>0.42051300000000003</v>
      </c>
      <c r="E38">
        <v>354</v>
      </c>
      <c r="P38">
        <v>0.62815500000000002</v>
      </c>
      <c r="Q38">
        <v>504</v>
      </c>
      <c r="S38">
        <v>7.1027999999999994E-2</v>
      </c>
      <c r="T38">
        <v>264</v>
      </c>
    </row>
    <row r="39" spans="1:20" x14ac:dyDescent="0.35">
      <c r="A39">
        <v>0.37290975325192577</v>
      </c>
      <c r="B39">
        <v>317.35099337748301</v>
      </c>
      <c r="D39">
        <v>0.42114299999999999</v>
      </c>
      <c r="E39">
        <v>355</v>
      </c>
      <c r="G39">
        <v>0.23841599999999999</v>
      </c>
      <c r="H39">
        <v>283</v>
      </c>
      <c r="P39">
        <v>0.62850099999999998</v>
      </c>
      <c r="Q39">
        <v>505</v>
      </c>
      <c r="S39">
        <v>6.5498000000000001E-2</v>
      </c>
      <c r="T39">
        <v>265</v>
      </c>
    </row>
    <row r="40" spans="1:20" x14ac:dyDescent="0.35">
      <c r="A40">
        <v>0.38378272219593601</v>
      </c>
      <c r="B40">
        <v>318.94039735099301</v>
      </c>
      <c r="D40">
        <v>0.42181000000000002</v>
      </c>
      <c r="E40">
        <v>356</v>
      </c>
      <c r="G40">
        <v>0.240426</v>
      </c>
      <c r="H40">
        <v>284</v>
      </c>
      <c r="P40">
        <v>0.62883500000000003</v>
      </c>
      <c r="Q40">
        <v>506</v>
      </c>
      <c r="S40">
        <v>5.9827999999999999E-2</v>
      </c>
      <c r="T40">
        <v>266</v>
      </c>
    </row>
    <row r="41" spans="1:20" x14ac:dyDescent="0.35">
      <c r="A41">
        <v>0.38697940189894225</v>
      </c>
      <c r="B41">
        <v>322.11920529801301</v>
      </c>
      <c r="D41">
        <v>0.42250500000000002</v>
      </c>
      <c r="E41">
        <v>357</v>
      </c>
      <c r="G41">
        <v>0.24249599999999999</v>
      </c>
      <c r="H41">
        <v>285</v>
      </c>
      <c r="P41">
        <v>0.62915699999999997</v>
      </c>
      <c r="Q41">
        <v>507</v>
      </c>
      <c r="S41">
        <v>5.4018099999999999E-2</v>
      </c>
      <c r="T41">
        <v>267</v>
      </c>
    </row>
    <row r="42" spans="1:20" x14ac:dyDescent="0.35">
      <c r="A42">
        <v>0.39222342832777096</v>
      </c>
      <c r="B42">
        <v>323.70860927152302</v>
      </c>
      <c r="D42">
        <v>0.42322300000000002</v>
      </c>
      <c r="E42">
        <v>358</v>
      </c>
      <c r="G42">
        <v>0.24462600000000001</v>
      </c>
      <c r="H42">
        <v>286</v>
      </c>
      <c r="P42">
        <v>0.629467</v>
      </c>
      <c r="Q42">
        <v>508</v>
      </c>
      <c r="S42">
        <v>4.8068100000000002E-2</v>
      </c>
      <c r="T42">
        <v>268</v>
      </c>
    </row>
    <row r="43" spans="1:20" x14ac:dyDescent="0.35">
      <c r="A43">
        <v>0.39431240293267006</v>
      </c>
      <c r="B43" s="14">
        <v>330.066225165562</v>
      </c>
      <c r="D43">
        <v>0.42396400000000001</v>
      </c>
      <c r="E43">
        <v>359</v>
      </c>
      <c r="G43">
        <v>0.24681600000000001</v>
      </c>
      <c r="H43">
        <v>287</v>
      </c>
      <c r="P43">
        <v>0.62976500000000002</v>
      </c>
      <c r="Q43">
        <v>509</v>
      </c>
      <c r="S43">
        <v>4.1978099999999997E-2</v>
      </c>
      <c r="T43">
        <v>269</v>
      </c>
    </row>
    <row r="44" spans="1:20" x14ac:dyDescent="0.35">
      <c r="A44">
        <v>0.39640063907581174</v>
      </c>
      <c r="B44">
        <v>341.19205298013202</v>
      </c>
      <c r="D44">
        <v>0.42472500000000002</v>
      </c>
      <c r="E44">
        <v>360</v>
      </c>
      <c r="G44">
        <v>0.24906600000000001</v>
      </c>
      <c r="H44">
        <v>288</v>
      </c>
      <c r="P44">
        <v>0.63005100000000003</v>
      </c>
      <c r="Q44">
        <v>510</v>
      </c>
      <c r="S44">
        <v>3.5748200000000001E-2</v>
      </c>
      <c r="T44">
        <v>270</v>
      </c>
    </row>
    <row r="45" spans="1:20" x14ac:dyDescent="0.35">
      <c r="A45">
        <v>0.40451249389970351</v>
      </c>
      <c r="B45">
        <v>349.93377483443697</v>
      </c>
      <c r="D45">
        <v>0.425506</v>
      </c>
      <c r="E45">
        <v>361</v>
      </c>
      <c r="G45">
        <v>0.25137599999999999</v>
      </c>
      <c r="H45">
        <v>289</v>
      </c>
      <c r="S45">
        <v>2.93782E-2</v>
      </c>
      <c r="T45">
        <v>271</v>
      </c>
    </row>
    <row r="46" spans="1:20" x14ac:dyDescent="0.35">
      <c r="A46">
        <v>0.41144084931813785</v>
      </c>
      <c r="B46">
        <v>360.26490066225102</v>
      </c>
      <c r="D46">
        <v>0.42630600000000002</v>
      </c>
      <c r="E46">
        <v>362</v>
      </c>
      <c r="G46">
        <v>0.25374600000000003</v>
      </c>
      <c r="H46">
        <v>290</v>
      </c>
      <c r="S46">
        <v>2.2868200000000002E-2</v>
      </c>
      <c r="T46">
        <v>272</v>
      </c>
    </row>
    <row r="47" spans="1:20" x14ac:dyDescent="0.35">
      <c r="A47">
        <v>0.42199919855021301</v>
      </c>
      <c r="B47">
        <v>372.98013245033098</v>
      </c>
      <c r="D47">
        <v>0.42712600000000001</v>
      </c>
      <c r="E47">
        <v>363</v>
      </c>
      <c r="G47">
        <v>0.25617600000000001</v>
      </c>
      <c r="H47">
        <v>291</v>
      </c>
      <c r="S47">
        <v>1.6218300000000001E-2</v>
      </c>
      <c r="T47">
        <v>273</v>
      </c>
    </row>
    <row r="48" spans="1:20" x14ac:dyDescent="0.35">
      <c r="A48">
        <v>0.4303599743001808</v>
      </c>
      <c r="B48">
        <v>383.31125827814498</v>
      </c>
      <c r="D48">
        <v>0.42796400000000001</v>
      </c>
      <c r="E48">
        <v>364</v>
      </c>
      <c r="G48">
        <v>0.25866600000000001</v>
      </c>
      <c r="H48">
        <v>292</v>
      </c>
      <c r="S48">
        <v>9.4282900000000006E-3</v>
      </c>
      <c r="T48">
        <v>274</v>
      </c>
    </row>
    <row r="49" spans="1:20" x14ac:dyDescent="0.35">
      <c r="A49">
        <v>0.44288537412691403</v>
      </c>
      <c r="B49">
        <v>395.23178807946999</v>
      </c>
      <c r="D49">
        <v>0.42882100000000001</v>
      </c>
      <c r="E49">
        <v>365</v>
      </c>
      <c r="G49">
        <v>0.261216</v>
      </c>
      <c r="H49">
        <v>293</v>
      </c>
      <c r="S49">
        <v>2.4978700000000001E-3</v>
      </c>
      <c r="T49">
        <v>275</v>
      </c>
    </row>
    <row r="50" spans="1:20" x14ac:dyDescent="0.35">
      <c r="A50">
        <v>0.44978991357420123</v>
      </c>
      <c r="B50">
        <v>398.41059602649</v>
      </c>
      <c r="D50">
        <v>0.42969600000000002</v>
      </c>
      <c r="E50">
        <v>366</v>
      </c>
      <c r="G50">
        <v>0.263826</v>
      </c>
      <c r="H50">
        <v>294</v>
      </c>
    </row>
    <row r="51" spans="1:20" x14ac:dyDescent="0.35">
      <c r="A51">
        <v>0.46471814618777785</v>
      </c>
      <c r="B51">
        <v>406.35761589403899</v>
      </c>
      <c r="D51">
        <v>0.43058999999999997</v>
      </c>
      <c r="E51">
        <v>367</v>
      </c>
      <c r="G51">
        <v>0.26649600000000001</v>
      </c>
      <c r="H51">
        <v>295</v>
      </c>
    </row>
    <row r="52" spans="1:20" x14ac:dyDescent="0.35">
      <c r="A52">
        <v>0.47267445286700427</v>
      </c>
      <c r="B52">
        <v>414.304635761589</v>
      </c>
      <c r="D52">
        <v>0.431502</v>
      </c>
      <c r="E52">
        <v>368</v>
      </c>
    </row>
    <row r="53" spans="1:20" x14ac:dyDescent="0.35">
      <c r="A53">
        <v>0.48491247669474113</v>
      </c>
      <c r="B53">
        <v>421.45695364238401</v>
      </c>
      <c r="D53">
        <v>0.43243300000000001</v>
      </c>
      <c r="E53">
        <v>369</v>
      </c>
    </row>
    <row r="54" spans="1:20" x14ac:dyDescent="0.35">
      <c r="A54">
        <v>0.49515634272531867</v>
      </c>
      <c r="B54">
        <v>423.84105960264799</v>
      </c>
      <c r="D54">
        <v>0.43338199999999999</v>
      </c>
      <c r="E54">
        <v>370</v>
      </c>
    </row>
    <row r="55" spans="1:20" x14ac:dyDescent="0.35">
      <c r="A55">
        <v>0.50775399516922415</v>
      </c>
      <c r="B55">
        <v>432.582781456953</v>
      </c>
      <c r="D55">
        <v>0.43434899999999999</v>
      </c>
      <c r="E55">
        <v>371</v>
      </c>
    </row>
    <row r="56" spans="1:20" x14ac:dyDescent="0.35">
      <c r="A56">
        <v>0.51447725920805065</v>
      </c>
      <c r="B56">
        <v>433.377483443708</v>
      </c>
      <c r="D56">
        <v>0.435334</v>
      </c>
      <c r="E56">
        <v>372</v>
      </c>
    </row>
    <row r="57" spans="1:20" x14ac:dyDescent="0.35">
      <c r="A57">
        <v>0.5197239207703499</v>
      </c>
      <c r="B57">
        <v>433.377483443708</v>
      </c>
      <c r="D57">
        <v>0.436338</v>
      </c>
      <c r="E57">
        <v>373</v>
      </c>
    </row>
    <row r="58" spans="1:20" x14ac:dyDescent="0.35">
      <c r="A58">
        <v>0.54260053180260925</v>
      </c>
      <c r="B58">
        <v>442.91390728476802</v>
      </c>
      <c r="D58">
        <v>0.437359</v>
      </c>
      <c r="E58">
        <v>374</v>
      </c>
    </row>
    <row r="59" spans="1:20" x14ac:dyDescent="0.35">
      <c r="A59">
        <v>0.55126091781629694</v>
      </c>
      <c r="B59">
        <v>443.70860927152302</v>
      </c>
      <c r="D59">
        <v>0.43839899999999998</v>
      </c>
      <c r="E59">
        <v>375</v>
      </c>
    </row>
    <row r="60" spans="1:20" x14ac:dyDescent="0.35">
      <c r="A60">
        <v>0.55351491502276229</v>
      </c>
      <c r="B60">
        <v>443.70860927152302</v>
      </c>
      <c r="D60">
        <v>0.43945699999999999</v>
      </c>
      <c r="E60">
        <v>376</v>
      </c>
    </row>
    <row r="61" spans="1:20" x14ac:dyDescent="0.35">
      <c r="A61">
        <v>0.55905690009335263</v>
      </c>
      <c r="B61" s="14">
        <v>446.887417218542</v>
      </c>
      <c r="D61">
        <v>0.44053199999999998</v>
      </c>
      <c r="E61">
        <v>377</v>
      </c>
    </row>
    <row r="62" spans="1:20" x14ac:dyDescent="0.35">
      <c r="A62">
        <v>0.56658312867422123</v>
      </c>
      <c r="B62">
        <v>447.682119205297</v>
      </c>
      <c r="D62">
        <v>0.44162600000000002</v>
      </c>
      <c r="E62">
        <v>378</v>
      </c>
    </row>
    <row r="63" spans="1:20" x14ac:dyDescent="0.35">
      <c r="A63">
        <v>0.57488252522595329</v>
      </c>
      <c r="B63">
        <v>453.24503311258201</v>
      </c>
      <c r="D63">
        <v>0.44273800000000002</v>
      </c>
      <c r="E63">
        <v>379</v>
      </c>
    </row>
    <row r="64" spans="1:20" x14ac:dyDescent="0.35">
      <c r="A64">
        <v>0.5896125779668151</v>
      </c>
      <c r="B64">
        <v>460.39735099337702</v>
      </c>
      <c r="D64">
        <v>0.44386900000000001</v>
      </c>
      <c r="E64">
        <v>380</v>
      </c>
    </row>
    <row r="65" spans="1:5" x14ac:dyDescent="0.35">
      <c r="A65">
        <v>0.59615072804863534</v>
      </c>
      <c r="B65">
        <v>469.93377483443697</v>
      </c>
      <c r="D65">
        <v>0.445017</v>
      </c>
      <c r="E65">
        <v>381</v>
      </c>
    </row>
    <row r="66" spans="1:5" x14ac:dyDescent="0.35">
      <c r="A66">
        <v>0.59933930786528788</v>
      </c>
      <c r="B66">
        <v>472.31788079470101</v>
      </c>
      <c r="D66">
        <v>0.446183</v>
      </c>
      <c r="E66">
        <v>382</v>
      </c>
    </row>
    <row r="67" spans="1:5" x14ac:dyDescent="0.35">
      <c r="A67">
        <v>0.60114209395447904</v>
      </c>
      <c r="B67">
        <v>476.29139072847602</v>
      </c>
      <c r="D67">
        <v>0.44736700000000001</v>
      </c>
      <c r="E67">
        <v>383</v>
      </c>
    </row>
    <row r="68" spans="1:5" x14ac:dyDescent="0.35">
      <c r="A68">
        <v>0.60470137037403593</v>
      </c>
      <c r="B68">
        <v>485.82781456953597</v>
      </c>
      <c r="D68">
        <v>0.44857000000000002</v>
      </c>
      <c r="E68">
        <v>384</v>
      </c>
    </row>
    <row r="69" spans="1:5" x14ac:dyDescent="0.35">
      <c r="A69">
        <v>0.6116214563070117</v>
      </c>
      <c r="B69">
        <v>495.36423841059502</v>
      </c>
      <c r="D69">
        <v>0.44979000000000002</v>
      </c>
      <c r="E69">
        <v>385</v>
      </c>
    </row>
    <row r="70" spans="1:5" x14ac:dyDescent="0.35">
      <c r="A70">
        <v>0.61415489381274313</v>
      </c>
      <c r="B70">
        <v>499.33774834437003</v>
      </c>
      <c r="D70">
        <v>0.45102799999999998</v>
      </c>
      <c r="E70">
        <v>386</v>
      </c>
    </row>
    <row r="71" spans="1:5" x14ac:dyDescent="0.35">
      <c r="A71">
        <v>0.61582434776801231</v>
      </c>
      <c r="B71">
        <v>500.92715231787997</v>
      </c>
      <c r="D71">
        <v>0.45228499999999999</v>
      </c>
      <c r="E71">
        <v>387</v>
      </c>
    </row>
    <row r="72" spans="1:5" x14ac:dyDescent="0.35">
      <c r="A72">
        <v>0.61666552956800236</v>
      </c>
      <c r="B72">
        <v>512.05298013244999</v>
      </c>
      <c r="D72">
        <v>0.45355899999999999</v>
      </c>
      <c r="E72">
        <v>388</v>
      </c>
    </row>
    <row r="73" spans="1:5" x14ac:dyDescent="0.35">
      <c r="A73">
        <v>0.60428862034965369</v>
      </c>
      <c r="B73">
        <v>508.07947019867498</v>
      </c>
      <c r="D73">
        <v>0.45485199999999998</v>
      </c>
      <c r="E73">
        <v>389</v>
      </c>
    </row>
    <row r="74" spans="1:5" x14ac:dyDescent="0.35">
      <c r="A74">
        <v>0.31611641306455429</v>
      </c>
      <c r="B74">
        <v>286.35761589403899</v>
      </c>
      <c r="D74">
        <v>0.45616200000000001</v>
      </c>
      <c r="E74">
        <v>390</v>
      </c>
    </row>
    <row r="75" spans="1:5" x14ac:dyDescent="0.35">
      <c r="A75">
        <v>0.32135212723524031</v>
      </c>
      <c r="B75">
        <v>290.33112582781399</v>
      </c>
      <c r="D75">
        <v>0.45749099999999998</v>
      </c>
      <c r="E75">
        <v>391</v>
      </c>
    </row>
    <row r="76" spans="1:5" x14ac:dyDescent="0.35">
      <c r="A76">
        <v>0.32649420160570913</v>
      </c>
      <c r="B76">
        <v>290.33112582781399</v>
      </c>
      <c r="D76">
        <v>0.45883699999999999</v>
      </c>
      <c r="E76">
        <v>392</v>
      </c>
    </row>
    <row r="77" spans="1:5" x14ac:dyDescent="0.35">
      <c r="A77">
        <v>0.3378000764709348</v>
      </c>
      <c r="B77">
        <v>295.099337748344</v>
      </c>
      <c r="D77">
        <v>0.460202</v>
      </c>
      <c r="E77">
        <v>393</v>
      </c>
    </row>
    <row r="78" spans="1:5" x14ac:dyDescent="0.35">
      <c r="A78">
        <v>0.34512612285390565</v>
      </c>
      <c r="B78">
        <v>297.483443708609</v>
      </c>
    </row>
    <row r="79" spans="1:5" x14ac:dyDescent="0.35">
      <c r="A79">
        <v>0.35111761664641056</v>
      </c>
      <c r="B79">
        <v>302.25165562913901</v>
      </c>
      <c r="D79">
        <v>0.46298499999999998</v>
      </c>
      <c r="E79">
        <v>395</v>
      </c>
    </row>
    <row r="80" spans="1:5" x14ac:dyDescent="0.35">
      <c r="A80">
        <v>0.35465603914801597</v>
      </c>
      <c r="B80">
        <v>303.84105960264799</v>
      </c>
      <c r="D80">
        <v>0.46440399999999998</v>
      </c>
      <c r="E80">
        <v>396</v>
      </c>
    </row>
    <row r="81" spans="1:5" x14ac:dyDescent="0.35">
      <c r="A81">
        <v>0.36046503932901586</v>
      </c>
      <c r="B81">
        <v>305.43046357615799</v>
      </c>
      <c r="D81">
        <v>0.46584100000000001</v>
      </c>
      <c r="E81">
        <v>397</v>
      </c>
    </row>
    <row r="82" spans="1:5" x14ac:dyDescent="0.35">
      <c r="A82">
        <v>0.37177730337487552</v>
      </c>
      <c r="B82">
        <v>309.403973509933</v>
      </c>
      <c r="D82">
        <v>0.46729500000000002</v>
      </c>
      <c r="E82">
        <v>398</v>
      </c>
    </row>
    <row r="83" spans="1:5" x14ac:dyDescent="0.35">
      <c r="A83">
        <v>0.38268687072578866</v>
      </c>
      <c r="B83">
        <v>310.198675496688</v>
      </c>
      <c r="D83">
        <v>0.46876800000000002</v>
      </c>
      <c r="E83">
        <v>399</v>
      </c>
    </row>
    <row r="84" spans="1:5" x14ac:dyDescent="0.35">
      <c r="A84">
        <v>0.38695840274244747</v>
      </c>
      <c r="B84">
        <v>314.966887417218</v>
      </c>
      <c r="D84">
        <v>0.47025899999999998</v>
      </c>
      <c r="E84">
        <v>400</v>
      </c>
    </row>
    <row r="85" spans="1:5" x14ac:dyDescent="0.35">
      <c r="A85">
        <v>0.29719123758048771</v>
      </c>
      <c r="B85">
        <v>286.35761589403899</v>
      </c>
      <c r="D85">
        <v>0.47176699999999999</v>
      </c>
      <c r="E85">
        <v>401</v>
      </c>
    </row>
    <row r="86" spans="1:5" x14ac:dyDescent="0.35">
      <c r="A86">
        <v>0.29719737088983367</v>
      </c>
      <c r="B86">
        <v>287.94701986754899</v>
      </c>
      <c r="D86">
        <v>0.47329399999999999</v>
      </c>
      <c r="E86">
        <v>402</v>
      </c>
    </row>
    <row r="87" spans="1:5" x14ac:dyDescent="0.35">
      <c r="A87">
        <v>0.38268687072578866</v>
      </c>
      <c r="B87">
        <v>310.198675496688</v>
      </c>
      <c r="D87">
        <v>0.47483900000000001</v>
      </c>
      <c r="E87">
        <v>403</v>
      </c>
    </row>
    <row r="88" spans="1:5" x14ac:dyDescent="0.35">
      <c r="A88">
        <v>0.38695840274244747</v>
      </c>
      <c r="B88">
        <v>314.966887417218</v>
      </c>
      <c r="D88">
        <v>0.47640199999999999</v>
      </c>
      <c r="E88">
        <v>404</v>
      </c>
    </row>
    <row r="89" spans="1:5" x14ac:dyDescent="0.35">
      <c r="A89">
        <v>0.29719123758048771</v>
      </c>
      <c r="B89">
        <v>286.35761589403899</v>
      </c>
      <c r="D89">
        <v>0.47798200000000002</v>
      </c>
      <c r="E89">
        <v>405</v>
      </c>
    </row>
    <row r="90" spans="1:5" x14ac:dyDescent="0.35">
      <c r="A90">
        <v>0.29719737088983367</v>
      </c>
      <c r="B90">
        <v>287.94701986754899</v>
      </c>
      <c r="D90">
        <v>0.47958099999999998</v>
      </c>
      <c r="E90">
        <v>406</v>
      </c>
    </row>
    <row r="91" spans="1:5" x14ac:dyDescent="0.35">
      <c r="D91">
        <v>0.48119800000000001</v>
      </c>
      <c r="E91">
        <v>407</v>
      </c>
    </row>
    <row r="92" spans="1:5" x14ac:dyDescent="0.35">
      <c r="D92">
        <v>0.48283300000000001</v>
      </c>
      <c r="E92">
        <v>408</v>
      </c>
    </row>
    <row r="93" spans="1:5" x14ac:dyDescent="0.35">
      <c r="D93">
        <v>0.48448600000000003</v>
      </c>
      <c r="E93">
        <v>409</v>
      </c>
    </row>
    <row r="94" spans="1:5" x14ac:dyDescent="0.35">
      <c r="D94">
        <v>0.48615599999999998</v>
      </c>
      <c r="E94">
        <v>410</v>
      </c>
    </row>
    <row r="95" spans="1:5" x14ac:dyDescent="0.35">
      <c r="D95">
        <v>0.48784499999999997</v>
      </c>
      <c r="E95">
        <v>411</v>
      </c>
    </row>
    <row r="96" spans="1:5" x14ac:dyDescent="0.35">
      <c r="D96">
        <v>0.48955199999999999</v>
      </c>
      <c r="E96">
        <v>412</v>
      </c>
    </row>
    <row r="97" spans="4:5" x14ac:dyDescent="0.35">
      <c r="D97">
        <v>0.49127700000000002</v>
      </c>
      <c r="E97">
        <v>413</v>
      </c>
    </row>
    <row r="98" spans="4:5" x14ac:dyDescent="0.35">
      <c r="D98">
        <v>0.49302000000000001</v>
      </c>
      <c r="E98">
        <v>414</v>
      </c>
    </row>
    <row r="99" spans="4:5" x14ac:dyDescent="0.35">
      <c r="D99">
        <v>0.49478100000000003</v>
      </c>
      <c r="E99">
        <v>415</v>
      </c>
    </row>
    <row r="100" spans="4:5" x14ac:dyDescent="0.35">
      <c r="D100">
        <v>0.49655899999999997</v>
      </c>
      <c r="E100">
        <v>416</v>
      </c>
    </row>
    <row r="101" spans="4:5" x14ac:dyDescent="0.35">
      <c r="D101">
        <v>0.49835600000000002</v>
      </c>
      <c r="E101">
        <v>417</v>
      </c>
    </row>
    <row r="102" spans="4:5" x14ac:dyDescent="0.35">
      <c r="D102">
        <v>0.50017100000000003</v>
      </c>
      <c r="E102">
        <v>418</v>
      </c>
    </row>
    <row r="103" spans="4:5" x14ac:dyDescent="0.35">
      <c r="D103">
        <v>0.50200400000000001</v>
      </c>
      <c r="E103">
        <v>419</v>
      </c>
    </row>
    <row r="104" spans="4:5" x14ac:dyDescent="0.35">
      <c r="D104">
        <v>0.50385500000000005</v>
      </c>
      <c r="E104">
        <v>420</v>
      </c>
    </row>
    <row r="105" spans="4:5" x14ac:dyDescent="0.35">
      <c r="D105">
        <v>0.50572399999999995</v>
      </c>
      <c r="E105">
        <v>421</v>
      </c>
    </row>
    <row r="106" spans="4:5" x14ac:dyDescent="0.35">
      <c r="D106">
        <v>0.50761100000000003</v>
      </c>
      <c r="E106">
        <v>422</v>
      </c>
    </row>
    <row r="107" spans="4:5" x14ac:dyDescent="0.35">
      <c r="D107">
        <v>0.50951500000000005</v>
      </c>
      <c r="E107">
        <v>423</v>
      </c>
    </row>
    <row r="108" spans="4:5" x14ac:dyDescent="0.35">
      <c r="D108">
        <v>0.51143799999999995</v>
      </c>
      <c r="E108">
        <v>424</v>
      </c>
    </row>
    <row r="109" spans="4:5" x14ac:dyDescent="0.35">
      <c r="D109">
        <v>0.51337900000000003</v>
      </c>
      <c r="E109">
        <v>425</v>
      </c>
    </row>
    <row r="110" spans="4:5" x14ac:dyDescent="0.35">
      <c r="D110">
        <v>0.51533799999999996</v>
      </c>
      <c r="E110">
        <v>426</v>
      </c>
    </row>
    <row r="111" spans="4:5" x14ac:dyDescent="0.35">
      <c r="D111">
        <v>0.51731499999999997</v>
      </c>
      <c r="E111">
        <v>427</v>
      </c>
    </row>
    <row r="112" spans="4:5" x14ac:dyDescent="0.35">
      <c r="D112">
        <v>0.51931000000000005</v>
      </c>
      <c r="E112">
        <v>428</v>
      </c>
    </row>
    <row r="113" spans="4:5" x14ac:dyDescent="0.35">
      <c r="D113">
        <v>0.52132299999999998</v>
      </c>
      <c r="E113">
        <v>429</v>
      </c>
    </row>
    <row r="114" spans="4:5" x14ac:dyDescent="0.35">
      <c r="D114">
        <v>0.52335399999999999</v>
      </c>
      <c r="E114">
        <v>430</v>
      </c>
    </row>
    <row r="115" spans="4:5" x14ac:dyDescent="0.35">
      <c r="D115">
        <v>0.52540299999999995</v>
      </c>
      <c r="E115">
        <v>431</v>
      </c>
    </row>
    <row r="116" spans="4:5" x14ac:dyDescent="0.35">
      <c r="D116">
        <v>0.52746899999999997</v>
      </c>
      <c r="E116">
        <v>432</v>
      </c>
    </row>
    <row r="117" spans="4:5" x14ac:dyDescent="0.35">
      <c r="D117">
        <v>0.52955399999999997</v>
      </c>
      <c r="E117">
        <v>433</v>
      </c>
    </row>
    <row r="118" spans="4:5" x14ac:dyDescent="0.35">
      <c r="D118">
        <v>0.53165700000000005</v>
      </c>
      <c r="E118">
        <v>434</v>
      </c>
    </row>
    <row r="119" spans="4:5" x14ac:dyDescent="0.35">
      <c r="D119">
        <v>0.53377799999999997</v>
      </c>
      <c r="E119">
        <v>435</v>
      </c>
    </row>
    <row r="120" spans="4:5" x14ac:dyDescent="0.35">
      <c r="D120">
        <v>0.53591699999999998</v>
      </c>
      <c r="E120">
        <v>436</v>
      </c>
    </row>
    <row r="121" spans="4:5" x14ac:dyDescent="0.35">
      <c r="D121">
        <v>0.53807400000000005</v>
      </c>
      <c r="E121">
        <v>437</v>
      </c>
    </row>
    <row r="122" spans="4:5" x14ac:dyDescent="0.35">
      <c r="D122">
        <v>0.54024899999999998</v>
      </c>
      <c r="E122">
        <v>438</v>
      </c>
    </row>
    <row r="123" spans="4:5" x14ac:dyDescent="0.35">
      <c r="D123">
        <v>0.54244199999999998</v>
      </c>
      <c r="E123">
        <v>439</v>
      </c>
    </row>
    <row r="124" spans="4:5" x14ac:dyDescent="0.35">
      <c r="D124">
        <v>0.54465300000000005</v>
      </c>
      <c r="E124">
        <v>440</v>
      </c>
    </row>
    <row r="125" spans="4:5" x14ac:dyDescent="0.35">
      <c r="D125">
        <v>0.54688199999999998</v>
      </c>
      <c r="E125">
        <v>441</v>
      </c>
    </row>
    <row r="126" spans="4:5" x14ac:dyDescent="0.35">
      <c r="D126">
        <v>0.54912899999999998</v>
      </c>
      <c r="E126">
        <v>442</v>
      </c>
    </row>
    <row r="127" spans="4:5" x14ac:dyDescent="0.35">
      <c r="D127">
        <v>0.55139400000000005</v>
      </c>
      <c r="E127">
        <v>443</v>
      </c>
    </row>
    <row r="128" spans="4:5" x14ac:dyDescent="0.35">
      <c r="D128">
        <v>0.55367699999999997</v>
      </c>
      <c r="E128">
        <v>444</v>
      </c>
    </row>
    <row r="129" spans="4:5" x14ac:dyDescent="0.35">
      <c r="D129">
        <v>0.55597700000000005</v>
      </c>
      <c r="E129">
        <v>445</v>
      </c>
    </row>
    <row r="130" spans="4:5" x14ac:dyDescent="0.35">
      <c r="D130">
        <v>0.55829600000000001</v>
      </c>
      <c r="E130">
        <v>446</v>
      </c>
    </row>
    <row r="131" spans="4:5" x14ac:dyDescent="0.35">
      <c r="D131">
        <v>0.56063300000000005</v>
      </c>
      <c r="E131">
        <v>447</v>
      </c>
    </row>
    <row r="132" spans="4:5" x14ac:dyDescent="0.35">
      <c r="D132">
        <v>0.56298800000000004</v>
      </c>
      <c r="E132">
        <v>448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C2DC-6039-495A-9948-9FA92B02CE18}">
  <dimension ref="A24:B313"/>
  <sheetViews>
    <sheetView zoomScale="62" workbookViewId="0">
      <selection activeCell="A24" sqref="A24:B313"/>
    </sheetView>
  </sheetViews>
  <sheetFormatPr defaultRowHeight="14.5" x14ac:dyDescent="0.35"/>
  <sheetData>
    <row r="24" spans="1:2" x14ac:dyDescent="0.35">
      <c r="A24">
        <v>0.122618</v>
      </c>
      <c r="B24">
        <v>253</v>
      </c>
    </row>
    <row r="25" spans="1:2" x14ac:dyDescent="0.35">
      <c r="A25">
        <v>0.118628</v>
      </c>
      <c r="B25">
        <v>254</v>
      </c>
    </row>
    <row r="26" spans="1:2" x14ac:dyDescent="0.35">
      <c r="A26">
        <v>0.114498</v>
      </c>
      <c r="B26">
        <v>255</v>
      </c>
    </row>
    <row r="27" spans="1:2" x14ac:dyDescent="0.35">
      <c r="A27">
        <v>0.11022800000000001</v>
      </c>
      <c r="B27">
        <v>256</v>
      </c>
    </row>
    <row r="28" spans="1:2" x14ac:dyDescent="0.35">
      <c r="A28">
        <v>0.105818</v>
      </c>
      <c r="B28">
        <v>257</v>
      </c>
    </row>
    <row r="29" spans="1:2" x14ac:dyDescent="0.35">
      <c r="A29">
        <v>0.101268</v>
      </c>
      <c r="B29">
        <v>258</v>
      </c>
    </row>
    <row r="30" spans="1:2" x14ac:dyDescent="0.35">
      <c r="A30">
        <v>9.6577800000000005E-2</v>
      </c>
      <c r="B30">
        <v>259</v>
      </c>
    </row>
    <row r="31" spans="1:2" x14ac:dyDescent="0.35">
      <c r="A31">
        <v>9.1747800000000004E-2</v>
      </c>
      <c r="B31">
        <v>260</v>
      </c>
    </row>
    <row r="32" spans="1:2" x14ac:dyDescent="0.35">
      <c r="A32">
        <v>8.6777900000000005E-2</v>
      </c>
      <c r="B32">
        <v>261</v>
      </c>
    </row>
    <row r="33" spans="1:2" x14ac:dyDescent="0.35">
      <c r="A33">
        <v>8.1667900000000002E-2</v>
      </c>
      <c r="B33">
        <v>262</v>
      </c>
    </row>
    <row r="34" spans="1:2" x14ac:dyDescent="0.35">
      <c r="A34">
        <v>7.6417899999999997E-2</v>
      </c>
      <c r="B34">
        <v>263</v>
      </c>
    </row>
    <row r="35" spans="1:2" x14ac:dyDescent="0.35">
      <c r="A35">
        <v>7.1027999999999994E-2</v>
      </c>
      <c r="B35">
        <v>264</v>
      </c>
    </row>
    <row r="36" spans="1:2" x14ac:dyDescent="0.35">
      <c r="A36">
        <v>6.5498000000000001E-2</v>
      </c>
      <c r="B36">
        <v>265</v>
      </c>
    </row>
    <row r="37" spans="1:2" x14ac:dyDescent="0.35">
      <c r="A37">
        <v>5.9827999999999999E-2</v>
      </c>
      <c r="B37">
        <v>266</v>
      </c>
    </row>
    <row r="38" spans="1:2" x14ac:dyDescent="0.35">
      <c r="A38">
        <v>5.4018099999999999E-2</v>
      </c>
      <c r="B38">
        <v>267</v>
      </c>
    </row>
    <row r="39" spans="1:2" x14ac:dyDescent="0.35">
      <c r="A39">
        <v>4.8068100000000002E-2</v>
      </c>
      <c r="B39">
        <v>268</v>
      </c>
    </row>
    <row r="40" spans="1:2" x14ac:dyDescent="0.35">
      <c r="A40">
        <v>4.1978099999999997E-2</v>
      </c>
      <c r="B40">
        <v>269</v>
      </c>
    </row>
    <row r="41" spans="1:2" x14ac:dyDescent="0.35">
      <c r="A41">
        <v>3.5748200000000001E-2</v>
      </c>
      <c r="B41">
        <v>270</v>
      </c>
    </row>
    <row r="42" spans="1:2" x14ac:dyDescent="0.35">
      <c r="A42">
        <v>2.93782E-2</v>
      </c>
      <c r="B42">
        <v>271</v>
      </c>
    </row>
    <row r="43" spans="1:2" x14ac:dyDescent="0.35">
      <c r="A43">
        <v>2.2868200000000002E-2</v>
      </c>
      <c r="B43">
        <v>272</v>
      </c>
    </row>
    <row r="44" spans="1:2" x14ac:dyDescent="0.35">
      <c r="A44">
        <v>1.6218300000000001E-2</v>
      </c>
      <c r="B44">
        <v>273</v>
      </c>
    </row>
    <row r="45" spans="1:2" x14ac:dyDescent="0.35">
      <c r="A45">
        <v>9.4282900000000006E-3</v>
      </c>
      <c r="B45">
        <v>274</v>
      </c>
    </row>
    <row r="46" spans="1:2" x14ac:dyDescent="0.35">
      <c r="A46">
        <v>2.4978700000000001E-3</v>
      </c>
      <c r="B46">
        <v>275</v>
      </c>
    </row>
    <row r="47" spans="1:2" x14ac:dyDescent="0.35">
      <c r="A47">
        <v>0.20586699999999999</v>
      </c>
      <c r="B47">
        <v>248</v>
      </c>
    </row>
    <row r="48" spans="1:2" x14ac:dyDescent="0.35">
      <c r="A48">
        <v>0.20577699999999999</v>
      </c>
      <c r="B48">
        <v>249</v>
      </c>
    </row>
    <row r="49" spans="1:2" x14ac:dyDescent="0.35">
      <c r="A49">
        <v>0.20574700000000001</v>
      </c>
      <c r="B49">
        <v>250</v>
      </c>
    </row>
    <row r="50" spans="1:2" x14ac:dyDescent="0.35">
      <c r="A50">
        <v>0.20577699999999999</v>
      </c>
      <c r="B50">
        <v>251</v>
      </c>
    </row>
    <row r="51" spans="1:2" x14ac:dyDescent="0.35">
      <c r="A51">
        <v>0.20586699999999999</v>
      </c>
      <c r="B51">
        <v>252</v>
      </c>
    </row>
    <row r="52" spans="1:2" x14ac:dyDescent="0.35">
      <c r="A52">
        <v>0.20601700000000001</v>
      </c>
      <c r="B52">
        <v>253</v>
      </c>
    </row>
    <row r="53" spans="1:2" x14ac:dyDescent="0.35">
      <c r="A53">
        <v>0.20622699999999999</v>
      </c>
      <c r="B53">
        <v>254</v>
      </c>
    </row>
    <row r="54" spans="1:2" x14ac:dyDescent="0.35">
      <c r="A54">
        <v>0.20649700000000001</v>
      </c>
      <c r="B54">
        <v>255</v>
      </c>
    </row>
    <row r="55" spans="1:2" x14ac:dyDescent="0.35">
      <c r="A55">
        <v>0.20682700000000001</v>
      </c>
      <c r="B55">
        <v>256</v>
      </c>
    </row>
    <row r="56" spans="1:2" x14ac:dyDescent="0.35">
      <c r="A56">
        <v>0.20721700000000001</v>
      </c>
      <c r="B56">
        <v>257</v>
      </c>
    </row>
    <row r="57" spans="1:2" x14ac:dyDescent="0.35">
      <c r="A57">
        <v>0.20766699999999999</v>
      </c>
      <c r="B57">
        <v>258</v>
      </c>
    </row>
    <row r="58" spans="1:2" x14ac:dyDescent="0.35">
      <c r="A58">
        <v>0.208177</v>
      </c>
      <c r="B58">
        <v>259</v>
      </c>
    </row>
    <row r="59" spans="1:2" x14ac:dyDescent="0.35">
      <c r="A59">
        <v>0.20874699999999999</v>
      </c>
      <c r="B59">
        <v>260</v>
      </c>
    </row>
    <row r="60" spans="1:2" x14ac:dyDescent="0.35">
      <c r="A60">
        <v>0.20937700000000001</v>
      </c>
      <c r="B60">
        <v>261</v>
      </c>
    </row>
    <row r="61" spans="1:2" x14ac:dyDescent="0.35">
      <c r="A61">
        <v>0.210067</v>
      </c>
      <c r="B61">
        <v>262</v>
      </c>
    </row>
    <row r="62" spans="1:2" x14ac:dyDescent="0.35">
      <c r="A62">
        <v>0.210817</v>
      </c>
      <c r="B62">
        <v>263</v>
      </c>
    </row>
    <row r="63" spans="1:2" x14ac:dyDescent="0.35">
      <c r="A63">
        <v>0.21162700000000001</v>
      </c>
      <c r="B63">
        <v>264</v>
      </c>
    </row>
    <row r="64" spans="1:2" x14ac:dyDescent="0.35">
      <c r="A64">
        <v>0.21249699999999999</v>
      </c>
      <c r="B64">
        <v>265</v>
      </c>
    </row>
    <row r="65" spans="1:2" x14ac:dyDescent="0.35">
      <c r="A65">
        <v>0.21342700000000001</v>
      </c>
      <c r="B65">
        <v>266</v>
      </c>
    </row>
    <row r="66" spans="1:2" x14ac:dyDescent="0.35">
      <c r="A66">
        <v>0.214417</v>
      </c>
      <c r="B66">
        <v>267</v>
      </c>
    </row>
    <row r="67" spans="1:2" x14ac:dyDescent="0.35">
      <c r="A67">
        <v>0.21546699999999999</v>
      </c>
      <c r="B67">
        <v>268</v>
      </c>
    </row>
    <row r="68" spans="1:2" x14ac:dyDescent="0.35">
      <c r="A68">
        <v>0.21657699999999999</v>
      </c>
      <c r="B68">
        <v>269</v>
      </c>
    </row>
    <row r="69" spans="1:2" x14ac:dyDescent="0.35">
      <c r="A69">
        <v>0.217747</v>
      </c>
      <c r="B69">
        <v>270</v>
      </c>
    </row>
    <row r="70" spans="1:2" x14ac:dyDescent="0.35">
      <c r="A70">
        <v>0.218977</v>
      </c>
      <c r="B70">
        <v>271</v>
      </c>
    </row>
    <row r="71" spans="1:2" x14ac:dyDescent="0.35">
      <c r="A71">
        <v>0.22026699999999999</v>
      </c>
      <c r="B71">
        <v>272</v>
      </c>
    </row>
    <row r="72" spans="1:2" x14ac:dyDescent="0.35">
      <c r="A72">
        <v>0.22161700000000001</v>
      </c>
      <c r="B72">
        <v>273</v>
      </c>
    </row>
    <row r="73" spans="1:2" x14ac:dyDescent="0.35">
      <c r="A73">
        <v>0.223027</v>
      </c>
      <c r="B73">
        <v>274</v>
      </c>
    </row>
    <row r="74" spans="1:2" x14ac:dyDescent="0.35">
      <c r="A74">
        <v>0.224497</v>
      </c>
      <c r="B74">
        <v>275</v>
      </c>
    </row>
    <row r="75" spans="1:2" x14ac:dyDescent="0.35">
      <c r="A75">
        <v>0.22602700000000001</v>
      </c>
      <c r="B75">
        <v>276</v>
      </c>
    </row>
    <row r="76" spans="1:2" x14ac:dyDescent="0.35">
      <c r="A76">
        <v>0.22761600000000001</v>
      </c>
      <c r="B76">
        <v>277</v>
      </c>
    </row>
    <row r="77" spans="1:2" x14ac:dyDescent="0.35">
      <c r="A77">
        <v>0.23097599999999999</v>
      </c>
      <c r="B77">
        <v>279</v>
      </c>
    </row>
    <row r="78" spans="1:2" x14ac:dyDescent="0.35">
      <c r="A78">
        <v>0.23274600000000001</v>
      </c>
      <c r="B78">
        <v>280</v>
      </c>
    </row>
    <row r="79" spans="1:2" x14ac:dyDescent="0.35">
      <c r="A79">
        <v>0.23457600000000001</v>
      </c>
      <c r="B79">
        <v>281</v>
      </c>
    </row>
    <row r="80" spans="1:2" x14ac:dyDescent="0.35">
      <c r="A80">
        <v>0.23841599999999999</v>
      </c>
      <c r="B80">
        <v>283</v>
      </c>
    </row>
    <row r="81" spans="1:2" x14ac:dyDescent="0.35">
      <c r="A81">
        <v>0.240426</v>
      </c>
      <c r="B81">
        <v>284</v>
      </c>
    </row>
    <row r="82" spans="1:2" x14ac:dyDescent="0.35">
      <c r="A82">
        <v>0.24249599999999999</v>
      </c>
      <c r="B82">
        <v>285</v>
      </c>
    </row>
    <row r="83" spans="1:2" x14ac:dyDescent="0.35">
      <c r="A83">
        <v>0.24462600000000001</v>
      </c>
      <c r="B83">
        <v>286</v>
      </c>
    </row>
    <row r="84" spans="1:2" x14ac:dyDescent="0.35">
      <c r="A84">
        <v>0.24681600000000001</v>
      </c>
      <c r="B84">
        <v>287</v>
      </c>
    </row>
    <row r="85" spans="1:2" x14ac:dyDescent="0.35">
      <c r="A85">
        <v>0.24906600000000001</v>
      </c>
      <c r="B85">
        <v>288</v>
      </c>
    </row>
    <row r="86" spans="1:2" x14ac:dyDescent="0.35">
      <c r="A86">
        <v>0.25137599999999999</v>
      </c>
      <c r="B86">
        <v>289</v>
      </c>
    </row>
    <row r="87" spans="1:2" x14ac:dyDescent="0.35">
      <c r="A87">
        <v>0.25374600000000003</v>
      </c>
      <c r="B87">
        <v>290</v>
      </c>
    </row>
    <row r="88" spans="1:2" x14ac:dyDescent="0.35">
      <c r="A88">
        <v>0.25617600000000001</v>
      </c>
      <c r="B88">
        <v>291</v>
      </c>
    </row>
    <row r="89" spans="1:2" x14ac:dyDescent="0.35">
      <c r="A89">
        <v>0.25866600000000001</v>
      </c>
      <c r="B89">
        <v>292</v>
      </c>
    </row>
    <row r="90" spans="1:2" x14ac:dyDescent="0.35">
      <c r="A90">
        <v>0.261216</v>
      </c>
      <c r="B90">
        <v>293</v>
      </c>
    </row>
    <row r="91" spans="1:2" x14ac:dyDescent="0.35">
      <c r="A91">
        <v>0.263826</v>
      </c>
      <c r="B91">
        <v>294</v>
      </c>
    </row>
    <row r="92" spans="1:2" x14ac:dyDescent="0.35">
      <c r="A92">
        <v>0.26649600000000001</v>
      </c>
      <c r="B92">
        <v>295</v>
      </c>
    </row>
    <row r="93" spans="1:2" x14ac:dyDescent="0.35">
      <c r="A93">
        <v>0.25929600000000003</v>
      </c>
      <c r="B93">
        <v>295</v>
      </c>
    </row>
    <row r="94" spans="1:2" x14ac:dyDescent="0.35">
      <c r="A94">
        <v>0.26374999999999998</v>
      </c>
      <c r="B94">
        <v>296</v>
      </c>
    </row>
    <row r="95" spans="1:2" x14ac:dyDescent="0.35">
      <c r="A95">
        <v>0.26819199999999999</v>
      </c>
      <c r="B95">
        <v>297</v>
      </c>
    </row>
    <row r="96" spans="1:2" x14ac:dyDescent="0.35">
      <c r="A96">
        <v>0.27262199999999998</v>
      </c>
      <c r="B96">
        <v>298</v>
      </c>
    </row>
    <row r="97" spans="1:2" x14ac:dyDescent="0.35">
      <c r="A97">
        <v>0.27704000000000001</v>
      </c>
      <c r="B97">
        <v>299</v>
      </c>
    </row>
    <row r="98" spans="1:2" x14ac:dyDescent="0.35">
      <c r="A98">
        <v>0.281445</v>
      </c>
      <c r="B98">
        <v>300</v>
      </c>
    </row>
    <row r="99" spans="1:2" x14ac:dyDescent="0.35">
      <c r="A99">
        <v>0.28583900000000001</v>
      </c>
      <c r="B99">
        <v>301</v>
      </c>
    </row>
    <row r="100" spans="1:2" x14ac:dyDescent="0.35">
      <c r="A100">
        <v>0.29022100000000001</v>
      </c>
      <c r="B100">
        <v>302</v>
      </c>
    </row>
    <row r="101" spans="1:2" x14ac:dyDescent="0.35">
      <c r="A101">
        <v>0.29459099999999999</v>
      </c>
      <c r="B101">
        <v>303</v>
      </c>
    </row>
    <row r="102" spans="1:2" x14ac:dyDescent="0.35">
      <c r="A102">
        <v>0.29894900000000002</v>
      </c>
      <c r="B102">
        <v>304</v>
      </c>
    </row>
    <row r="103" spans="1:2" x14ac:dyDescent="0.35">
      <c r="A103">
        <v>0.30329499999999998</v>
      </c>
      <c r="B103">
        <v>305</v>
      </c>
    </row>
    <row r="104" spans="1:2" x14ac:dyDescent="0.35">
      <c r="A104">
        <v>0.30762899999999999</v>
      </c>
      <c r="B104">
        <v>306</v>
      </c>
    </row>
    <row r="105" spans="1:2" x14ac:dyDescent="0.35">
      <c r="A105">
        <v>0.31195000000000001</v>
      </c>
      <c r="B105">
        <v>307</v>
      </c>
    </row>
    <row r="106" spans="1:2" x14ac:dyDescent="0.35">
      <c r="A106">
        <v>0.31625999999999999</v>
      </c>
      <c r="B106">
        <v>308</v>
      </c>
    </row>
    <row r="107" spans="1:2" x14ac:dyDescent="0.35">
      <c r="A107">
        <v>0.32055800000000001</v>
      </c>
      <c r="B107">
        <v>309</v>
      </c>
    </row>
    <row r="108" spans="1:2" x14ac:dyDescent="0.35">
      <c r="A108">
        <v>0.32484400000000002</v>
      </c>
      <c r="B108">
        <v>310</v>
      </c>
    </row>
    <row r="109" spans="1:2" x14ac:dyDescent="0.35">
      <c r="A109">
        <v>0.32911699999999999</v>
      </c>
      <c r="B109">
        <v>311</v>
      </c>
    </row>
    <row r="110" spans="1:2" x14ac:dyDescent="0.35">
      <c r="A110">
        <v>0.33337899999999998</v>
      </c>
      <c r="B110">
        <v>312</v>
      </c>
    </row>
    <row r="111" spans="1:2" x14ac:dyDescent="0.35">
      <c r="A111">
        <v>0.33762900000000001</v>
      </c>
      <c r="B111">
        <v>313</v>
      </c>
    </row>
    <row r="112" spans="1:2" x14ac:dyDescent="0.35">
      <c r="A112">
        <v>0.341866</v>
      </c>
      <c r="B112">
        <v>314</v>
      </c>
    </row>
    <row r="113" spans="1:2" x14ac:dyDescent="0.35">
      <c r="A113">
        <v>0.34609200000000001</v>
      </c>
      <c r="B113">
        <v>315</v>
      </c>
    </row>
    <row r="114" spans="1:2" x14ac:dyDescent="0.35">
      <c r="A114">
        <v>0.35030600000000001</v>
      </c>
      <c r="B114">
        <v>316</v>
      </c>
    </row>
    <row r="115" spans="1:2" x14ac:dyDescent="0.35">
      <c r="A115">
        <v>0.35450700000000002</v>
      </c>
      <c r="B115">
        <v>317</v>
      </c>
    </row>
    <row r="116" spans="1:2" x14ac:dyDescent="0.35">
      <c r="A116">
        <v>0.35869600000000001</v>
      </c>
      <c r="B116">
        <v>318</v>
      </c>
    </row>
    <row r="117" spans="1:2" x14ac:dyDescent="0.35">
      <c r="A117">
        <v>0.36287399999999997</v>
      </c>
      <c r="B117">
        <v>319</v>
      </c>
    </row>
    <row r="118" spans="1:2" x14ac:dyDescent="0.35">
      <c r="A118">
        <v>0.367039</v>
      </c>
      <c r="B118">
        <v>320</v>
      </c>
    </row>
    <row r="119" spans="1:2" x14ac:dyDescent="0.35">
      <c r="A119">
        <v>0.37119200000000002</v>
      </c>
      <c r="B119">
        <v>321</v>
      </c>
    </row>
    <row r="120" spans="1:2" x14ac:dyDescent="0.35">
      <c r="A120">
        <v>0.37533300000000003</v>
      </c>
      <c r="B120">
        <v>322</v>
      </c>
    </row>
    <row r="121" spans="1:2" x14ac:dyDescent="0.35">
      <c r="A121">
        <v>0.37946200000000002</v>
      </c>
      <c r="B121">
        <v>323</v>
      </c>
    </row>
    <row r="122" spans="1:2" x14ac:dyDescent="0.35">
      <c r="A122">
        <v>0.407802</v>
      </c>
      <c r="B122">
        <v>320</v>
      </c>
    </row>
    <row r="123" spans="1:2" x14ac:dyDescent="0.35">
      <c r="A123">
        <v>0.40787000000000001</v>
      </c>
      <c r="B123">
        <v>321</v>
      </c>
    </row>
    <row r="124" spans="1:2" x14ac:dyDescent="0.35">
      <c r="A124">
        <v>0.40795700000000001</v>
      </c>
      <c r="B124">
        <v>322</v>
      </c>
    </row>
    <row r="125" spans="1:2" x14ac:dyDescent="0.35">
      <c r="A125">
        <v>0.40806100000000001</v>
      </c>
      <c r="B125">
        <v>323</v>
      </c>
    </row>
    <row r="126" spans="1:2" x14ac:dyDescent="0.35">
      <c r="A126">
        <v>0.40818399999999999</v>
      </c>
      <c r="B126">
        <v>324</v>
      </c>
    </row>
    <row r="127" spans="1:2" x14ac:dyDescent="0.35">
      <c r="A127">
        <v>0.40832400000000002</v>
      </c>
      <c r="B127">
        <v>325</v>
      </c>
    </row>
    <row r="128" spans="1:2" x14ac:dyDescent="0.35">
      <c r="A128">
        <v>0.40848200000000001</v>
      </c>
      <c r="B128">
        <v>326</v>
      </c>
    </row>
    <row r="129" spans="1:2" x14ac:dyDescent="0.35">
      <c r="A129">
        <v>0.40865800000000002</v>
      </c>
      <c r="B129">
        <v>327</v>
      </c>
    </row>
    <row r="130" spans="1:2" x14ac:dyDescent="0.35">
      <c r="A130">
        <v>0.40885199999999999</v>
      </c>
      <c r="B130">
        <v>328</v>
      </c>
    </row>
    <row r="131" spans="1:2" x14ac:dyDescent="0.35">
      <c r="A131">
        <v>0.40906300000000001</v>
      </c>
      <c r="B131">
        <v>329</v>
      </c>
    </row>
    <row r="132" spans="1:2" x14ac:dyDescent="0.35">
      <c r="A132">
        <v>0.40929300000000002</v>
      </c>
      <c r="B132">
        <v>330</v>
      </c>
    </row>
    <row r="133" spans="1:2" x14ac:dyDescent="0.35">
      <c r="A133">
        <v>0.40954000000000002</v>
      </c>
      <c r="B133">
        <v>331</v>
      </c>
    </row>
    <row r="134" spans="1:2" x14ac:dyDescent="0.35">
      <c r="A134">
        <v>0.40980499999999997</v>
      </c>
      <c r="B134">
        <v>332</v>
      </c>
    </row>
    <row r="135" spans="1:2" x14ac:dyDescent="0.35">
      <c r="A135">
        <v>0.41008800000000001</v>
      </c>
      <c r="B135">
        <v>333</v>
      </c>
    </row>
    <row r="136" spans="1:2" x14ac:dyDescent="0.35">
      <c r="A136">
        <v>0.41038799999999998</v>
      </c>
      <c r="B136">
        <v>334</v>
      </c>
    </row>
    <row r="137" spans="1:2" x14ac:dyDescent="0.35">
      <c r="A137">
        <v>0.41070600000000002</v>
      </c>
      <c r="B137">
        <v>335</v>
      </c>
    </row>
    <row r="138" spans="1:2" x14ac:dyDescent="0.35">
      <c r="A138">
        <v>0.41104200000000002</v>
      </c>
      <c r="B138">
        <v>336</v>
      </c>
    </row>
    <row r="139" spans="1:2" x14ac:dyDescent="0.35">
      <c r="A139">
        <v>0.41139500000000001</v>
      </c>
      <c r="B139">
        <v>337</v>
      </c>
    </row>
    <row r="140" spans="1:2" x14ac:dyDescent="0.35">
      <c r="A140">
        <v>0.41176499999999999</v>
      </c>
      <c r="B140">
        <v>338</v>
      </c>
    </row>
    <row r="141" spans="1:2" x14ac:dyDescent="0.35">
      <c r="A141">
        <v>0.41215299999999999</v>
      </c>
      <c r="B141">
        <v>339</v>
      </c>
    </row>
    <row r="142" spans="1:2" x14ac:dyDescent="0.35">
      <c r="A142">
        <v>0.41255700000000001</v>
      </c>
      <c r="B142">
        <v>340</v>
      </c>
    </row>
    <row r="143" spans="1:2" x14ac:dyDescent="0.35">
      <c r="A143">
        <v>0.41297800000000001</v>
      </c>
      <c r="B143">
        <v>341</v>
      </c>
    </row>
    <row r="144" spans="1:2" x14ac:dyDescent="0.35">
      <c r="A144">
        <v>0.41341499999999998</v>
      </c>
      <c r="B144">
        <v>342</v>
      </c>
    </row>
    <row r="145" spans="1:2" x14ac:dyDescent="0.35">
      <c r="A145">
        <v>0.41386699999999998</v>
      </c>
      <c r="B145">
        <v>343</v>
      </c>
    </row>
    <row r="146" spans="1:2" x14ac:dyDescent="0.35">
      <c r="A146">
        <v>0.41433300000000001</v>
      </c>
      <c r="B146">
        <v>344</v>
      </c>
    </row>
    <row r="147" spans="1:2" x14ac:dyDescent="0.35">
      <c r="A147">
        <v>0.41481099999999999</v>
      </c>
      <c r="B147">
        <v>345</v>
      </c>
    </row>
    <row r="148" spans="1:2" x14ac:dyDescent="0.35">
      <c r="A148">
        <v>0.415296</v>
      </c>
      <c r="B148">
        <v>346</v>
      </c>
    </row>
    <row r="149" spans="1:2" x14ac:dyDescent="0.35">
      <c r="A149">
        <v>0.41577999999999998</v>
      </c>
      <c r="B149">
        <v>347</v>
      </c>
    </row>
    <row r="150" spans="1:2" x14ac:dyDescent="0.35">
      <c r="A150">
        <v>0.41623700000000002</v>
      </c>
      <c r="B150">
        <v>348</v>
      </c>
    </row>
    <row r="151" spans="1:2" x14ac:dyDescent="0.35">
      <c r="A151">
        <v>0.416578</v>
      </c>
      <c r="B151">
        <v>349</v>
      </c>
    </row>
    <row r="152" spans="1:2" x14ac:dyDescent="0.35">
      <c r="A152">
        <v>0.419819</v>
      </c>
      <c r="B152">
        <v>351</v>
      </c>
    </row>
    <row r="153" spans="1:2" x14ac:dyDescent="0.35">
      <c r="A153">
        <v>0.41950100000000001</v>
      </c>
      <c r="B153">
        <v>352</v>
      </c>
    </row>
    <row r="154" spans="1:2" x14ac:dyDescent="0.35">
      <c r="A154">
        <v>0.41993999999999998</v>
      </c>
      <c r="B154">
        <v>353</v>
      </c>
    </row>
    <row r="155" spans="1:2" x14ac:dyDescent="0.35">
      <c r="A155">
        <v>0.42051300000000003</v>
      </c>
      <c r="B155">
        <v>354</v>
      </c>
    </row>
    <row r="156" spans="1:2" x14ac:dyDescent="0.35">
      <c r="A156">
        <v>0.42114299999999999</v>
      </c>
      <c r="B156">
        <v>355</v>
      </c>
    </row>
    <row r="157" spans="1:2" x14ac:dyDescent="0.35">
      <c r="A157">
        <v>0.42181000000000002</v>
      </c>
      <c r="B157">
        <v>356</v>
      </c>
    </row>
    <row r="158" spans="1:2" x14ac:dyDescent="0.35">
      <c r="A158">
        <v>0.42250500000000002</v>
      </c>
      <c r="B158">
        <v>357</v>
      </c>
    </row>
    <row r="159" spans="1:2" x14ac:dyDescent="0.35">
      <c r="A159">
        <v>0.42322300000000002</v>
      </c>
      <c r="B159">
        <v>358</v>
      </c>
    </row>
    <row r="160" spans="1:2" x14ac:dyDescent="0.35">
      <c r="A160">
        <v>0.42396400000000001</v>
      </c>
      <c r="B160">
        <v>359</v>
      </c>
    </row>
    <row r="161" spans="1:2" x14ac:dyDescent="0.35">
      <c r="A161">
        <v>0.42472500000000002</v>
      </c>
      <c r="B161">
        <v>360</v>
      </c>
    </row>
    <row r="162" spans="1:2" x14ac:dyDescent="0.35">
      <c r="A162">
        <v>0.425506</v>
      </c>
      <c r="B162">
        <v>361</v>
      </c>
    </row>
    <row r="163" spans="1:2" x14ac:dyDescent="0.35">
      <c r="A163">
        <v>0.42630600000000002</v>
      </c>
      <c r="B163">
        <v>362</v>
      </c>
    </row>
    <row r="164" spans="1:2" x14ac:dyDescent="0.35">
      <c r="A164">
        <v>0.42712600000000001</v>
      </c>
      <c r="B164">
        <v>363</v>
      </c>
    </row>
    <row r="165" spans="1:2" x14ac:dyDescent="0.35">
      <c r="A165">
        <v>0.42796400000000001</v>
      </c>
      <c r="B165">
        <v>364</v>
      </c>
    </row>
    <row r="166" spans="1:2" x14ac:dyDescent="0.35">
      <c r="A166">
        <v>0.42882100000000001</v>
      </c>
      <c r="B166">
        <v>365</v>
      </c>
    </row>
    <row r="167" spans="1:2" x14ac:dyDescent="0.35">
      <c r="A167">
        <v>0.42969600000000002</v>
      </c>
      <c r="B167">
        <v>366</v>
      </c>
    </row>
    <row r="168" spans="1:2" x14ac:dyDescent="0.35">
      <c r="A168">
        <v>0.43058999999999997</v>
      </c>
      <c r="B168">
        <v>367</v>
      </c>
    </row>
    <row r="169" spans="1:2" x14ac:dyDescent="0.35">
      <c r="A169">
        <v>0.431502</v>
      </c>
      <c r="B169">
        <v>368</v>
      </c>
    </row>
    <row r="170" spans="1:2" x14ac:dyDescent="0.35">
      <c r="A170">
        <v>0.43243300000000001</v>
      </c>
      <c r="B170">
        <v>369</v>
      </c>
    </row>
    <row r="171" spans="1:2" x14ac:dyDescent="0.35">
      <c r="A171">
        <v>0.43338199999999999</v>
      </c>
      <c r="B171">
        <v>370</v>
      </c>
    </row>
    <row r="172" spans="1:2" x14ac:dyDescent="0.35">
      <c r="A172">
        <v>0.43434899999999999</v>
      </c>
      <c r="B172">
        <v>371</v>
      </c>
    </row>
    <row r="173" spans="1:2" x14ac:dyDescent="0.35">
      <c r="A173">
        <v>0.435334</v>
      </c>
      <c r="B173">
        <v>372</v>
      </c>
    </row>
    <row r="174" spans="1:2" x14ac:dyDescent="0.35">
      <c r="A174">
        <v>0.436338</v>
      </c>
      <c r="B174">
        <v>373</v>
      </c>
    </row>
    <row r="175" spans="1:2" x14ac:dyDescent="0.35">
      <c r="A175">
        <v>0.437359</v>
      </c>
      <c r="B175">
        <v>374</v>
      </c>
    </row>
    <row r="176" spans="1:2" x14ac:dyDescent="0.35">
      <c r="A176">
        <v>0.43839899999999998</v>
      </c>
      <c r="B176">
        <v>375</v>
      </c>
    </row>
    <row r="177" spans="1:2" x14ac:dyDescent="0.35">
      <c r="A177">
        <v>0.43945699999999999</v>
      </c>
      <c r="B177">
        <v>376</v>
      </c>
    </row>
    <row r="178" spans="1:2" x14ac:dyDescent="0.35">
      <c r="A178">
        <v>0.44053199999999998</v>
      </c>
      <c r="B178">
        <v>377</v>
      </c>
    </row>
    <row r="179" spans="1:2" x14ac:dyDescent="0.35">
      <c r="A179">
        <v>0.44162600000000002</v>
      </c>
      <c r="B179">
        <v>378</v>
      </c>
    </row>
    <row r="180" spans="1:2" x14ac:dyDescent="0.35">
      <c r="A180">
        <v>0.44273800000000002</v>
      </c>
      <c r="B180">
        <v>379</v>
      </c>
    </row>
    <row r="181" spans="1:2" x14ac:dyDescent="0.35">
      <c r="A181">
        <v>0.44386900000000001</v>
      </c>
      <c r="B181">
        <v>380</v>
      </c>
    </row>
    <row r="182" spans="1:2" x14ac:dyDescent="0.35">
      <c r="A182">
        <v>0.445017</v>
      </c>
      <c r="B182">
        <v>381</v>
      </c>
    </row>
    <row r="183" spans="1:2" x14ac:dyDescent="0.35">
      <c r="A183">
        <v>0.446183</v>
      </c>
      <c r="B183">
        <v>382</v>
      </c>
    </row>
    <row r="184" spans="1:2" x14ac:dyDescent="0.35">
      <c r="A184">
        <v>0.44736700000000001</v>
      </c>
      <c r="B184">
        <v>383</v>
      </c>
    </row>
    <row r="185" spans="1:2" x14ac:dyDescent="0.35">
      <c r="A185">
        <v>0.44857000000000002</v>
      </c>
      <c r="B185">
        <v>384</v>
      </c>
    </row>
    <row r="186" spans="1:2" x14ac:dyDescent="0.35">
      <c r="A186">
        <v>0.44979000000000002</v>
      </c>
      <c r="B186">
        <v>385</v>
      </c>
    </row>
    <row r="187" spans="1:2" x14ac:dyDescent="0.35">
      <c r="A187">
        <v>0.45102799999999998</v>
      </c>
      <c r="B187">
        <v>386</v>
      </c>
    </row>
    <row r="188" spans="1:2" x14ac:dyDescent="0.35">
      <c r="A188">
        <v>0.45228499999999999</v>
      </c>
      <c r="B188">
        <v>387</v>
      </c>
    </row>
    <row r="189" spans="1:2" x14ac:dyDescent="0.35">
      <c r="A189">
        <v>0.45355899999999999</v>
      </c>
      <c r="B189">
        <v>388</v>
      </c>
    </row>
    <row r="190" spans="1:2" x14ac:dyDescent="0.35">
      <c r="A190">
        <v>0.45485199999999998</v>
      </c>
      <c r="B190">
        <v>389</v>
      </c>
    </row>
    <row r="191" spans="1:2" x14ac:dyDescent="0.35">
      <c r="A191">
        <v>0.45616200000000001</v>
      </c>
      <c r="B191">
        <v>390</v>
      </c>
    </row>
    <row r="192" spans="1:2" x14ac:dyDescent="0.35">
      <c r="A192">
        <v>0.45749099999999998</v>
      </c>
      <c r="B192">
        <v>391</v>
      </c>
    </row>
    <row r="193" spans="1:2" x14ac:dyDescent="0.35">
      <c r="A193">
        <v>0.45883699999999999</v>
      </c>
      <c r="B193">
        <v>392</v>
      </c>
    </row>
    <row r="194" spans="1:2" x14ac:dyDescent="0.35">
      <c r="A194">
        <v>0.460202</v>
      </c>
      <c r="B194">
        <v>393</v>
      </c>
    </row>
    <row r="195" spans="1:2" x14ac:dyDescent="0.35">
      <c r="A195">
        <v>0.46298499999999998</v>
      </c>
      <c r="B195">
        <v>395</v>
      </c>
    </row>
    <row r="196" spans="1:2" x14ac:dyDescent="0.35">
      <c r="A196">
        <v>0.46440399999999998</v>
      </c>
      <c r="B196">
        <v>396</v>
      </c>
    </row>
    <row r="197" spans="1:2" x14ac:dyDescent="0.35">
      <c r="A197">
        <v>0.46584100000000001</v>
      </c>
      <c r="B197">
        <v>397</v>
      </c>
    </row>
    <row r="198" spans="1:2" x14ac:dyDescent="0.35">
      <c r="A198">
        <v>0.46729500000000002</v>
      </c>
      <c r="B198">
        <v>398</v>
      </c>
    </row>
    <row r="199" spans="1:2" x14ac:dyDescent="0.35">
      <c r="A199">
        <v>0.46876800000000002</v>
      </c>
      <c r="B199">
        <v>399</v>
      </c>
    </row>
    <row r="200" spans="1:2" x14ac:dyDescent="0.35">
      <c r="A200">
        <v>0.47025899999999998</v>
      </c>
      <c r="B200">
        <v>400</v>
      </c>
    </row>
    <row r="201" spans="1:2" x14ac:dyDescent="0.35">
      <c r="A201">
        <v>0.47176699999999999</v>
      </c>
      <c r="B201">
        <v>401</v>
      </c>
    </row>
    <row r="202" spans="1:2" x14ac:dyDescent="0.35">
      <c r="A202">
        <v>0.47329399999999999</v>
      </c>
      <c r="B202">
        <v>402</v>
      </c>
    </row>
    <row r="203" spans="1:2" x14ac:dyDescent="0.35">
      <c r="A203">
        <v>0.47483900000000001</v>
      </c>
      <c r="B203">
        <v>403</v>
      </c>
    </row>
    <row r="204" spans="1:2" x14ac:dyDescent="0.35">
      <c r="A204">
        <v>0.47640199999999999</v>
      </c>
      <c r="B204">
        <v>404</v>
      </c>
    </row>
    <row r="205" spans="1:2" x14ac:dyDescent="0.35">
      <c r="A205">
        <v>0.47798200000000002</v>
      </c>
      <c r="B205">
        <v>405</v>
      </c>
    </row>
    <row r="206" spans="1:2" x14ac:dyDescent="0.35">
      <c r="A206">
        <v>0.47958099999999998</v>
      </c>
      <c r="B206">
        <v>406</v>
      </c>
    </row>
    <row r="207" spans="1:2" x14ac:dyDescent="0.35">
      <c r="A207">
        <v>0.48119800000000001</v>
      </c>
      <c r="B207">
        <v>407</v>
      </c>
    </row>
    <row r="208" spans="1:2" x14ac:dyDescent="0.35">
      <c r="A208">
        <v>0.48283300000000001</v>
      </c>
      <c r="B208">
        <v>408</v>
      </c>
    </row>
    <row r="209" spans="1:2" x14ac:dyDescent="0.35">
      <c r="A209">
        <v>0.48448600000000003</v>
      </c>
      <c r="B209">
        <v>409</v>
      </c>
    </row>
    <row r="210" spans="1:2" x14ac:dyDescent="0.35">
      <c r="A210">
        <v>0.48615599999999998</v>
      </c>
      <c r="B210">
        <v>410</v>
      </c>
    </row>
    <row r="211" spans="1:2" x14ac:dyDescent="0.35">
      <c r="A211">
        <v>0.48784499999999997</v>
      </c>
      <c r="B211">
        <v>411</v>
      </c>
    </row>
    <row r="212" spans="1:2" x14ac:dyDescent="0.35">
      <c r="A212">
        <v>0.48955199999999999</v>
      </c>
      <c r="B212">
        <v>412</v>
      </c>
    </row>
    <row r="213" spans="1:2" x14ac:dyDescent="0.35">
      <c r="A213">
        <v>0.49127700000000002</v>
      </c>
      <c r="B213">
        <v>413</v>
      </c>
    </row>
    <row r="214" spans="1:2" x14ac:dyDescent="0.35">
      <c r="A214">
        <v>0.49302000000000001</v>
      </c>
      <c r="B214">
        <v>414</v>
      </c>
    </row>
    <row r="215" spans="1:2" x14ac:dyDescent="0.35">
      <c r="A215">
        <v>0.49478100000000003</v>
      </c>
      <c r="B215">
        <v>415</v>
      </c>
    </row>
    <row r="216" spans="1:2" x14ac:dyDescent="0.35">
      <c r="A216">
        <v>0.49655899999999997</v>
      </c>
      <c r="B216">
        <v>416</v>
      </c>
    </row>
    <row r="217" spans="1:2" x14ac:dyDescent="0.35">
      <c r="A217">
        <v>0.49835600000000002</v>
      </c>
      <c r="B217">
        <v>417</v>
      </c>
    </row>
    <row r="218" spans="1:2" x14ac:dyDescent="0.35">
      <c r="A218">
        <v>0.50017100000000003</v>
      </c>
      <c r="B218">
        <v>418</v>
      </c>
    </row>
    <row r="219" spans="1:2" x14ac:dyDescent="0.35">
      <c r="A219">
        <v>0.50200400000000001</v>
      </c>
      <c r="B219">
        <v>419</v>
      </c>
    </row>
    <row r="220" spans="1:2" x14ac:dyDescent="0.35">
      <c r="A220">
        <v>0.50385500000000005</v>
      </c>
      <c r="B220">
        <v>420</v>
      </c>
    </row>
    <row r="221" spans="1:2" x14ac:dyDescent="0.35">
      <c r="A221">
        <v>0.50572399999999995</v>
      </c>
      <c r="B221">
        <v>421</v>
      </c>
    </row>
    <row r="222" spans="1:2" x14ac:dyDescent="0.35">
      <c r="A222">
        <v>0.50761100000000003</v>
      </c>
      <c r="B222">
        <v>422</v>
      </c>
    </row>
    <row r="223" spans="1:2" x14ac:dyDescent="0.35">
      <c r="A223">
        <v>0.50951500000000005</v>
      </c>
      <c r="B223">
        <v>423</v>
      </c>
    </row>
    <row r="224" spans="1:2" x14ac:dyDescent="0.35">
      <c r="A224">
        <v>0.51143799999999995</v>
      </c>
      <c r="B224">
        <v>424</v>
      </c>
    </row>
    <row r="225" spans="1:2" x14ac:dyDescent="0.35">
      <c r="A225">
        <v>0.51337900000000003</v>
      </c>
      <c r="B225">
        <v>425</v>
      </c>
    </row>
    <row r="226" spans="1:2" x14ac:dyDescent="0.35">
      <c r="A226">
        <v>0.51533799999999996</v>
      </c>
      <c r="B226">
        <v>426</v>
      </c>
    </row>
    <row r="227" spans="1:2" x14ac:dyDescent="0.35">
      <c r="A227">
        <v>0.51731499999999997</v>
      </c>
      <c r="B227">
        <v>427</v>
      </c>
    </row>
    <row r="228" spans="1:2" x14ac:dyDescent="0.35">
      <c r="A228">
        <v>0.51931000000000005</v>
      </c>
      <c r="B228">
        <v>428</v>
      </c>
    </row>
    <row r="229" spans="1:2" x14ac:dyDescent="0.35">
      <c r="A229">
        <v>0.52132299999999998</v>
      </c>
      <c r="B229">
        <v>429</v>
      </c>
    </row>
    <row r="230" spans="1:2" x14ac:dyDescent="0.35">
      <c r="A230">
        <v>0.52335399999999999</v>
      </c>
      <c r="B230">
        <v>430</v>
      </c>
    </row>
    <row r="231" spans="1:2" x14ac:dyDescent="0.35">
      <c r="A231">
        <v>0.52540299999999995</v>
      </c>
      <c r="B231">
        <v>431</v>
      </c>
    </row>
    <row r="232" spans="1:2" x14ac:dyDescent="0.35">
      <c r="A232">
        <v>0.52746899999999997</v>
      </c>
      <c r="B232">
        <v>432</v>
      </c>
    </row>
    <row r="233" spans="1:2" x14ac:dyDescent="0.35">
      <c r="A233">
        <v>0.52955399999999997</v>
      </c>
      <c r="B233">
        <v>433</v>
      </c>
    </row>
    <row r="234" spans="1:2" x14ac:dyDescent="0.35">
      <c r="A234">
        <v>0.53165700000000005</v>
      </c>
      <c r="B234">
        <v>434</v>
      </c>
    </row>
    <row r="235" spans="1:2" x14ac:dyDescent="0.35">
      <c r="A235">
        <v>0.53377799999999997</v>
      </c>
      <c r="B235">
        <v>435</v>
      </c>
    </row>
    <row r="236" spans="1:2" x14ac:dyDescent="0.35">
      <c r="A236">
        <v>0.53591699999999998</v>
      </c>
      <c r="B236">
        <v>436</v>
      </c>
    </row>
    <row r="237" spans="1:2" x14ac:dyDescent="0.35">
      <c r="A237">
        <v>0.53807400000000005</v>
      </c>
      <c r="B237">
        <v>437</v>
      </c>
    </row>
    <row r="238" spans="1:2" x14ac:dyDescent="0.35">
      <c r="A238">
        <v>0.54024899999999998</v>
      </c>
      <c r="B238">
        <v>438</v>
      </c>
    </row>
    <row r="239" spans="1:2" x14ac:dyDescent="0.35">
      <c r="A239">
        <v>0.54244199999999998</v>
      </c>
      <c r="B239">
        <v>439</v>
      </c>
    </row>
    <row r="240" spans="1:2" x14ac:dyDescent="0.35">
      <c r="A240">
        <v>0.54465300000000005</v>
      </c>
      <c r="B240">
        <v>440</v>
      </c>
    </row>
    <row r="241" spans="1:2" x14ac:dyDescent="0.35">
      <c r="A241">
        <v>0.54688199999999998</v>
      </c>
      <c r="B241">
        <v>441</v>
      </c>
    </row>
    <row r="242" spans="1:2" x14ac:dyDescent="0.35">
      <c r="A242">
        <v>0.54912899999999998</v>
      </c>
      <c r="B242">
        <v>442</v>
      </c>
    </row>
    <row r="243" spans="1:2" x14ac:dyDescent="0.35">
      <c r="A243">
        <v>0.55139400000000005</v>
      </c>
      <c r="B243">
        <v>443</v>
      </c>
    </row>
    <row r="244" spans="1:2" x14ac:dyDescent="0.35">
      <c r="A244">
        <v>0.55367699999999997</v>
      </c>
      <c r="B244">
        <v>444</v>
      </c>
    </row>
    <row r="245" spans="1:2" x14ac:dyDescent="0.35">
      <c r="A245">
        <v>0.55597700000000005</v>
      </c>
      <c r="B245">
        <v>445</v>
      </c>
    </row>
    <row r="246" spans="1:2" x14ac:dyDescent="0.35">
      <c r="A246">
        <v>0.55829600000000001</v>
      </c>
      <c r="B246">
        <v>446</v>
      </c>
    </row>
    <row r="247" spans="1:2" x14ac:dyDescent="0.35">
      <c r="A247">
        <v>0.56063300000000005</v>
      </c>
      <c r="B247">
        <v>447</v>
      </c>
    </row>
    <row r="248" spans="1:2" x14ac:dyDescent="0.35">
      <c r="A248">
        <v>0.56298800000000004</v>
      </c>
      <c r="B248">
        <v>448</v>
      </c>
    </row>
    <row r="249" spans="1:2" x14ac:dyDescent="0.35">
      <c r="A249">
        <v>0.500413</v>
      </c>
      <c r="B249">
        <v>423</v>
      </c>
    </row>
    <row r="250" spans="1:2" x14ac:dyDescent="0.35">
      <c r="A250">
        <v>0.50360700000000003</v>
      </c>
      <c r="B250">
        <v>424</v>
      </c>
    </row>
    <row r="251" spans="1:2" x14ac:dyDescent="0.35">
      <c r="A251">
        <v>0.50680499999999995</v>
      </c>
      <c r="B251">
        <v>425</v>
      </c>
    </row>
    <row r="252" spans="1:2" x14ac:dyDescent="0.35">
      <c r="A252">
        <v>0.51000699999999999</v>
      </c>
      <c r="B252">
        <v>426</v>
      </c>
    </row>
    <row r="253" spans="1:2" x14ac:dyDescent="0.35">
      <c r="A253">
        <v>0.513212</v>
      </c>
      <c r="B253">
        <v>427</v>
      </c>
    </row>
    <row r="254" spans="1:2" x14ac:dyDescent="0.35">
      <c r="A254">
        <v>0.51642200000000005</v>
      </c>
      <c r="B254">
        <v>428</v>
      </c>
    </row>
    <row r="255" spans="1:2" x14ac:dyDescent="0.35">
      <c r="A255">
        <v>0.51963599999999999</v>
      </c>
      <c r="B255">
        <v>429</v>
      </c>
    </row>
    <row r="256" spans="1:2" x14ac:dyDescent="0.35">
      <c r="A256">
        <v>0.52285400000000004</v>
      </c>
      <c r="B256">
        <v>430</v>
      </c>
    </row>
    <row r="257" spans="1:2" x14ac:dyDescent="0.35">
      <c r="A257">
        <v>0.52607599999999999</v>
      </c>
      <c r="B257">
        <v>431</v>
      </c>
    </row>
    <row r="258" spans="1:2" x14ac:dyDescent="0.35">
      <c r="A258">
        <v>0.52930200000000005</v>
      </c>
      <c r="B258">
        <v>432</v>
      </c>
    </row>
    <row r="259" spans="1:2" x14ac:dyDescent="0.35">
      <c r="A259">
        <v>0.53253099999999998</v>
      </c>
      <c r="B259">
        <v>433</v>
      </c>
    </row>
    <row r="260" spans="1:2" x14ac:dyDescent="0.35">
      <c r="A260">
        <v>0.53576500000000005</v>
      </c>
      <c r="B260">
        <v>434</v>
      </c>
    </row>
    <row r="261" spans="1:2" x14ac:dyDescent="0.35">
      <c r="A261">
        <v>0.53900300000000001</v>
      </c>
      <c r="B261">
        <v>435</v>
      </c>
    </row>
    <row r="262" spans="1:2" x14ac:dyDescent="0.35">
      <c r="A262">
        <v>0.54224499999999998</v>
      </c>
      <c r="B262">
        <v>436</v>
      </c>
    </row>
    <row r="263" spans="1:2" x14ac:dyDescent="0.35">
      <c r="A263">
        <v>0.54549099999999995</v>
      </c>
      <c r="B263">
        <v>437</v>
      </c>
    </row>
    <row r="264" spans="1:2" x14ac:dyDescent="0.35">
      <c r="A264">
        <v>0.54874100000000003</v>
      </c>
      <c r="B264">
        <v>438</v>
      </c>
    </row>
    <row r="265" spans="1:2" x14ac:dyDescent="0.35">
      <c r="A265">
        <v>0.55199500000000001</v>
      </c>
      <c r="B265">
        <v>439</v>
      </c>
    </row>
    <row r="266" spans="1:2" x14ac:dyDescent="0.35">
      <c r="A266">
        <v>0.555253</v>
      </c>
      <c r="B266">
        <v>440</v>
      </c>
    </row>
    <row r="267" spans="1:2" x14ac:dyDescent="0.35">
      <c r="A267">
        <v>0.55851499999999998</v>
      </c>
      <c r="B267">
        <v>441</v>
      </c>
    </row>
    <row r="268" spans="1:2" x14ac:dyDescent="0.35">
      <c r="A268">
        <v>0.56177999999999995</v>
      </c>
      <c r="B268">
        <v>442</v>
      </c>
    </row>
    <row r="269" spans="1:2" x14ac:dyDescent="0.35">
      <c r="A269">
        <v>0.56505000000000005</v>
      </c>
      <c r="B269">
        <v>443</v>
      </c>
    </row>
    <row r="270" spans="1:2" x14ac:dyDescent="0.35">
      <c r="A270">
        <v>0.56832400000000005</v>
      </c>
      <c r="B270">
        <v>444</v>
      </c>
    </row>
    <row r="271" spans="1:2" x14ac:dyDescent="0.35">
      <c r="A271">
        <v>0.57160200000000005</v>
      </c>
      <c r="B271">
        <v>445</v>
      </c>
    </row>
    <row r="272" spans="1:2" x14ac:dyDescent="0.35">
      <c r="A272">
        <v>0.57488399999999995</v>
      </c>
      <c r="B272">
        <v>446</v>
      </c>
    </row>
    <row r="273" spans="1:2" x14ac:dyDescent="0.35">
      <c r="A273">
        <v>0.60925099999999999</v>
      </c>
      <c r="B273">
        <v>470</v>
      </c>
    </row>
    <row r="274" spans="1:2" x14ac:dyDescent="0.35">
      <c r="A274">
        <v>0.61000500000000002</v>
      </c>
      <c r="B274">
        <v>471</v>
      </c>
    </row>
    <row r="275" spans="1:2" x14ac:dyDescent="0.35">
      <c r="A275">
        <v>0.61074700000000004</v>
      </c>
      <c r="B275">
        <v>472</v>
      </c>
    </row>
    <row r="276" spans="1:2" x14ac:dyDescent="0.35">
      <c r="A276">
        <v>0.61147700000000005</v>
      </c>
      <c r="B276">
        <v>473</v>
      </c>
    </row>
    <row r="277" spans="1:2" x14ac:dyDescent="0.35">
      <c r="A277">
        <v>0.61219500000000004</v>
      </c>
      <c r="B277">
        <v>474</v>
      </c>
    </row>
    <row r="278" spans="1:2" x14ac:dyDescent="0.35">
      <c r="A278">
        <v>0.61290100000000003</v>
      </c>
      <c r="B278">
        <v>475</v>
      </c>
    </row>
    <row r="279" spans="1:2" x14ac:dyDescent="0.35">
      <c r="A279">
        <v>0.613595</v>
      </c>
      <c r="B279">
        <v>476</v>
      </c>
    </row>
    <row r="280" spans="1:2" x14ac:dyDescent="0.35">
      <c r="A280">
        <v>0.61427699999999996</v>
      </c>
      <c r="B280">
        <v>477</v>
      </c>
    </row>
    <row r="281" spans="1:2" x14ac:dyDescent="0.35">
      <c r="A281">
        <v>0.61494700000000002</v>
      </c>
      <c r="B281">
        <v>478</v>
      </c>
    </row>
    <row r="282" spans="1:2" x14ac:dyDescent="0.35">
      <c r="A282">
        <v>0.61560499999999996</v>
      </c>
      <c r="B282">
        <v>479</v>
      </c>
    </row>
    <row r="283" spans="1:2" x14ac:dyDescent="0.35">
      <c r="A283">
        <v>0.61625099999999999</v>
      </c>
      <c r="B283">
        <v>480</v>
      </c>
    </row>
    <row r="284" spans="1:2" x14ac:dyDescent="0.35">
      <c r="A284">
        <v>0.61688500000000002</v>
      </c>
      <c r="B284">
        <v>481</v>
      </c>
    </row>
    <row r="285" spans="1:2" x14ac:dyDescent="0.35">
      <c r="A285">
        <v>0.61750700000000003</v>
      </c>
      <c r="B285">
        <v>482</v>
      </c>
    </row>
    <row r="286" spans="1:2" x14ac:dyDescent="0.35">
      <c r="A286">
        <v>0.61811700000000003</v>
      </c>
      <c r="B286">
        <v>483</v>
      </c>
    </row>
    <row r="287" spans="1:2" x14ac:dyDescent="0.35">
      <c r="A287">
        <v>0.61871500000000001</v>
      </c>
      <c r="B287">
        <v>484</v>
      </c>
    </row>
    <row r="288" spans="1:2" x14ac:dyDescent="0.35">
      <c r="A288">
        <v>0.61930099999999999</v>
      </c>
      <c r="B288">
        <v>485</v>
      </c>
    </row>
    <row r="289" spans="1:2" x14ac:dyDescent="0.35">
      <c r="A289">
        <v>0.61987499999999995</v>
      </c>
      <c r="B289">
        <v>486</v>
      </c>
    </row>
    <row r="290" spans="1:2" x14ac:dyDescent="0.35">
      <c r="A290">
        <v>0.62043700000000002</v>
      </c>
      <c r="B290">
        <v>487</v>
      </c>
    </row>
    <row r="291" spans="1:2" x14ac:dyDescent="0.35">
      <c r="A291">
        <v>0.62098699999999996</v>
      </c>
      <c r="B291">
        <v>488</v>
      </c>
    </row>
    <row r="292" spans="1:2" x14ac:dyDescent="0.35">
      <c r="A292">
        <v>0.62152499999999999</v>
      </c>
      <c r="B292">
        <v>489</v>
      </c>
    </row>
    <row r="293" spans="1:2" x14ac:dyDescent="0.35">
      <c r="A293">
        <v>0.62205100000000002</v>
      </c>
      <c r="B293">
        <v>490</v>
      </c>
    </row>
    <row r="294" spans="1:2" x14ac:dyDescent="0.35">
      <c r="A294">
        <v>0.62256500000000004</v>
      </c>
      <c r="B294">
        <v>491</v>
      </c>
    </row>
    <row r="295" spans="1:2" x14ac:dyDescent="0.35">
      <c r="A295">
        <v>0.62306700000000004</v>
      </c>
      <c r="B295">
        <v>492</v>
      </c>
    </row>
    <row r="296" spans="1:2" x14ac:dyDescent="0.35">
      <c r="A296">
        <v>0.62355700000000003</v>
      </c>
      <c r="B296">
        <v>493</v>
      </c>
    </row>
    <row r="297" spans="1:2" x14ac:dyDescent="0.35">
      <c r="A297">
        <v>0.62403500000000001</v>
      </c>
      <c r="B297">
        <v>494</v>
      </c>
    </row>
    <row r="298" spans="1:2" x14ac:dyDescent="0.35">
      <c r="A298">
        <v>0.62450099999999997</v>
      </c>
      <c r="B298">
        <v>495</v>
      </c>
    </row>
    <row r="299" spans="1:2" x14ac:dyDescent="0.35">
      <c r="A299">
        <v>0.62495500000000004</v>
      </c>
      <c r="B299">
        <v>496</v>
      </c>
    </row>
    <row r="300" spans="1:2" x14ac:dyDescent="0.35">
      <c r="A300">
        <v>0.62539699999999998</v>
      </c>
      <c r="B300">
        <v>497</v>
      </c>
    </row>
    <row r="301" spans="1:2" x14ac:dyDescent="0.35">
      <c r="A301">
        <v>0.62582700000000002</v>
      </c>
      <c r="B301">
        <v>498</v>
      </c>
    </row>
    <row r="302" spans="1:2" x14ac:dyDescent="0.35">
      <c r="A302">
        <v>0.62624500000000005</v>
      </c>
      <c r="B302">
        <v>499</v>
      </c>
    </row>
    <row r="303" spans="1:2" x14ac:dyDescent="0.35">
      <c r="A303">
        <v>0.62665099999999996</v>
      </c>
      <c r="B303">
        <v>500</v>
      </c>
    </row>
    <row r="304" spans="1:2" x14ac:dyDescent="0.35">
      <c r="A304">
        <v>0.62704499999999996</v>
      </c>
      <c r="B304">
        <v>501</v>
      </c>
    </row>
    <row r="305" spans="1:2" x14ac:dyDescent="0.35">
      <c r="A305">
        <v>0.62742699999999996</v>
      </c>
      <c r="B305">
        <v>502</v>
      </c>
    </row>
    <row r="306" spans="1:2" x14ac:dyDescent="0.35">
      <c r="A306">
        <v>0.62779700000000005</v>
      </c>
      <c r="B306">
        <v>503</v>
      </c>
    </row>
    <row r="307" spans="1:2" x14ac:dyDescent="0.35">
      <c r="A307">
        <v>0.62815500000000002</v>
      </c>
      <c r="B307">
        <v>504</v>
      </c>
    </row>
    <row r="308" spans="1:2" x14ac:dyDescent="0.35">
      <c r="A308">
        <v>0.62850099999999998</v>
      </c>
      <c r="B308">
        <v>505</v>
      </c>
    </row>
    <row r="309" spans="1:2" x14ac:dyDescent="0.35">
      <c r="A309">
        <v>0.62883500000000003</v>
      </c>
      <c r="B309">
        <v>506</v>
      </c>
    </row>
    <row r="310" spans="1:2" x14ac:dyDescent="0.35">
      <c r="A310">
        <v>0.62915699999999997</v>
      </c>
      <c r="B310">
        <v>507</v>
      </c>
    </row>
    <row r="311" spans="1:2" x14ac:dyDescent="0.35">
      <c r="A311">
        <v>0.629467</v>
      </c>
      <c r="B311">
        <v>508</v>
      </c>
    </row>
    <row r="312" spans="1:2" x14ac:dyDescent="0.35">
      <c r="A312">
        <v>0.62976500000000002</v>
      </c>
      <c r="B312">
        <v>509</v>
      </c>
    </row>
    <row r="313" spans="1:2" x14ac:dyDescent="0.35">
      <c r="A313">
        <v>0.63005100000000003</v>
      </c>
      <c r="B313">
        <v>510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1C9C-9B9C-4B22-9640-19860B1C7174}">
  <dimension ref="A1:E292"/>
  <sheetViews>
    <sheetView tabSelected="1" zoomScaleNormal="100" workbookViewId="0">
      <selection activeCell="R4" sqref="R4"/>
    </sheetView>
  </sheetViews>
  <sheetFormatPr defaultRowHeight="14.5" x14ac:dyDescent="0.35"/>
  <sheetData>
    <row r="1" spans="1:5" x14ac:dyDescent="0.35">
      <c r="A1" t="s">
        <v>58</v>
      </c>
      <c r="D1" t="s">
        <v>59</v>
      </c>
    </row>
    <row r="2" spans="1:5" x14ac:dyDescent="0.35">
      <c r="A2" t="s">
        <v>60</v>
      </c>
      <c r="B2" t="s">
        <v>53</v>
      </c>
      <c r="D2" t="s">
        <v>31</v>
      </c>
      <c r="E2" t="s">
        <v>53</v>
      </c>
    </row>
    <row r="3" spans="1:5" x14ac:dyDescent="0.35">
      <c r="A3">
        <v>8.8704358092670042E-4</v>
      </c>
      <c r="B3">
        <v>273.64238410595999</v>
      </c>
      <c r="D3">
        <v>0.122618</v>
      </c>
      <c r="E3">
        <v>253</v>
      </c>
    </row>
    <row r="4" spans="1:5" x14ac:dyDescent="0.35">
      <c r="A4">
        <v>2.2823699760963937E-2</v>
      </c>
      <c r="B4">
        <v>269.66887417218499</v>
      </c>
      <c r="D4">
        <v>0.118628</v>
      </c>
      <c r="E4">
        <v>254</v>
      </c>
    </row>
    <row r="5" spans="1:5" x14ac:dyDescent="0.35">
      <c r="A5">
        <v>5.1487057077629544E-2</v>
      </c>
      <c r="B5">
        <v>268.07947019867498</v>
      </c>
      <c r="D5">
        <v>0.114498</v>
      </c>
      <c r="E5">
        <v>255</v>
      </c>
    </row>
    <row r="6" spans="1:5" x14ac:dyDescent="0.35">
      <c r="A6">
        <v>7.3694219407179337E-2</v>
      </c>
      <c r="B6">
        <v>263.31125827814498</v>
      </c>
      <c r="D6">
        <v>0.11022800000000001</v>
      </c>
      <c r="E6">
        <v>256</v>
      </c>
    </row>
    <row r="7" spans="1:5" x14ac:dyDescent="0.35">
      <c r="A7">
        <v>9.7188616953497134E-2</v>
      </c>
      <c r="B7">
        <v>259.33774834437003</v>
      </c>
      <c r="D7">
        <v>0.105818</v>
      </c>
      <c r="E7">
        <v>257</v>
      </c>
    </row>
    <row r="8" spans="1:5" x14ac:dyDescent="0.35">
      <c r="A8">
        <v>0.11732523240541651</v>
      </c>
      <c r="B8">
        <v>253.77483443708601</v>
      </c>
      <c r="D8">
        <v>0.101268</v>
      </c>
      <c r="E8">
        <v>258</v>
      </c>
    </row>
    <row r="9" spans="1:5" x14ac:dyDescent="0.35">
      <c r="A9">
        <v>0.13236466540735028</v>
      </c>
      <c r="B9">
        <v>247.417218543046</v>
      </c>
      <c r="D9">
        <v>9.6577800000000005E-2</v>
      </c>
      <c r="E9">
        <v>259</v>
      </c>
    </row>
    <row r="10" spans="1:5" x14ac:dyDescent="0.35">
      <c r="A10">
        <v>0.14485746444575009</v>
      </c>
      <c r="B10">
        <v>242.649006622516</v>
      </c>
      <c r="D10">
        <v>9.1747800000000004E-2</v>
      </c>
      <c r="E10">
        <v>260</v>
      </c>
    </row>
    <row r="11" spans="1:5" x14ac:dyDescent="0.35">
      <c r="A11">
        <v>0.15898082121206311</v>
      </c>
      <c r="B11">
        <v>236.29139072847599</v>
      </c>
      <c r="D11">
        <v>8.6777900000000005E-2</v>
      </c>
      <c r="E11">
        <v>261</v>
      </c>
    </row>
    <row r="12" spans="1:5" x14ac:dyDescent="0.35">
      <c r="A12">
        <v>0.16290592219806463</v>
      </c>
      <c r="B12">
        <v>229.933774834437</v>
      </c>
      <c r="D12">
        <v>8.1667900000000002E-2</v>
      </c>
      <c r="E12">
        <v>262</v>
      </c>
    </row>
    <row r="13" spans="1:5" x14ac:dyDescent="0.35">
      <c r="A13">
        <v>0.17644412023370443</v>
      </c>
      <c r="B13">
        <v>223.57615894039699</v>
      </c>
      <c r="D13">
        <v>7.6417899999999997E-2</v>
      </c>
      <c r="E13">
        <v>263</v>
      </c>
    </row>
    <row r="14" spans="1:5" x14ac:dyDescent="0.35">
      <c r="A14">
        <v>0.17646517446428464</v>
      </c>
      <c r="B14">
        <v>227.549668874172</v>
      </c>
      <c r="D14">
        <v>7.1027999999999994E-2</v>
      </c>
      <c r="E14">
        <v>264</v>
      </c>
    </row>
    <row r="15" spans="1:5" x14ac:dyDescent="0.35">
      <c r="A15">
        <v>0.18217299613766277</v>
      </c>
      <c r="B15">
        <v>232.31788079470101</v>
      </c>
      <c r="D15">
        <v>6.5498000000000001E-2</v>
      </c>
      <c r="E15">
        <v>265</v>
      </c>
    </row>
    <row r="16" spans="1:5" x14ac:dyDescent="0.35">
      <c r="A16">
        <v>0.18964516789036034</v>
      </c>
      <c r="B16">
        <v>235.49668874172099</v>
      </c>
      <c r="D16">
        <v>5.9827999999999999E-2</v>
      </c>
      <c r="E16">
        <v>266</v>
      </c>
    </row>
    <row r="17" spans="1:5" x14ac:dyDescent="0.35">
      <c r="A17">
        <v>0.18967370615274448</v>
      </c>
      <c r="B17">
        <v>241.059602649006</v>
      </c>
      <c r="D17">
        <v>5.4018099999999999E-2</v>
      </c>
      <c r="E17">
        <v>267</v>
      </c>
    </row>
    <row r="18" spans="1:5" x14ac:dyDescent="0.35">
      <c r="A18">
        <v>0.19701406222476264</v>
      </c>
      <c r="B18">
        <v>245.033112582781</v>
      </c>
      <c r="D18">
        <v>4.8068100000000002E-2</v>
      </c>
      <c r="E18">
        <v>268</v>
      </c>
    </row>
    <row r="19" spans="1:5" x14ac:dyDescent="0.35">
      <c r="A19">
        <v>0.20244548173481314</v>
      </c>
      <c r="B19">
        <v>250.59602649006601</v>
      </c>
      <c r="D19">
        <v>4.1978099999999997E-2</v>
      </c>
      <c r="E19">
        <v>269</v>
      </c>
    </row>
    <row r="20" spans="1:5" x14ac:dyDescent="0.35">
      <c r="A20">
        <v>0.20603100948424874</v>
      </c>
      <c r="B20">
        <v>255.36423841059499</v>
      </c>
      <c r="D20">
        <v>3.5748200000000001E-2</v>
      </c>
      <c r="E20">
        <v>270</v>
      </c>
    </row>
    <row r="21" spans="1:5" x14ac:dyDescent="0.35">
      <c r="A21">
        <v>0.21308698873861018</v>
      </c>
      <c r="B21">
        <v>260.92715231787997</v>
      </c>
      <c r="D21">
        <v>2.93782E-2</v>
      </c>
      <c r="E21">
        <v>271</v>
      </c>
    </row>
    <row r="22" spans="1:5" x14ac:dyDescent="0.35">
      <c r="A22">
        <v>0.21485535269763475</v>
      </c>
      <c r="B22">
        <v>267.28476821191998</v>
      </c>
      <c r="D22">
        <v>2.2868200000000002E-2</v>
      </c>
      <c r="E22">
        <v>272</v>
      </c>
    </row>
    <row r="23" spans="1:5" x14ac:dyDescent="0.35">
      <c r="A23">
        <v>0.22345575047730468</v>
      </c>
      <c r="B23">
        <v>272.84768211920499</v>
      </c>
      <c r="D23">
        <v>1.6218300000000001E-2</v>
      </c>
      <c r="E23">
        <v>273</v>
      </c>
    </row>
    <row r="24" spans="1:5" x14ac:dyDescent="0.35">
      <c r="A24">
        <v>0.2335219918276184</v>
      </c>
      <c r="B24">
        <v>277.615894039735</v>
      </c>
      <c r="D24">
        <v>9.4282900000000006E-3</v>
      </c>
      <c r="E24">
        <v>274</v>
      </c>
    </row>
    <row r="25" spans="1:5" x14ac:dyDescent="0.35">
      <c r="A25">
        <v>0.24171330108940928</v>
      </c>
      <c r="B25">
        <v>281.58940397350898</v>
      </c>
      <c r="D25">
        <v>2.4978700000000001E-3</v>
      </c>
      <c r="E25">
        <v>275</v>
      </c>
    </row>
    <row r="26" spans="1:5" x14ac:dyDescent="0.35">
      <c r="A26">
        <v>0.25289133527119789</v>
      </c>
      <c r="B26">
        <v>287.15231788079399</v>
      </c>
      <c r="D26">
        <v>0.20586699999999999</v>
      </c>
      <c r="E26">
        <v>248</v>
      </c>
    </row>
    <row r="27" spans="1:5" x14ac:dyDescent="0.35">
      <c r="A27">
        <v>0.25913546382995689</v>
      </c>
      <c r="B27">
        <v>291.12582781456899</v>
      </c>
      <c r="D27">
        <v>0.20577699999999999</v>
      </c>
      <c r="E27">
        <v>249</v>
      </c>
    </row>
    <row r="28" spans="1:5" x14ac:dyDescent="0.35">
      <c r="A28">
        <v>0.27575875212273737</v>
      </c>
      <c r="B28">
        <v>296.688741721854</v>
      </c>
      <c r="D28">
        <v>0.20574700000000001</v>
      </c>
      <c r="E28">
        <v>250</v>
      </c>
    </row>
    <row r="29" spans="1:5" x14ac:dyDescent="0.35">
      <c r="A29">
        <v>0.28161517647408635</v>
      </c>
      <c r="B29">
        <v>297.483443708609</v>
      </c>
      <c r="D29">
        <v>0.20577699999999999</v>
      </c>
      <c r="E29">
        <v>251</v>
      </c>
    </row>
    <row r="30" spans="1:5" x14ac:dyDescent="0.35">
      <c r="A30">
        <v>0.28880934438583261</v>
      </c>
      <c r="B30">
        <v>299.86754966887401</v>
      </c>
      <c r="D30">
        <v>0.20586699999999999</v>
      </c>
      <c r="E30">
        <v>252</v>
      </c>
    </row>
    <row r="31" spans="1:5" x14ac:dyDescent="0.35">
      <c r="A31">
        <v>0.30001043030815761</v>
      </c>
      <c r="B31">
        <v>299.86754966887401</v>
      </c>
      <c r="D31">
        <v>0.20601700000000001</v>
      </c>
      <c r="E31">
        <v>253</v>
      </c>
    </row>
    <row r="32" spans="1:5" x14ac:dyDescent="0.35">
      <c r="A32">
        <v>0.3135369044946853</v>
      </c>
      <c r="B32">
        <v>303.04635761589299</v>
      </c>
      <c r="D32">
        <v>0.20622699999999999</v>
      </c>
      <c r="E32">
        <v>254</v>
      </c>
    </row>
    <row r="33" spans="1:5" x14ac:dyDescent="0.35">
      <c r="A33">
        <v>0.32139787543606363</v>
      </c>
      <c r="B33">
        <v>303.04635761589299</v>
      </c>
      <c r="D33">
        <v>0.20649700000000001</v>
      </c>
      <c r="E33">
        <v>255</v>
      </c>
    </row>
    <row r="34" spans="1:5" x14ac:dyDescent="0.35">
      <c r="A34">
        <v>0.3290920249146787</v>
      </c>
      <c r="B34">
        <v>306.22516556291299</v>
      </c>
      <c r="D34">
        <v>0.20682700000000001</v>
      </c>
      <c r="E34">
        <v>256</v>
      </c>
    </row>
    <row r="35" spans="1:5" x14ac:dyDescent="0.35">
      <c r="A35">
        <v>0.33161441676718256</v>
      </c>
      <c r="B35">
        <v>306.22516556291299</v>
      </c>
      <c r="D35">
        <v>0.20721700000000001</v>
      </c>
      <c r="E35">
        <v>257</v>
      </c>
    </row>
    <row r="36" spans="1:5" x14ac:dyDescent="0.35">
      <c r="A36">
        <v>0.34030617329796392</v>
      </c>
      <c r="B36">
        <v>309.403973509933</v>
      </c>
      <c r="D36">
        <v>0.20766699999999999</v>
      </c>
      <c r="E36">
        <v>258</v>
      </c>
    </row>
    <row r="37" spans="1:5" x14ac:dyDescent="0.35">
      <c r="A37">
        <v>0.35233351607035707</v>
      </c>
      <c r="B37">
        <v>312.582781456953</v>
      </c>
      <c r="D37">
        <v>0.208177</v>
      </c>
      <c r="E37">
        <v>259</v>
      </c>
    </row>
    <row r="38" spans="1:5" x14ac:dyDescent="0.35">
      <c r="A38">
        <v>0.36164113187157093</v>
      </c>
      <c r="B38">
        <v>314.172185430463</v>
      </c>
      <c r="D38">
        <v>0.20874699999999999</v>
      </c>
      <c r="E38">
        <v>260</v>
      </c>
    </row>
    <row r="39" spans="1:5" x14ac:dyDescent="0.35">
      <c r="A39">
        <v>0.37290975325192577</v>
      </c>
      <c r="B39">
        <v>317.35099337748301</v>
      </c>
      <c r="D39">
        <v>0.20937700000000001</v>
      </c>
      <c r="E39">
        <v>261</v>
      </c>
    </row>
    <row r="40" spans="1:5" x14ac:dyDescent="0.35">
      <c r="A40">
        <v>0.38378272219593601</v>
      </c>
      <c r="B40">
        <v>318.94039735099301</v>
      </c>
      <c r="D40">
        <v>0.210067</v>
      </c>
      <c r="E40">
        <v>262</v>
      </c>
    </row>
    <row r="41" spans="1:5" x14ac:dyDescent="0.35">
      <c r="A41">
        <v>0.38697940189894225</v>
      </c>
      <c r="B41">
        <v>322.11920529801301</v>
      </c>
      <c r="D41">
        <v>0.210817</v>
      </c>
      <c r="E41">
        <v>263</v>
      </c>
    </row>
    <row r="42" spans="1:5" x14ac:dyDescent="0.35">
      <c r="A42">
        <v>0.39222342832777096</v>
      </c>
      <c r="B42">
        <v>323.70860927152302</v>
      </c>
      <c r="D42">
        <v>0.21162700000000001</v>
      </c>
      <c r="E42">
        <v>264</v>
      </c>
    </row>
    <row r="43" spans="1:5" x14ac:dyDescent="0.35">
      <c r="A43">
        <v>0.39431240293267006</v>
      </c>
      <c r="B43" s="14">
        <v>330.066225165562</v>
      </c>
      <c r="D43">
        <v>0.21249699999999999</v>
      </c>
      <c r="E43">
        <v>265</v>
      </c>
    </row>
    <row r="44" spans="1:5" x14ac:dyDescent="0.35">
      <c r="A44">
        <v>0.39640063907581174</v>
      </c>
      <c r="B44">
        <v>341.19205298013202</v>
      </c>
      <c r="D44">
        <v>0.21342700000000001</v>
      </c>
      <c r="E44">
        <v>266</v>
      </c>
    </row>
    <row r="45" spans="1:5" x14ac:dyDescent="0.35">
      <c r="A45">
        <v>0.40451249389970351</v>
      </c>
      <c r="B45">
        <v>349.93377483443697</v>
      </c>
      <c r="D45">
        <v>0.214417</v>
      </c>
      <c r="E45">
        <v>267</v>
      </c>
    </row>
    <row r="46" spans="1:5" x14ac:dyDescent="0.35">
      <c r="A46">
        <v>0.41144084931813785</v>
      </c>
      <c r="B46">
        <v>360.26490066225102</v>
      </c>
      <c r="D46">
        <v>0.21546699999999999</v>
      </c>
      <c r="E46">
        <v>268</v>
      </c>
    </row>
    <row r="47" spans="1:5" x14ac:dyDescent="0.35">
      <c r="A47">
        <v>0.42199919855021301</v>
      </c>
      <c r="B47">
        <v>372.98013245033098</v>
      </c>
      <c r="D47">
        <v>0.21657699999999999</v>
      </c>
      <c r="E47">
        <v>269</v>
      </c>
    </row>
    <row r="48" spans="1:5" x14ac:dyDescent="0.35">
      <c r="A48">
        <v>0.4303599743001808</v>
      </c>
      <c r="B48">
        <v>383.31125827814498</v>
      </c>
      <c r="D48">
        <v>0.217747</v>
      </c>
      <c r="E48">
        <v>270</v>
      </c>
    </row>
    <row r="49" spans="1:5" x14ac:dyDescent="0.35">
      <c r="A49">
        <v>0.44288537412691403</v>
      </c>
      <c r="B49">
        <v>395.23178807946999</v>
      </c>
      <c r="D49">
        <v>0.218977</v>
      </c>
      <c r="E49">
        <v>271</v>
      </c>
    </row>
    <row r="50" spans="1:5" x14ac:dyDescent="0.35">
      <c r="A50">
        <v>0.44978991357420123</v>
      </c>
      <c r="B50">
        <v>398.41059602649</v>
      </c>
      <c r="D50">
        <v>0.22026699999999999</v>
      </c>
      <c r="E50">
        <v>272</v>
      </c>
    </row>
    <row r="51" spans="1:5" x14ac:dyDescent="0.35">
      <c r="A51">
        <v>0.46471814618777785</v>
      </c>
      <c r="B51">
        <v>406.35761589403899</v>
      </c>
      <c r="D51">
        <v>0.22161700000000001</v>
      </c>
      <c r="E51">
        <v>273</v>
      </c>
    </row>
    <row r="52" spans="1:5" x14ac:dyDescent="0.35">
      <c r="A52">
        <v>0.47267445286700427</v>
      </c>
      <c r="B52">
        <v>414.304635761589</v>
      </c>
      <c r="D52">
        <v>0.223027</v>
      </c>
      <c r="E52">
        <v>274</v>
      </c>
    </row>
    <row r="53" spans="1:5" x14ac:dyDescent="0.35">
      <c r="A53">
        <v>0.48491247669474113</v>
      </c>
      <c r="B53">
        <v>421.45695364238401</v>
      </c>
      <c r="D53">
        <v>0.224497</v>
      </c>
      <c r="E53">
        <v>275</v>
      </c>
    </row>
    <row r="54" spans="1:5" x14ac:dyDescent="0.35">
      <c r="A54">
        <v>0.49515634272531867</v>
      </c>
      <c r="B54">
        <v>423.84105960264799</v>
      </c>
      <c r="D54">
        <v>0.22602700000000001</v>
      </c>
      <c r="E54">
        <v>276</v>
      </c>
    </row>
    <row r="55" spans="1:5" x14ac:dyDescent="0.35">
      <c r="A55">
        <v>0.50775399516922415</v>
      </c>
      <c r="B55">
        <v>432.582781456953</v>
      </c>
      <c r="D55">
        <v>0.22761600000000001</v>
      </c>
      <c r="E55">
        <v>277</v>
      </c>
    </row>
    <row r="56" spans="1:5" x14ac:dyDescent="0.35">
      <c r="A56">
        <v>0.51447725920805065</v>
      </c>
      <c r="B56">
        <v>433.377483443708</v>
      </c>
      <c r="D56">
        <v>0.23097599999999999</v>
      </c>
      <c r="E56">
        <v>279</v>
      </c>
    </row>
    <row r="57" spans="1:5" x14ac:dyDescent="0.35">
      <c r="A57">
        <v>0.5197239207703499</v>
      </c>
      <c r="B57">
        <v>433.377483443708</v>
      </c>
      <c r="D57">
        <v>0.23274600000000001</v>
      </c>
      <c r="E57">
        <v>280</v>
      </c>
    </row>
    <row r="58" spans="1:5" x14ac:dyDescent="0.35">
      <c r="A58">
        <v>0.54260053180260925</v>
      </c>
      <c r="B58">
        <v>442.91390728476802</v>
      </c>
      <c r="D58">
        <v>0.23457600000000001</v>
      </c>
      <c r="E58">
        <v>281</v>
      </c>
    </row>
    <row r="59" spans="1:5" x14ac:dyDescent="0.35">
      <c r="A59">
        <v>0.55126091781629694</v>
      </c>
      <c r="B59">
        <v>443.70860927152302</v>
      </c>
      <c r="D59">
        <v>0.23841599999999999</v>
      </c>
      <c r="E59">
        <v>283</v>
      </c>
    </row>
    <row r="60" spans="1:5" x14ac:dyDescent="0.35">
      <c r="A60">
        <v>0.55351491502276229</v>
      </c>
      <c r="B60">
        <v>443.70860927152302</v>
      </c>
      <c r="D60">
        <v>0.240426</v>
      </c>
      <c r="E60">
        <v>284</v>
      </c>
    </row>
    <row r="61" spans="1:5" x14ac:dyDescent="0.35">
      <c r="A61">
        <v>0.55905690009335263</v>
      </c>
      <c r="B61" s="14">
        <v>446.887417218542</v>
      </c>
      <c r="D61">
        <v>0.24249599999999999</v>
      </c>
      <c r="E61">
        <v>285</v>
      </c>
    </row>
    <row r="62" spans="1:5" x14ac:dyDescent="0.35">
      <c r="A62">
        <v>0.56658312867422123</v>
      </c>
      <c r="B62">
        <v>447.682119205297</v>
      </c>
      <c r="D62">
        <v>0.24462600000000001</v>
      </c>
      <c r="E62">
        <v>286</v>
      </c>
    </row>
    <row r="63" spans="1:5" x14ac:dyDescent="0.35">
      <c r="A63">
        <v>0.57488252522595329</v>
      </c>
      <c r="B63">
        <v>453.24503311258201</v>
      </c>
      <c r="D63">
        <v>0.24681600000000001</v>
      </c>
      <c r="E63">
        <v>287</v>
      </c>
    </row>
    <row r="64" spans="1:5" x14ac:dyDescent="0.35">
      <c r="A64">
        <v>0.5896125779668151</v>
      </c>
      <c r="B64">
        <v>460.39735099337702</v>
      </c>
      <c r="D64">
        <v>0.24906600000000001</v>
      </c>
      <c r="E64">
        <v>288</v>
      </c>
    </row>
    <row r="65" spans="1:5" x14ac:dyDescent="0.35">
      <c r="A65">
        <v>0.59615072804863534</v>
      </c>
      <c r="B65">
        <v>469.93377483443697</v>
      </c>
      <c r="D65">
        <v>0.25137599999999999</v>
      </c>
      <c r="E65">
        <v>289</v>
      </c>
    </row>
    <row r="66" spans="1:5" x14ac:dyDescent="0.35">
      <c r="A66">
        <v>0.59933930786528788</v>
      </c>
      <c r="B66">
        <v>472.31788079470101</v>
      </c>
      <c r="D66">
        <v>0.25374600000000003</v>
      </c>
      <c r="E66">
        <v>290</v>
      </c>
    </row>
    <row r="67" spans="1:5" x14ac:dyDescent="0.35">
      <c r="A67">
        <v>0.60114209395447904</v>
      </c>
      <c r="B67">
        <v>476.29139072847602</v>
      </c>
      <c r="D67">
        <v>0.25617600000000001</v>
      </c>
      <c r="E67">
        <v>291</v>
      </c>
    </row>
    <row r="68" spans="1:5" x14ac:dyDescent="0.35">
      <c r="A68">
        <v>0.60470137037403593</v>
      </c>
      <c r="B68">
        <v>485.82781456953597</v>
      </c>
      <c r="D68">
        <v>0.25866600000000001</v>
      </c>
      <c r="E68">
        <v>292</v>
      </c>
    </row>
    <row r="69" spans="1:5" x14ac:dyDescent="0.35">
      <c r="A69">
        <v>0.6116214563070117</v>
      </c>
      <c r="B69">
        <v>495.36423841059502</v>
      </c>
      <c r="D69">
        <v>0.261216</v>
      </c>
      <c r="E69">
        <v>293</v>
      </c>
    </row>
    <row r="70" spans="1:5" x14ac:dyDescent="0.35">
      <c r="A70">
        <v>0.61415489381274313</v>
      </c>
      <c r="B70">
        <v>499.33774834437003</v>
      </c>
      <c r="D70">
        <v>0.263826</v>
      </c>
      <c r="E70">
        <v>294</v>
      </c>
    </row>
    <row r="71" spans="1:5" x14ac:dyDescent="0.35">
      <c r="A71">
        <v>0.61582434776801231</v>
      </c>
      <c r="B71">
        <v>500.92715231787997</v>
      </c>
      <c r="D71">
        <v>0.26649600000000001</v>
      </c>
      <c r="E71">
        <v>295</v>
      </c>
    </row>
    <row r="72" spans="1:5" x14ac:dyDescent="0.35">
      <c r="A72">
        <v>0.61666552956800236</v>
      </c>
      <c r="B72">
        <v>512.05298013244999</v>
      </c>
      <c r="D72">
        <v>0.25929600000000003</v>
      </c>
      <c r="E72">
        <v>295</v>
      </c>
    </row>
    <row r="73" spans="1:5" x14ac:dyDescent="0.35">
      <c r="A73">
        <v>0.60428862034965369</v>
      </c>
      <c r="B73">
        <v>508.07947019867498</v>
      </c>
      <c r="D73">
        <v>0.26374999999999998</v>
      </c>
      <c r="E73">
        <v>296</v>
      </c>
    </row>
    <row r="74" spans="1:5" x14ac:dyDescent="0.35">
      <c r="A74">
        <v>0.31611641306455429</v>
      </c>
      <c r="B74">
        <v>286.35761589403899</v>
      </c>
      <c r="D74">
        <v>0.26819199999999999</v>
      </c>
      <c r="E74">
        <v>297</v>
      </c>
    </row>
    <row r="75" spans="1:5" x14ac:dyDescent="0.35">
      <c r="A75">
        <v>0.32135212723524031</v>
      </c>
      <c r="B75">
        <v>290.33112582781399</v>
      </c>
      <c r="D75">
        <v>0.27262199999999998</v>
      </c>
      <c r="E75">
        <v>298</v>
      </c>
    </row>
    <row r="76" spans="1:5" x14ac:dyDescent="0.35">
      <c r="A76">
        <v>0.32649420160570913</v>
      </c>
      <c r="B76">
        <v>290.33112582781399</v>
      </c>
      <c r="D76">
        <v>0.27704000000000001</v>
      </c>
      <c r="E76">
        <v>299</v>
      </c>
    </row>
    <row r="77" spans="1:5" x14ac:dyDescent="0.35">
      <c r="A77">
        <v>0.3378000764709348</v>
      </c>
      <c r="B77">
        <v>295.099337748344</v>
      </c>
      <c r="D77">
        <v>0.281445</v>
      </c>
      <c r="E77">
        <v>300</v>
      </c>
    </row>
    <row r="78" spans="1:5" x14ac:dyDescent="0.35">
      <c r="A78">
        <v>0.34512612285390565</v>
      </c>
      <c r="B78">
        <v>297.483443708609</v>
      </c>
      <c r="D78">
        <v>0.28583900000000001</v>
      </c>
      <c r="E78">
        <v>301</v>
      </c>
    </row>
    <row r="79" spans="1:5" x14ac:dyDescent="0.35">
      <c r="A79">
        <v>0.35111761664641056</v>
      </c>
      <c r="B79">
        <v>302.25165562913901</v>
      </c>
      <c r="D79">
        <v>0.29022100000000001</v>
      </c>
      <c r="E79">
        <v>302</v>
      </c>
    </row>
    <row r="80" spans="1:5" x14ac:dyDescent="0.35">
      <c r="A80">
        <v>0.35465603914801597</v>
      </c>
      <c r="B80">
        <v>303.84105960264799</v>
      </c>
      <c r="D80">
        <v>0.29459099999999999</v>
      </c>
      <c r="E80">
        <v>303</v>
      </c>
    </row>
    <row r="81" spans="1:5" x14ac:dyDescent="0.35">
      <c r="A81">
        <v>0.36046503932901586</v>
      </c>
      <c r="B81">
        <v>305.43046357615799</v>
      </c>
      <c r="D81">
        <v>0.29894900000000002</v>
      </c>
      <c r="E81">
        <v>304</v>
      </c>
    </row>
    <row r="82" spans="1:5" x14ac:dyDescent="0.35">
      <c r="A82">
        <v>0.37177730337487552</v>
      </c>
      <c r="B82">
        <v>309.403973509933</v>
      </c>
      <c r="D82">
        <v>0.30329499999999998</v>
      </c>
      <c r="E82">
        <v>305</v>
      </c>
    </row>
    <row r="83" spans="1:5" x14ac:dyDescent="0.35">
      <c r="A83">
        <v>0.38268687072578866</v>
      </c>
      <c r="B83">
        <v>310.198675496688</v>
      </c>
      <c r="D83">
        <v>0.30762899999999999</v>
      </c>
      <c r="E83">
        <v>306</v>
      </c>
    </row>
    <row r="84" spans="1:5" x14ac:dyDescent="0.35">
      <c r="A84">
        <v>0.38695840274244747</v>
      </c>
      <c r="B84">
        <v>314.966887417218</v>
      </c>
      <c r="D84">
        <v>0.31195000000000001</v>
      </c>
      <c r="E84">
        <v>307</v>
      </c>
    </row>
    <row r="85" spans="1:5" x14ac:dyDescent="0.35">
      <c r="A85">
        <v>0.29719123758048771</v>
      </c>
      <c r="B85">
        <v>286.35761589403899</v>
      </c>
      <c r="D85">
        <v>0.31625999999999999</v>
      </c>
      <c r="E85">
        <v>308</v>
      </c>
    </row>
    <row r="86" spans="1:5" x14ac:dyDescent="0.35">
      <c r="A86">
        <v>0.29719737088983367</v>
      </c>
      <c r="B86">
        <v>287.94701986754899</v>
      </c>
      <c r="D86">
        <v>0.32055800000000001</v>
      </c>
      <c r="E86">
        <v>309</v>
      </c>
    </row>
    <row r="87" spans="1:5" x14ac:dyDescent="0.35">
      <c r="A87">
        <v>0.38268687072578866</v>
      </c>
      <c r="B87">
        <v>310.198675496688</v>
      </c>
      <c r="D87">
        <v>0.32484400000000002</v>
      </c>
      <c r="E87">
        <v>310</v>
      </c>
    </row>
    <row r="88" spans="1:5" x14ac:dyDescent="0.35">
      <c r="A88">
        <v>0.38695840274244747</v>
      </c>
      <c r="B88">
        <v>314.966887417218</v>
      </c>
      <c r="D88">
        <v>0.32911699999999999</v>
      </c>
      <c r="E88">
        <v>311</v>
      </c>
    </row>
    <row r="89" spans="1:5" x14ac:dyDescent="0.35">
      <c r="A89">
        <v>0.29719123758048771</v>
      </c>
      <c r="B89">
        <v>286.35761589403899</v>
      </c>
      <c r="D89">
        <v>0.33337899999999998</v>
      </c>
      <c r="E89">
        <v>312</v>
      </c>
    </row>
    <row r="90" spans="1:5" x14ac:dyDescent="0.35">
      <c r="A90">
        <v>0.29719737088983367</v>
      </c>
      <c r="B90">
        <v>287.94701986754899</v>
      </c>
      <c r="D90">
        <v>0.33762900000000001</v>
      </c>
      <c r="E90">
        <v>313</v>
      </c>
    </row>
    <row r="91" spans="1:5" x14ac:dyDescent="0.35">
      <c r="D91">
        <v>0.341866</v>
      </c>
      <c r="E91">
        <v>314</v>
      </c>
    </row>
    <row r="92" spans="1:5" x14ac:dyDescent="0.35">
      <c r="D92">
        <v>0.34609200000000001</v>
      </c>
      <c r="E92">
        <v>315</v>
      </c>
    </row>
    <row r="93" spans="1:5" x14ac:dyDescent="0.35">
      <c r="D93">
        <v>0.35030600000000001</v>
      </c>
      <c r="E93">
        <v>316</v>
      </c>
    </row>
    <row r="94" spans="1:5" x14ac:dyDescent="0.35">
      <c r="D94">
        <v>0.35450700000000002</v>
      </c>
      <c r="E94">
        <v>317</v>
      </c>
    </row>
    <row r="95" spans="1:5" x14ac:dyDescent="0.35">
      <c r="D95">
        <v>0.35869600000000001</v>
      </c>
      <c r="E95">
        <v>318</v>
      </c>
    </row>
    <row r="96" spans="1:5" x14ac:dyDescent="0.35">
      <c r="D96">
        <v>0.36287399999999997</v>
      </c>
      <c r="E96">
        <v>319</v>
      </c>
    </row>
    <row r="97" spans="4:5" x14ac:dyDescent="0.35">
      <c r="D97">
        <v>0.367039</v>
      </c>
      <c r="E97">
        <v>320</v>
      </c>
    </row>
    <row r="98" spans="4:5" x14ac:dyDescent="0.35">
      <c r="D98">
        <v>0.37119200000000002</v>
      </c>
      <c r="E98">
        <v>321</v>
      </c>
    </row>
    <row r="99" spans="4:5" x14ac:dyDescent="0.35">
      <c r="D99">
        <v>0.37533300000000003</v>
      </c>
      <c r="E99">
        <v>322</v>
      </c>
    </row>
    <row r="100" spans="4:5" x14ac:dyDescent="0.35">
      <c r="D100">
        <v>0.37946200000000002</v>
      </c>
      <c r="E100">
        <v>323</v>
      </c>
    </row>
    <row r="101" spans="4:5" x14ac:dyDescent="0.35">
      <c r="D101">
        <v>0.407802</v>
      </c>
      <c r="E101">
        <v>320</v>
      </c>
    </row>
    <row r="102" spans="4:5" x14ac:dyDescent="0.35">
      <c r="D102">
        <v>0.40787000000000001</v>
      </c>
      <c r="E102">
        <v>321</v>
      </c>
    </row>
    <row r="103" spans="4:5" x14ac:dyDescent="0.35">
      <c r="D103">
        <v>0.40795700000000001</v>
      </c>
      <c r="E103">
        <v>322</v>
      </c>
    </row>
    <row r="104" spans="4:5" x14ac:dyDescent="0.35">
      <c r="D104">
        <v>0.40806100000000001</v>
      </c>
      <c r="E104">
        <v>323</v>
      </c>
    </row>
    <row r="105" spans="4:5" x14ac:dyDescent="0.35">
      <c r="D105">
        <v>0.40818399999999999</v>
      </c>
      <c r="E105">
        <v>324</v>
      </c>
    </row>
    <row r="106" spans="4:5" x14ac:dyDescent="0.35">
      <c r="D106">
        <v>0.40832400000000002</v>
      </c>
      <c r="E106">
        <v>325</v>
      </c>
    </row>
    <row r="107" spans="4:5" x14ac:dyDescent="0.35">
      <c r="D107">
        <v>0.40848200000000001</v>
      </c>
      <c r="E107">
        <v>326</v>
      </c>
    </row>
    <row r="108" spans="4:5" x14ac:dyDescent="0.35">
      <c r="D108">
        <v>0.40865800000000002</v>
      </c>
      <c r="E108">
        <v>327</v>
      </c>
    </row>
    <row r="109" spans="4:5" x14ac:dyDescent="0.35">
      <c r="D109">
        <v>0.40885199999999999</v>
      </c>
      <c r="E109">
        <v>328</v>
      </c>
    </row>
    <row r="110" spans="4:5" x14ac:dyDescent="0.35">
      <c r="D110">
        <v>0.40906300000000001</v>
      </c>
      <c r="E110">
        <v>329</v>
      </c>
    </row>
    <row r="111" spans="4:5" x14ac:dyDescent="0.35">
      <c r="D111">
        <v>0.40929300000000002</v>
      </c>
      <c r="E111">
        <v>330</v>
      </c>
    </row>
    <row r="112" spans="4:5" x14ac:dyDescent="0.35">
      <c r="D112">
        <v>0.40954000000000002</v>
      </c>
      <c r="E112">
        <v>331</v>
      </c>
    </row>
    <row r="113" spans="4:5" x14ac:dyDescent="0.35">
      <c r="D113">
        <v>0.40980499999999997</v>
      </c>
      <c r="E113">
        <v>332</v>
      </c>
    </row>
    <row r="114" spans="4:5" x14ac:dyDescent="0.35">
      <c r="D114">
        <v>0.41008800000000001</v>
      </c>
      <c r="E114">
        <v>333</v>
      </c>
    </row>
    <row r="115" spans="4:5" x14ac:dyDescent="0.35">
      <c r="D115">
        <v>0.41038799999999998</v>
      </c>
      <c r="E115">
        <v>334</v>
      </c>
    </row>
    <row r="116" spans="4:5" x14ac:dyDescent="0.35">
      <c r="D116">
        <v>0.41070600000000002</v>
      </c>
      <c r="E116">
        <v>335</v>
      </c>
    </row>
    <row r="117" spans="4:5" x14ac:dyDescent="0.35">
      <c r="D117">
        <v>0.41104200000000002</v>
      </c>
      <c r="E117">
        <v>336</v>
      </c>
    </row>
    <row r="118" spans="4:5" x14ac:dyDescent="0.35">
      <c r="D118">
        <v>0.41139500000000001</v>
      </c>
      <c r="E118">
        <v>337</v>
      </c>
    </row>
    <row r="119" spans="4:5" x14ac:dyDescent="0.35">
      <c r="D119">
        <v>0.41176499999999999</v>
      </c>
      <c r="E119">
        <v>338</v>
      </c>
    </row>
    <row r="120" spans="4:5" x14ac:dyDescent="0.35">
      <c r="D120">
        <v>0.41215299999999999</v>
      </c>
      <c r="E120">
        <v>339</v>
      </c>
    </row>
    <row r="121" spans="4:5" x14ac:dyDescent="0.35">
      <c r="D121">
        <v>0.41255700000000001</v>
      </c>
      <c r="E121">
        <v>340</v>
      </c>
    </row>
    <row r="122" spans="4:5" x14ac:dyDescent="0.35">
      <c r="D122">
        <v>0.41297800000000001</v>
      </c>
      <c r="E122">
        <v>341</v>
      </c>
    </row>
    <row r="123" spans="4:5" x14ac:dyDescent="0.35">
      <c r="D123">
        <v>0.41341499999999998</v>
      </c>
      <c r="E123">
        <v>342</v>
      </c>
    </row>
    <row r="124" spans="4:5" x14ac:dyDescent="0.35">
      <c r="D124">
        <v>0.41386699999999998</v>
      </c>
      <c r="E124">
        <v>343</v>
      </c>
    </row>
    <row r="125" spans="4:5" x14ac:dyDescent="0.35">
      <c r="D125">
        <v>0.41433300000000001</v>
      </c>
      <c r="E125">
        <v>344</v>
      </c>
    </row>
    <row r="126" spans="4:5" x14ac:dyDescent="0.35">
      <c r="D126">
        <v>0.41481099999999999</v>
      </c>
      <c r="E126">
        <v>345</v>
      </c>
    </row>
    <row r="127" spans="4:5" x14ac:dyDescent="0.35">
      <c r="D127">
        <v>0.415296</v>
      </c>
      <c r="E127">
        <v>346</v>
      </c>
    </row>
    <row r="128" spans="4:5" x14ac:dyDescent="0.35">
      <c r="D128">
        <v>0.41577999999999998</v>
      </c>
      <c r="E128">
        <v>347</v>
      </c>
    </row>
    <row r="129" spans="4:5" x14ac:dyDescent="0.35">
      <c r="D129">
        <v>0.41623700000000002</v>
      </c>
      <c r="E129">
        <v>348</v>
      </c>
    </row>
    <row r="130" spans="4:5" x14ac:dyDescent="0.35">
      <c r="D130">
        <v>0.416578</v>
      </c>
      <c r="E130">
        <v>349</v>
      </c>
    </row>
    <row r="131" spans="4:5" x14ac:dyDescent="0.35">
      <c r="D131">
        <v>0.419819</v>
      </c>
      <c r="E131">
        <v>351</v>
      </c>
    </row>
    <row r="132" spans="4:5" x14ac:dyDescent="0.35">
      <c r="D132">
        <v>0.41950100000000001</v>
      </c>
      <c r="E132">
        <v>352</v>
      </c>
    </row>
    <row r="133" spans="4:5" x14ac:dyDescent="0.35">
      <c r="D133">
        <v>0.41993999999999998</v>
      </c>
      <c r="E133">
        <v>353</v>
      </c>
    </row>
    <row r="134" spans="4:5" x14ac:dyDescent="0.35">
      <c r="D134">
        <v>0.42051300000000003</v>
      </c>
      <c r="E134">
        <v>354</v>
      </c>
    </row>
    <row r="135" spans="4:5" x14ac:dyDescent="0.35">
      <c r="D135">
        <v>0.42114299999999999</v>
      </c>
      <c r="E135">
        <v>355</v>
      </c>
    </row>
    <row r="136" spans="4:5" x14ac:dyDescent="0.35">
      <c r="D136">
        <v>0.42181000000000002</v>
      </c>
      <c r="E136">
        <v>356</v>
      </c>
    </row>
    <row r="137" spans="4:5" x14ac:dyDescent="0.35">
      <c r="D137">
        <v>0.42250500000000002</v>
      </c>
      <c r="E137">
        <v>357</v>
      </c>
    </row>
    <row r="138" spans="4:5" x14ac:dyDescent="0.35">
      <c r="D138">
        <v>0.42322300000000002</v>
      </c>
      <c r="E138">
        <v>358</v>
      </c>
    </row>
    <row r="139" spans="4:5" x14ac:dyDescent="0.35">
      <c r="D139">
        <v>0.42396400000000001</v>
      </c>
      <c r="E139">
        <v>359</v>
      </c>
    </row>
    <row r="140" spans="4:5" x14ac:dyDescent="0.35">
      <c r="D140">
        <v>0.42472500000000002</v>
      </c>
      <c r="E140">
        <v>360</v>
      </c>
    </row>
    <row r="141" spans="4:5" x14ac:dyDescent="0.35">
      <c r="D141">
        <v>0.425506</v>
      </c>
      <c r="E141">
        <v>361</v>
      </c>
    </row>
    <row r="142" spans="4:5" x14ac:dyDescent="0.35">
      <c r="D142">
        <v>0.42630600000000002</v>
      </c>
      <c r="E142">
        <v>362</v>
      </c>
    </row>
    <row r="143" spans="4:5" x14ac:dyDescent="0.35">
      <c r="D143">
        <v>0.42712600000000001</v>
      </c>
      <c r="E143">
        <v>363</v>
      </c>
    </row>
    <row r="144" spans="4:5" x14ac:dyDescent="0.35">
      <c r="D144">
        <v>0.42796400000000001</v>
      </c>
      <c r="E144">
        <v>364</v>
      </c>
    </row>
    <row r="145" spans="4:5" x14ac:dyDescent="0.35">
      <c r="D145">
        <v>0.42882100000000001</v>
      </c>
      <c r="E145">
        <v>365</v>
      </c>
    </row>
    <row r="146" spans="4:5" x14ac:dyDescent="0.35">
      <c r="D146">
        <v>0.42969600000000002</v>
      </c>
      <c r="E146">
        <v>366</v>
      </c>
    </row>
    <row r="147" spans="4:5" x14ac:dyDescent="0.35">
      <c r="D147">
        <v>0.43058999999999997</v>
      </c>
      <c r="E147">
        <v>367</v>
      </c>
    </row>
    <row r="148" spans="4:5" x14ac:dyDescent="0.35">
      <c r="D148">
        <v>0.431502</v>
      </c>
      <c r="E148">
        <v>368</v>
      </c>
    </row>
    <row r="149" spans="4:5" x14ac:dyDescent="0.35">
      <c r="D149">
        <v>0.43243300000000001</v>
      </c>
      <c r="E149">
        <v>369</v>
      </c>
    </row>
    <row r="150" spans="4:5" x14ac:dyDescent="0.35">
      <c r="D150">
        <v>0.43338199999999999</v>
      </c>
      <c r="E150">
        <v>370</v>
      </c>
    </row>
    <row r="151" spans="4:5" x14ac:dyDescent="0.35">
      <c r="D151">
        <v>0.43434899999999999</v>
      </c>
      <c r="E151">
        <v>371</v>
      </c>
    </row>
    <row r="152" spans="4:5" x14ac:dyDescent="0.35">
      <c r="D152">
        <v>0.435334</v>
      </c>
      <c r="E152">
        <v>372</v>
      </c>
    </row>
    <row r="153" spans="4:5" x14ac:dyDescent="0.35">
      <c r="D153">
        <v>0.436338</v>
      </c>
      <c r="E153">
        <v>373</v>
      </c>
    </row>
    <row r="154" spans="4:5" x14ac:dyDescent="0.35">
      <c r="D154">
        <v>0.437359</v>
      </c>
      <c r="E154">
        <v>374</v>
      </c>
    </row>
    <row r="155" spans="4:5" x14ac:dyDescent="0.35">
      <c r="D155">
        <v>0.43839899999999998</v>
      </c>
      <c r="E155">
        <v>375</v>
      </c>
    </row>
    <row r="156" spans="4:5" x14ac:dyDescent="0.35">
      <c r="D156">
        <v>0.43945699999999999</v>
      </c>
      <c r="E156">
        <v>376</v>
      </c>
    </row>
    <row r="157" spans="4:5" x14ac:dyDescent="0.35">
      <c r="D157">
        <v>0.44053199999999998</v>
      </c>
      <c r="E157">
        <v>377</v>
      </c>
    </row>
    <row r="158" spans="4:5" x14ac:dyDescent="0.35">
      <c r="D158">
        <v>0.44162600000000002</v>
      </c>
      <c r="E158">
        <v>378</v>
      </c>
    </row>
    <row r="159" spans="4:5" x14ac:dyDescent="0.35">
      <c r="D159">
        <v>0.44273800000000002</v>
      </c>
      <c r="E159">
        <v>379</v>
      </c>
    </row>
    <row r="160" spans="4:5" x14ac:dyDescent="0.35">
      <c r="D160">
        <v>0.44386900000000001</v>
      </c>
      <c r="E160">
        <v>380</v>
      </c>
    </row>
    <row r="161" spans="4:5" x14ac:dyDescent="0.35">
      <c r="D161">
        <v>0.445017</v>
      </c>
      <c r="E161">
        <v>381</v>
      </c>
    </row>
    <row r="162" spans="4:5" x14ac:dyDescent="0.35">
      <c r="D162">
        <v>0.446183</v>
      </c>
      <c r="E162">
        <v>382</v>
      </c>
    </row>
    <row r="163" spans="4:5" x14ac:dyDescent="0.35">
      <c r="D163">
        <v>0.44736700000000001</v>
      </c>
      <c r="E163">
        <v>383</v>
      </c>
    </row>
    <row r="164" spans="4:5" x14ac:dyDescent="0.35">
      <c r="D164">
        <v>0.44857000000000002</v>
      </c>
      <c r="E164">
        <v>384</v>
      </c>
    </row>
    <row r="165" spans="4:5" x14ac:dyDescent="0.35">
      <c r="D165">
        <v>0.44979000000000002</v>
      </c>
      <c r="E165">
        <v>385</v>
      </c>
    </row>
    <row r="166" spans="4:5" x14ac:dyDescent="0.35">
      <c r="D166">
        <v>0.45102799999999998</v>
      </c>
      <c r="E166">
        <v>386</v>
      </c>
    </row>
    <row r="167" spans="4:5" x14ac:dyDescent="0.35">
      <c r="D167">
        <v>0.45228499999999999</v>
      </c>
      <c r="E167">
        <v>387</v>
      </c>
    </row>
    <row r="168" spans="4:5" x14ac:dyDescent="0.35">
      <c r="D168">
        <v>0.45355899999999999</v>
      </c>
      <c r="E168">
        <v>388</v>
      </c>
    </row>
    <row r="169" spans="4:5" x14ac:dyDescent="0.35">
      <c r="D169">
        <v>0.45485199999999998</v>
      </c>
      <c r="E169">
        <v>389</v>
      </c>
    </row>
    <row r="170" spans="4:5" x14ac:dyDescent="0.35">
      <c r="D170">
        <v>0.45616200000000001</v>
      </c>
      <c r="E170">
        <v>390</v>
      </c>
    </row>
    <row r="171" spans="4:5" x14ac:dyDescent="0.35">
      <c r="D171">
        <v>0.45749099999999998</v>
      </c>
      <c r="E171">
        <v>391</v>
      </c>
    </row>
    <row r="172" spans="4:5" x14ac:dyDescent="0.35">
      <c r="D172">
        <v>0.45883699999999999</v>
      </c>
      <c r="E172">
        <v>392</v>
      </c>
    </row>
    <row r="173" spans="4:5" x14ac:dyDescent="0.35">
      <c r="D173">
        <v>0.460202</v>
      </c>
      <c r="E173">
        <v>393</v>
      </c>
    </row>
    <row r="174" spans="4:5" x14ac:dyDescent="0.35">
      <c r="D174">
        <v>0.46298499999999998</v>
      </c>
      <c r="E174">
        <v>395</v>
      </c>
    </row>
    <row r="175" spans="4:5" x14ac:dyDescent="0.35">
      <c r="D175">
        <v>0.46440399999999998</v>
      </c>
      <c r="E175">
        <v>396</v>
      </c>
    </row>
    <row r="176" spans="4:5" x14ac:dyDescent="0.35">
      <c r="D176">
        <v>0.46584100000000001</v>
      </c>
      <c r="E176">
        <v>397</v>
      </c>
    </row>
    <row r="177" spans="4:5" x14ac:dyDescent="0.35">
      <c r="D177">
        <v>0.46729500000000002</v>
      </c>
      <c r="E177">
        <v>398</v>
      </c>
    </row>
    <row r="178" spans="4:5" x14ac:dyDescent="0.35">
      <c r="D178">
        <v>0.46876800000000002</v>
      </c>
      <c r="E178">
        <v>399</v>
      </c>
    </row>
    <row r="179" spans="4:5" x14ac:dyDescent="0.35">
      <c r="D179">
        <v>0.47025899999999998</v>
      </c>
      <c r="E179">
        <v>400</v>
      </c>
    </row>
    <row r="180" spans="4:5" x14ac:dyDescent="0.35">
      <c r="D180">
        <v>0.47176699999999999</v>
      </c>
      <c r="E180">
        <v>401</v>
      </c>
    </row>
    <row r="181" spans="4:5" x14ac:dyDescent="0.35">
      <c r="D181">
        <v>0.47329399999999999</v>
      </c>
      <c r="E181">
        <v>402</v>
      </c>
    </row>
    <row r="182" spans="4:5" x14ac:dyDescent="0.35">
      <c r="D182">
        <v>0.47483900000000001</v>
      </c>
      <c r="E182">
        <v>403</v>
      </c>
    </row>
    <row r="183" spans="4:5" x14ac:dyDescent="0.35">
      <c r="D183">
        <v>0.47640199999999999</v>
      </c>
      <c r="E183">
        <v>404</v>
      </c>
    </row>
    <row r="184" spans="4:5" x14ac:dyDescent="0.35">
      <c r="D184">
        <v>0.47798200000000002</v>
      </c>
      <c r="E184">
        <v>405</v>
      </c>
    </row>
    <row r="185" spans="4:5" x14ac:dyDescent="0.35">
      <c r="D185">
        <v>0.47958099999999998</v>
      </c>
      <c r="E185">
        <v>406</v>
      </c>
    </row>
    <row r="186" spans="4:5" x14ac:dyDescent="0.35">
      <c r="D186">
        <v>0.48119800000000001</v>
      </c>
      <c r="E186">
        <v>407</v>
      </c>
    </row>
    <row r="187" spans="4:5" x14ac:dyDescent="0.35">
      <c r="D187">
        <v>0.48283300000000001</v>
      </c>
      <c r="E187">
        <v>408</v>
      </c>
    </row>
    <row r="188" spans="4:5" x14ac:dyDescent="0.35">
      <c r="D188">
        <v>0.48448600000000003</v>
      </c>
      <c r="E188">
        <v>409</v>
      </c>
    </row>
    <row r="189" spans="4:5" x14ac:dyDescent="0.35">
      <c r="D189">
        <v>0.48615599999999998</v>
      </c>
      <c r="E189">
        <v>410</v>
      </c>
    </row>
    <row r="190" spans="4:5" x14ac:dyDescent="0.35">
      <c r="D190">
        <v>0.48784499999999997</v>
      </c>
      <c r="E190">
        <v>411</v>
      </c>
    </row>
    <row r="191" spans="4:5" x14ac:dyDescent="0.35">
      <c r="D191">
        <v>0.48955199999999999</v>
      </c>
      <c r="E191">
        <v>412</v>
      </c>
    </row>
    <row r="192" spans="4:5" x14ac:dyDescent="0.35">
      <c r="D192">
        <v>0.49127700000000002</v>
      </c>
      <c r="E192">
        <v>413</v>
      </c>
    </row>
    <row r="193" spans="4:5" x14ac:dyDescent="0.35">
      <c r="D193">
        <v>0.49302000000000001</v>
      </c>
      <c r="E193">
        <v>414</v>
      </c>
    </row>
    <row r="194" spans="4:5" x14ac:dyDescent="0.35">
      <c r="D194">
        <v>0.49478100000000003</v>
      </c>
      <c r="E194">
        <v>415</v>
      </c>
    </row>
    <row r="195" spans="4:5" x14ac:dyDescent="0.35">
      <c r="D195">
        <v>0.49655899999999997</v>
      </c>
      <c r="E195">
        <v>416</v>
      </c>
    </row>
    <row r="196" spans="4:5" x14ac:dyDescent="0.35">
      <c r="D196">
        <v>0.49835600000000002</v>
      </c>
      <c r="E196">
        <v>417</v>
      </c>
    </row>
    <row r="197" spans="4:5" x14ac:dyDescent="0.35">
      <c r="D197">
        <v>0.50017100000000003</v>
      </c>
      <c r="E197">
        <v>418</v>
      </c>
    </row>
    <row r="198" spans="4:5" x14ac:dyDescent="0.35">
      <c r="D198">
        <v>0.50200400000000001</v>
      </c>
      <c r="E198">
        <v>419</v>
      </c>
    </row>
    <row r="199" spans="4:5" x14ac:dyDescent="0.35">
      <c r="D199">
        <v>0.50385500000000005</v>
      </c>
      <c r="E199">
        <v>420</v>
      </c>
    </row>
    <row r="200" spans="4:5" x14ac:dyDescent="0.35">
      <c r="D200">
        <v>0.50572399999999995</v>
      </c>
      <c r="E200">
        <v>421</v>
      </c>
    </row>
    <row r="201" spans="4:5" x14ac:dyDescent="0.35">
      <c r="D201">
        <v>0.50761100000000003</v>
      </c>
      <c r="E201">
        <v>422</v>
      </c>
    </row>
    <row r="202" spans="4:5" x14ac:dyDescent="0.35">
      <c r="D202">
        <v>0.50951500000000005</v>
      </c>
      <c r="E202">
        <v>423</v>
      </c>
    </row>
    <row r="203" spans="4:5" x14ac:dyDescent="0.35">
      <c r="D203">
        <v>0.51143799999999995</v>
      </c>
      <c r="E203">
        <v>424</v>
      </c>
    </row>
    <row r="204" spans="4:5" x14ac:dyDescent="0.35">
      <c r="D204">
        <v>0.51337900000000003</v>
      </c>
      <c r="E204">
        <v>425</v>
      </c>
    </row>
    <row r="205" spans="4:5" x14ac:dyDescent="0.35">
      <c r="D205">
        <v>0.51533799999999996</v>
      </c>
      <c r="E205">
        <v>426</v>
      </c>
    </row>
    <row r="206" spans="4:5" x14ac:dyDescent="0.35">
      <c r="D206">
        <v>0.51731499999999997</v>
      </c>
      <c r="E206">
        <v>427</v>
      </c>
    </row>
    <row r="207" spans="4:5" x14ac:dyDescent="0.35">
      <c r="D207">
        <v>0.51931000000000005</v>
      </c>
      <c r="E207">
        <v>428</v>
      </c>
    </row>
    <row r="208" spans="4:5" x14ac:dyDescent="0.35">
      <c r="D208">
        <v>0.52132299999999998</v>
      </c>
      <c r="E208">
        <v>429</v>
      </c>
    </row>
    <row r="209" spans="4:5" x14ac:dyDescent="0.35">
      <c r="D209">
        <v>0.52335399999999999</v>
      </c>
      <c r="E209">
        <v>430</v>
      </c>
    </row>
    <row r="210" spans="4:5" x14ac:dyDescent="0.35">
      <c r="D210">
        <v>0.52540299999999995</v>
      </c>
      <c r="E210">
        <v>431</v>
      </c>
    </row>
    <row r="211" spans="4:5" x14ac:dyDescent="0.35">
      <c r="D211">
        <v>0.52746899999999997</v>
      </c>
      <c r="E211">
        <v>432</v>
      </c>
    </row>
    <row r="212" spans="4:5" x14ac:dyDescent="0.35">
      <c r="D212">
        <v>0.52955399999999997</v>
      </c>
      <c r="E212">
        <v>433</v>
      </c>
    </row>
    <row r="213" spans="4:5" x14ac:dyDescent="0.35">
      <c r="D213">
        <v>0.53165700000000005</v>
      </c>
      <c r="E213">
        <v>434</v>
      </c>
    </row>
    <row r="214" spans="4:5" x14ac:dyDescent="0.35">
      <c r="D214">
        <v>0.53377799999999997</v>
      </c>
      <c r="E214">
        <v>435</v>
      </c>
    </row>
    <row r="215" spans="4:5" x14ac:dyDescent="0.35">
      <c r="D215">
        <v>0.53591699999999998</v>
      </c>
      <c r="E215">
        <v>436</v>
      </c>
    </row>
    <row r="216" spans="4:5" x14ac:dyDescent="0.35">
      <c r="D216">
        <v>0.53807400000000005</v>
      </c>
      <c r="E216">
        <v>437</v>
      </c>
    </row>
    <row r="217" spans="4:5" x14ac:dyDescent="0.35">
      <c r="D217">
        <v>0.54024899999999998</v>
      </c>
      <c r="E217">
        <v>438</v>
      </c>
    </row>
    <row r="218" spans="4:5" x14ac:dyDescent="0.35">
      <c r="D218">
        <v>0.54244199999999998</v>
      </c>
      <c r="E218">
        <v>439</v>
      </c>
    </row>
    <row r="219" spans="4:5" x14ac:dyDescent="0.35">
      <c r="D219">
        <v>0.54465300000000005</v>
      </c>
      <c r="E219">
        <v>440</v>
      </c>
    </row>
    <row r="220" spans="4:5" x14ac:dyDescent="0.35">
      <c r="D220">
        <v>0.54688199999999998</v>
      </c>
      <c r="E220">
        <v>441</v>
      </c>
    </row>
    <row r="221" spans="4:5" x14ac:dyDescent="0.35">
      <c r="D221">
        <v>0.54912899999999998</v>
      </c>
      <c r="E221">
        <v>442</v>
      </c>
    </row>
    <row r="222" spans="4:5" x14ac:dyDescent="0.35">
      <c r="D222">
        <v>0.55139400000000005</v>
      </c>
      <c r="E222">
        <v>443</v>
      </c>
    </row>
    <row r="223" spans="4:5" x14ac:dyDescent="0.35">
      <c r="D223">
        <v>0.55367699999999997</v>
      </c>
      <c r="E223">
        <v>444</v>
      </c>
    </row>
    <row r="224" spans="4:5" x14ac:dyDescent="0.35">
      <c r="D224">
        <v>0.55597700000000005</v>
      </c>
      <c r="E224">
        <v>445</v>
      </c>
    </row>
    <row r="225" spans="4:5" x14ac:dyDescent="0.35">
      <c r="D225">
        <v>0.55829600000000001</v>
      </c>
      <c r="E225">
        <v>446</v>
      </c>
    </row>
    <row r="226" spans="4:5" x14ac:dyDescent="0.35">
      <c r="D226">
        <v>0.56063300000000005</v>
      </c>
      <c r="E226">
        <v>447</v>
      </c>
    </row>
    <row r="227" spans="4:5" x14ac:dyDescent="0.35">
      <c r="D227">
        <v>0.56298800000000004</v>
      </c>
      <c r="E227">
        <v>448</v>
      </c>
    </row>
    <row r="228" spans="4:5" x14ac:dyDescent="0.35">
      <c r="D228">
        <v>0.500413</v>
      </c>
      <c r="E228">
        <v>423</v>
      </c>
    </row>
    <row r="229" spans="4:5" x14ac:dyDescent="0.35">
      <c r="D229">
        <v>0.50360700000000003</v>
      </c>
      <c r="E229">
        <v>424</v>
      </c>
    </row>
    <row r="230" spans="4:5" x14ac:dyDescent="0.35">
      <c r="D230">
        <v>0.50680499999999995</v>
      </c>
      <c r="E230">
        <v>425</v>
      </c>
    </row>
    <row r="231" spans="4:5" x14ac:dyDescent="0.35">
      <c r="D231">
        <v>0.51000699999999999</v>
      </c>
      <c r="E231">
        <v>426</v>
      </c>
    </row>
    <row r="232" spans="4:5" x14ac:dyDescent="0.35">
      <c r="D232">
        <v>0.513212</v>
      </c>
      <c r="E232">
        <v>427</v>
      </c>
    </row>
    <row r="233" spans="4:5" x14ac:dyDescent="0.35">
      <c r="D233">
        <v>0.51642200000000005</v>
      </c>
      <c r="E233">
        <v>428</v>
      </c>
    </row>
    <row r="234" spans="4:5" x14ac:dyDescent="0.35">
      <c r="D234">
        <v>0.51963599999999999</v>
      </c>
      <c r="E234">
        <v>429</v>
      </c>
    </row>
    <row r="235" spans="4:5" x14ac:dyDescent="0.35">
      <c r="D235">
        <v>0.52285400000000004</v>
      </c>
      <c r="E235">
        <v>430</v>
      </c>
    </row>
    <row r="236" spans="4:5" x14ac:dyDescent="0.35">
      <c r="D236">
        <v>0.52607599999999999</v>
      </c>
      <c r="E236">
        <v>431</v>
      </c>
    </row>
    <row r="237" spans="4:5" x14ac:dyDescent="0.35">
      <c r="D237">
        <v>0.52930200000000005</v>
      </c>
      <c r="E237">
        <v>432</v>
      </c>
    </row>
    <row r="238" spans="4:5" x14ac:dyDescent="0.35">
      <c r="D238">
        <v>0.53253099999999998</v>
      </c>
      <c r="E238">
        <v>433</v>
      </c>
    </row>
    <row r="239" spans="4:5" x14ac:dyDescent="0.35">
      <c r="D239">
        <v>0.53576500000000005</v>
      </c>
      <c r="E239">
        <v>434</v>
      </c>
    </row>
    <row r="240" spans="4:5" x14ac:dyDescent="0.35">
      <c r="D240">
        <v>0.53900300000000001</v>
      </c>
      <c r="E240">
        <v>435</v>
      </c>
    </row>
    <row r="241" spans="4:5" x14ac:dyDescent="0.35">
      <c r="D241">
        <v>0.54224499999999998</v>
      </c>
      <c r="E241">
        <v>436</v>
      </c>
    </row>
    <row r="242" spans="4:5" x14ac:dyDescent="0.35">
      <c r="D242">
        <v>0.54549099999999995</v>
      </c>
      <c r="E242">
        <v>437</v>
      </c>
    </row>
    <row r="243" spans="4:5" x14ac:dyDescent="0.35">
      <c r="D243">
        <v>0.54874100000000003</v>
      </c>
      <c r="E243">
        <v>438</v>
      </c>
    </row>
    <row r="244" spans="4:5" x14ac:dyDescent="0.35">
      <c r="D244">
        <v>0.55199500000000001</v>
      </c>
      <c r="E244">
        <v>439</v>
      </c>
    </row>
    <row r="245" spans="4:5" x14ac:dyDescent="0.35">
      <c r="D245">
        <v>0.555253</v>
      </c>
      <c r="E245">
        <v>440</v>
      </c>
    </row>
    <row r="246" spans="4:5" x14ac:dyDescent="0.35">
      <c r="D246">
        <v>0.55851499999999998</v>
      </c>
      <c r="E246">
        <v>441</v>
      </c>
    </row>
    <row r="247" spans="4:5" x14ac:dyDescent="0.35">
      <c r="D247">
        <v>0.56177999999999995</v>
      </c>
      <c r="E247">
        <v>442</v>
      </c>
    </row>
    <row r="248" spans="4:5" x14ac:dyDescent="0.35">
      <c r="D248">
        <v>0.56505000000000005</v>
      </c>
      <c r="E248">
        <v>443</v>
      </c>
    </row>
    <row r="249" spans="4:5" x14ac:dyDescent="0.35">
      <c r="D249">
        <v>0.56832400000000005</v>
      </c>
      <c r="E249">
        <v>444</v>
      </c>
    </row>
    <row r="250" spans="4:5" x14ac:dyDescent="0.35">
      <c r="D250">
        <v>0.57160200000000005</v>
      </c>
      <c r="E250">
        <v>445</v>
      </c>
    </row>
    <row r="251" spans="4:5" x14ac:dyDescent="0.35">
      <c r="D251">
        <v>0.57488399999999995</v>
      </c>
      <c r="E251">
        <v>446</v>
      </c>
    </row>
    <row r="252" spans="4:5" x14ac:dyDescent="0.35">
      <c r="D252">
        <v>0.60925099999999999</v>
      </c>
      <c r="E252">
        <v>470</v>
      </c>
    </row>
    <row r="253" spans="4:5" x14ac:dyDescent="0.35">
      <c r="D253">
        <v>0.61000500000000002</v>
      </c>
      <c r="E253">
        <v>471</v>
      </c>
    </row>
    <row r="254" spans="4:5" x14ac:dyDescent="0.35">
      <c r="D254">
        <v>0.61074700000000004</v>
      </c>
      <c r="E254">
        <v>472</v>
      </c>
    </row>
    <row r="255" spans="4:5" x14ac:dyDescent="0.35">
      <c r="D255">
        <v>0.61147700000000005</v>
      </c>
      <c r="E255">
        <v>473</v>
      </c>
    </row>
    <row r="256" spans="4:5" x14ac:dyDescent="0.35">
      <c r="D256">
        <v>0.61219500000000004</v>
      </c>
      <c r="E256">
        <v>474</v>
      </c>
    </row>
    <row r="257" spans="4:5" x14ac:dyDescent="0.35">
      <c r="D257">
        <v>0.61290100000000003</v>
      </c>
      <c r="E257">
        <v>475</v>
      </c>
    </row>
    <row r="258" spans="4:5" x14ac:dyDescent="0.35">
      <c r="D258">
        <v>0.613595</v>
      </c>
      <c r="E258">
        <v>476</v>
      </c>
    </row>
    <row r="259" spans="4:5" x14ac:dyDescent="0.35">
      <c r="D259">
        <v>0.61427699999999996</v>
      </c>
      <c r="E259">
        <v>477</v>
      </c>
    </row>
    <row r="260" spans="4:5" x14ac:dyDescent="0.35">
      <c r="D260">
        <v>0.61494700000000002</v>
      </c>
      <c r="E260">
        <v>478</v>
      </c>
    </row>
    <row r="261" spans="4:5" x14ac:dyDescent="0.35">
      <c r="D261">
        <v>0.61560499999999996</v>
      </c>
      <c r="E261">
        <v>479</v>
      </c>
    </row>
    <row r="262" spans="4:5" x14ac:dyDescent="0.35">
      <c r="D262">
        <v>0.61625099999999999</v>
      </c>
      <c r="E262">
        <v>480</v>
      </c>
    </row>
    <row r="263" spans="4:5" x14ac:dyDescent="0.35">
      <c r="D263">
        <v>0.61688500000000002</v>
      </c>
      <c r="E263">
        <v>481</v>
      </c>
    </row>
    <row r="264" spans="4:5" x14ac:dyDescent="0.35">
      <c r="D264">
        <v>0.61750700000000003</v>
      </c>
      <c r="E264">
        <v>482</v>
      </c>
    </row>
    <row r="265" spans="4:5" x14ac:dyDescent="0.35">
      <c r="D265">
        <v>0.61811700000000003</v>
      </c>
      <c r="E265">
        <v>483</v>
      </c>
    </row>
    <row r="266" spans="4:5" x14ac:dyDescent="0.35">
      <c r="D266">
        <v>0.61871500000000001</v>
      </c>
      <c r="E266">
        <v>484</v>
      </c>
    </row>
    <row r="267" spans="4:5" x14ac:dyDescent="0.35">
      <c r="D267">
        <v>0.61930099999999999</v>
      </c>
      <c r="E267">
        <v>485</v>
      </c>
    </row>
    <row r="268" spans="4:5" x14ac:dyDescent="0.35">
      <c r="D268">
        <v>0.61987499999999995</v>
      </c>
      <c r="E268">
        <v>486</v>
      </c>
    </row>
    <row r="269" spans="4:5" x14ac:dyDescent="0.35">
      <c r="D269">
        <v>0.62043700000000002</v>
      </c>
      <c r="E269">
        <v>487</v>
      </c>
    </row>
    <row r="270" spans="4:5" x14ac:dyDescent="0.35">
      <c r="D270">
        <v>0.62098699999999996</v>
      </c>
      <c r="E270">
        <v>488</v>
      </c>
    </row>
    <row r="271" spans="4:5" x14ac:dyDescent="0.35">
      <c r="D271">
        <v>0.62152499999999999</v>
      </c>
      <c r="E271">
        <v>489</v>
      </c>
    </row>
    <row r="272" spans="4:5" x14ac:dyDescent="0.35">
      <c r="D272">
        <v>0.62205100000000002</v>
      </c>
      <c r="E272">
        <v>490</v>
      </c>
    </row>
    <row r="273" spans="4:5" x14ac:dyDescent="0.35">
      <c r="D273">
        <v>0.62256500000000004</v>
      </c>
      <c r="E273">
        <v>491</v>
      </c>
    </row>
    <row r="274" spans="4:5" x14ac:dyDescent="0.35">
      <c r="D274">
        <v>0.62306700000000004</v>
      </c>
      <c r="E274">
        <v>492</v>
      </c>
    </row>
    <row r="275" spans="4:5" x14ac:dyDescent="0.35">
      <c r="D275">
        <v>0.62355700000000003</v>
      </c>
      <c r="E275">
        <v>493</v>
      </c>
    </row>
    <row r="276" spans="4:5" x14ac:dyDescent="0.35">
      <c r="D276">
        <v>0.62403500000000001</v>
      </c>
      <c r="E276">
        <v>494</v>
      </c>
    </row>
    <row r="277" spans="4:5" x14ac:dyDescent="0.35">
      <c r="D277">
        <v>0.62450099999999997</v>
      </c>
      <c r="E277">
        <v>495</v>
      </c>
    </row>
    <row r="278" spans="4:5" x14ac:dyDescent="0.35">
      <c r="D278">
        <v>0.62495500000000004</v>
      </c>
      <c r="E278">
        <v>496</v>
      </c>
    </row>
    <row r="279" spans="4:5" x14ac:dyDescent="0.35">
      <c r="D279">
        <v>0.62539699999999998</v>
      </c>
      <c r="E279">
        <v>497</v>
      </c>
    </row>
    <row r="280" spans="4:5" x14ac:dyDescent="0.35">
      <c r="D280">
        <v>0.62582700000000002</v>
      </c>
      <c r="E280">
        <v>498</v>
      </c>
    </row>
    <row r="281" spans="4:5" x14ac:dyDescent="0.35">
      <c r="D281">
        <v>0.62624500000000005</v>
      </c>
      <c r="E281">
        <v>499</v>
      </c>
    </row>
    <row r="282" spans="4:5" x14ac:dyDescent="0.35">
      <c r="D282">
        <v>0.62665099999999996</v>
      </c>
      <c r="E282">
        <v>500</v>
      </c>
    </row>
    <row r="283" spans="4:5" x14ac:dyDescent="0.35">
      <c r="D283">
        <v>0.62704499999999996</v>
      </c>
      <c r="E283">
        <v>501</v>
      </c>
    </row>
    <row r="284" spans="4:5" x14ac:dyDescent="0.35">
      <c r="D284">
        <v>0.62742699999999996</v>
      </c>
      <c r="E284">
        <v>502</v>
      </c>
    </row>
    <row r="285" spans="4:5" x14ac:dyDescent="0.35">
      <c r="D285">
        <v>0.62779700000000005</v>
      </c>
      <c r="E285">
        <v>503</v>
      </c>
    </row>
    <row r="286" spans="4:5" x14ac:dyDescent="0.35">
      <c r="D286">
        <v>0.62815500000000002</v>
      </c>
      <c r="E286">
        <v>504</v>
      </c>
    </row>
    <row r="287" spans="4:5" x14ac:dyDescent="0.35">
      <c r="D287">
        <v>0.62850099999999998</v>
      </c>
      <c r="E287">
        <v>505</v>
      </c>
    </row>
    <row r="288" spans="4:5" x14ac:dyDescent="0.35">
      <c r="D288">
        <v>0.62883500000000003</v>
      </c>
      <c r="E288">
        <v>506</v>
      </c>
    </row>
    <row r="289" spans="4:5" x14ac:dyDescent="0.35">
      <c r="D289">
        <v>0.62915699999999997</v>
      </c>
      <c r="E289">
        <v>507</v>
      </c>
    </row>
    <row r="290" spans="4:5" x14ac:dyDescent="0.35">
      <c r="D290">
        <v>0.629467</v>
      </c>
      <c r="E290">
        <v>508</v>
      </c>
    </row>
    <row r="291" spans="4:5" x14ac:dyDescent="0.35">
      <c r="D291">
        <v>0.62976500000000002</v>
      </c>
      <c r="E291">
        <v>509</v>
      </c>
    </row>
    <row r="292" spans="4:5" x14ac:dyDescent="0.35">
      <c r="D292">
        <v>0.63005100000000003</v>
      </c>
      <c r="E292">
        <v>510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4939B2-3627-4E93-BC4B-BD461E5F22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649138-A2D4-479B-A33F-938C4CC7EA61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49fa8af8-517d-491f-a3d5-7cf68fb985f9"/>
    <ds:schemaRef ds:uri="http://purl.org/dc/dcmitype/"/>
    <ds:schemaRef ds:uri="http://schemas.microsoft.com/office/infopath/2007/PartnerControls"/>
    <ds:schemaRef ds:uri="http://purl.org/dc/elements/1.1/"/>
    <ds:schemaRef ds:uri="5d848a0f-dbe6-471c-a407-bb7a402dc859"/>
  </ds:schemaRefs>
</ds:datastoreItem>
</file>

<file path=customXml/itemProps3.xml><?xml version="1.0" encoding="utf-8"?>
<ds:datastoreItem xmlns:ds="http://schemas.openxmlformats.org/officeDocument/2006/customXml" ds:itemID="{ABF512C7-F629-44C7-ACF3-334FC72973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experimental Values</vt:lpstr>
      <vt:lpstr>For finding 12 unknowns</vt:lpstr>
      <vt:lpstr>Literature Graph</vt:lpstr>
      <vt:lpstr>Our work graph</vt:lpstr>
      <vt:lpstr>Complete our graph alone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2024-02-15T13:57:36Z</dcterms:created>
  <dcterms:modified xsi:type="dcterms:W3CDTF">2024-03-13T11:00:59Z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