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Li2SO4 - Done\"/>
    </mc:Choice>
  </mc:AlternateContent>
  <xr:revisionPtr revIDLastSave="0" documentId="13_ncr:1_{6A685E10-A004-4175-9CB8-7A5AFC20C99B}" xr6:coauthVersionLast="47" xr6:coauthVersionMax="47" xr10:uidLastSave="{00000000-0000-0000-0000-000000000000}"/>
  <bookViews>
    <workbookView xWindow="-108" yWindow="-108" windowWidth="23256" windowHeight="12456" tabRatio="696" firstSheet="1" activeTab="4" xr2:uid="{86974002-CAD5-4FCC-AF77-EBAA345E04BF}"/>
  </bookViews>
  <sheets>
    <sheet name="Exp - Osmotic Coefficient" sheetId="1" r:id="rId1"/>
    <sheet name="For finding 12 unknows" sheetId="3" r:id="rId2"/>
    <sheet name="Original Graph" sheetId="4" r:id="rId3"/>
    <sheet name="Our experiment graph" sheetId="5" r:id="rId4"/>
    <sheet name="Comparition Graph" sheetId="6" r:id="rId5"/>
  </sheets>
  <definedNames>
    <definedName name="solver_adj" localSheetId="1" hidden="1">'For finding 12 unknows'!$AF$9:$AF$20</definedName>
    <definedName name="solver_cvg" localSheetId="1" hidden="1">0.0000001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'For finding 12 unknows'!$AF$10</definedName>
    <definedName name="solver_lhs2" localSheetId="1" hidden="1">'For finding 12 unknows'!$AE$18</definedName>
    <definedName name="solver_lhs3" localSheetId="1" hidden="1">'For finding 12 unknows'!$AF$11</definedName>
    <definedName name="solver_lhs4" localSheetId="1" hidden="1">'For finding 12 unknows'!$AF$13</definedName>
    <definedName name="solver_lhs5" localSheetId="1" hidden="1">'For finding 12 unknows'!$AF$14</definedName>
    <definedName name="solver_lhs6" localSheetId="1" hidden="1">'For finding 12 unknows'!$AF$16</definedName>
    <definedName name="solver_lhs7" localSheetId="1" hidden="1">'For finding 12 unknows'!$AF$20</definedName>
    <definedName name="solver_lhs8" localSheetId="1" hidden="1">'For finding 12 unknows'!$AF$9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unknows'!$AP$7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" i="3" l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W10" i="3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T70" i="3"/>
  <c r="AU70" i="3"/>
  <c r="AN71" i="3"/>
  <c r="S71" i="3"/>
  <c r="K71" i="3"/>
  <c r="M71" i="3" s="1"/>
  <c r="J71" i="3"/>
  <c r="I71" i="3"/>
  <c r="P71" i="3" s="1"/>
  <c r="G71" i="3"/>
  <c r="F71" i="3"/>
  <c r="D71" i="3"/>
  <c r="AA71" i="3" s="1"/>
  <c r="AN70" i="3"/>
  <c r="AA70" i="3"/>
  <c r="S70" i="3"/>
  <c r="P70" i="3"/>
  <c r="K70" i="3"/>
  <c r="M70" i="3" s="1"/>
  <c r="J70" i="3"/>
  <c r="I70" i="3"/>
  <c r="G70" i="3"/>
  <c r="F70" i="3"/>
  <c r="D70" i="3"/>
  <c r="AN69" i="3"/>
  <c r="AA69" i="3"/>
  <c r="S69" i="3"/>
  <c r="P69" i="3"/>
  <c r="N69" i="3"/>
  <c r="J69" i="3"/>
  <c r="K69" i="3" s="1"/>
  <c r="M69" i="3" s="1"/>
  <c r="T69" i="3" s="1"/>
  <c r="I69" i="3"/>
  <c r="G69" i="3"/>
  <c r="F69" i="3"/>
  <c r="D69" i="3"/>
  <c r="AN68" i="3"/>
  <c r="P68" i="3"/>
  <c r="K68" i="3"/>
  <c r="M68" i="3" s="1"/>
  <c r="T68" i="3" s="1"/>
  <c r="J68" i="3"/>
  <c r="S68" i="3" s="1"/>
  <c r="U68" i="3" s="1"/>
  <c r="I68" i="3"/>
  <c r="G68" i="3"/>
  <c r="F68" i="3"/>
  <c r="D68" i="3"/>
  <c r="AA68" i="3" s="1"/>
  <c r="AN67" i="3"/>
  <c r="S67" i="3"/>
  <c r="K67" i="3"/>
  <c r="M67" i="3" s="1"/>
  <c r="J67" i="3"/>
  <c r="I67" i="3"/>
  <c r="P67" i="3" s="1"/>
  <c r="G67" i="3"/>
  <c r="F67" i="3"/>
  <c r="D67" i="3"/>
  <c r="AA67" i="3" s="1"/>
  <c r="AN66" i="3"/>
  <c r="AA66" i="3"/>
  <c r="S66" i="3"/>
  <c r="P66" i="3"/>
  <c r="J66" i="3"/>
  <c r="I66" i="3"/>
  <c r="G66" i="3"/>
  <c r="F66" i="3"/>
  <c r="D66" i="3"/>
  <c r="AN65" i="3"/>
  <c r="AA65" i="3"/>
  <c r="S65" i="3"/>
  <c r="U65" i="3" s="1"/>
  <c r="P65" i="3"/>
  <c r="N65" i="3"/>
  <c r="J65" i="3"/>
  <c r="K65" i="3" s="1"/>
  <c r="M65" i="3" s="1"/>
  <c r="T65" i="3" s="1"/>
  <c r="I65" i="3"/>
  <c r="G65" i="3"/>
  <c r="F65" i="3"/>
  <c r="D65" i="3"/>
  <c r="AN64" i="3"/>
  <c r="AI64" i="3"/>
  <c r="AA64" i="3"/>
  <c r="AB64" i="3" s="1"/>
  <c r="P64" i="3"/>
  <c r="K64" i="3"/>
  <c r="M64" i="3" s="1"/>
  <c r="J64" i="3"/>
  <c r="S64" i="3" s="1"/>
  <c r="I64" i="3"/>
  <c r="G64" i="3"/>
  <c r="F64" i="3"/>
  <c r="AH64" i="3" s="1"/>
  <c r="D64" i="3"/>
  <c r="AN63" i="3"/>
  <c r="S63" i="3"/>
  <c r="K63" i="3"/>
  <c r="M63" i="3" s="1"/>
  <c r="J63" i="3"/>
  <c r="I63" i="3"/>
  <c r="P63" i="3" s="1"/>
  <c r="G63" i="3"/>
  <c r="F63" i="3"/>
  <c r="D63" i="3"/>
  <c r="AA63" i="3" s="1"/>
  <c r="AN62" i="3"/>
  <c r="AA62" i="3"/>
  <c r="S62" i="3"/>
  <c r="P62" i="3"/>
  <c r="J62" i="3"/>
  <c r="I62" i="3"/>
  <c r="G62" i="3"/>
  <c r="F62" i="3"/>
  <c r="D62" i="3"/>
  <c r="AN61" i="3"/>
  <c r="AA61" i="3"/>
  <c r="P61" i="3"/>
  <c r="N61" i="3"/>
  <c r="J61" i="3"/>
  <c r="K61" i="3" s="1"/>
  <c r="M61" i="3" s="1"/>
  <c r="T61" i="3" s="1"/>
  <c r="I61" i="3"/>
  <c r="G61" i="3"/>
  <c r="F61" i="3"/>
  <c r="D61" i="3"/>
  <c r="AN60" i="3"/>
  <c r="U60" i="3"/>
  <c r="N60" i="3"/>
  <c r="K60" i="3"/>
  <c r="M60" i="3" s="1"/>
  <c r="T60" i="3" s="1"/>
  <c r="J60" i="3"/>
  <c r="S60" i="3" s="1"/>
  <c r="I60" i="3"/>
  <c r="P60" i="3" s="1"/>
  <c r="G60" i="3"/>
  <c r="F60" i="3"/>
  <c r="D60" i="3"/>
  <c r="AA60" i="3" s="1"/>
  <c r="AN59" i="3"/>
  <c r="S59" i="3"/>
  <c r="K59" i="3"/>
  <c r="M59" i="3" s="1"/>
  <c r="J59" i="3"/>
  <c r="I59" i="3"/>
  <c r="P59" i="3" s="1"/>
  <c r="G59" i="3"/>
  <c r="F59" i="3"/>
  <c r="D59" i="3"/>
  <c r="AA59" i="3" s="1"/>
  <c r="AN58" i="3"/>
  <c r="AA58" i="3"/>
  <c r="S58" i="3"/>
  <c r="J58" i="3"/>
  <c r="I58" i="3"/>
  <c r="P58" i="3" s="1"/>
  <c r="G58" i="3"/>
  <c r="F58" i="3"/>
  <c r="D58" i="3"/>
  <c r="AN57" i="3"/>
  <c r="AA57" i="3"/>
  <c r="P57" i="3"/>
  <c r="J57" i="3"/>
  <c r="K57" i="3" s="1"/>
  <c r="M57" i="3" s="1"/>
  <c r="I57" i="3"/>
  <c r="G57" i="3"/>
  <c r="F57" i="3"/>
  <c r="D57" i="3"/>
  <c r="AN56" i="3"/>
  <c r="J56" i="3"/>
  <c r="S56" i="3" s="1"/>
  <c r="I56" i="3"/>
  <c r="P56" i="3" s="1"/>
  <c r="G56" i="3"/>
  <c r="F56" i="3"/>
  <c r="D56" i="3"/>
  <c r="AA56" i="3" s="1"/>
  <c r="AN55" i="3"/>
  <c r="T55" i="3"/>
  <c r="U55" i="3" s="1"/>
  <c r="P55" i="3"/>
  <c r="K55" i="3"/>
  <c r="M55" i="3" s="1"/>
  <c r="N55" i="3" s="1"/>
  <c r="O55" i="3" s="1"/>
  <c r="Q55" i="3" s="1"/>
  <c r="J55" i="3"/>
  <c r="S55" i="3" s="1"/>
  <c r="I55" i="3"/>
  <c r="G55" i="3"/>
  <c r="F55" i="3"/>
  <c r="D55" i="3"/>
  <c r="AA55" i="3" s="1"/>
  <c r="AN54" i="3"/>
  <c r="AB54" i="3"/>
  <c r="AI54" i="3" s="1"/>
  <c r="X54" i="3"/>
  <c r="W54" i="3"/>
  <c r="S54" i="3"/>
  <c r="U54" i="3" s="1"/>
  <c r="N54" i="3"/>
  <c r="O54" i="3" s="1"/>
  <c r="Q54" i="3" s="1"/>
  <c r="M54" i="3"/>
  <c r="T54" i="3" s="1"/>
  <c r="K54" i="3"/>
  <c r="J54" i="3"/>
  <c r="I54" i="3"/>
  <c r="P54" i="3" s="1"/>
  <c r="G54" i="3"/>
  <c r="F54" i="3"/>
  <c r="AH54" i="3" s="1"/>
  <c r="D54" i="3"/>
  <c r="AA54" i="3" s="1"/>
  <c r="AJ54" i="3" s="1"/>
  <c r="AN53" i="3"/>
  <c r="AA53" i="3"/>
  <c r="P53" i="3"/>
  <c r="O53" i="3"/>
  <c r="Q53" i="3" s="1"/>
  <c r="K53" i="3"/>
  <c r="M53" i="3" s="1"/>
  <c r="N53" i="3" s="1"/>
  <c r="J53" i="3"/>
  <c r="S53" i="3" s="1"/>
  <c r="I53" i="3"/>
  <c r="G53" i="3"/>
  <c r="F53" i="3"/>
  <c r="D53" i="3"/>
  <c r="AN52" i="3"/>
  <c r="W52" i="3"/>
  <c r="X52" i="3" s="1"/>
  <c r="S52" i="3"/>
  <c r="J52" i="3"/>
  <c r="I52" i="3"/>
  <c r="P52" i="3" s="1"/>
  <c r="G52" i="3"/>
  <c r="F52" i="3"/>
  <c r="D52" i="3"/>
  <c r="AA52" i="3" s="1"/>
  <c r="AJ52" i="3" s="1"/>
  <c r="AN51" i="3"/>
  <c r="AA51" i="3"/>
  <c r="P51" i="3"/>
  <c r="J51" i="3"/>
  <c r="S51" i="3" s="1"/>
  <c r="I51" i="3"/>
  <c r="G51" i="3"/>
  <c r="F51" i="3"/>
  <c r="D51" i="3"/>
  <c r="AN50" i="3"/>
  <c r="AJ50" i="3"/>
  <c r="AB50" i="3"/>
  <c r="AI50" i="3" s="1"/>
  <c r="S50" i="3"/>
  <c r="N50" i="3"/>
  <c r="O50" i="3" s="1"/>
  <c r="Q50" i="3" s="1"/>
  <c r="M50" i="3"/>
  <c r="T50" i="3" s="1"/>
  <c r="K50" i="3"/>
  <c r="J50" i="3"/>
  <c r="I50" i="3"/>
  <c r="P50" i="3" s="1"/>
  <c r="G50" i="3"/>
  <c r="F50" i="3"/>
  <c r="D50" i="3"/>
  <c r="AA50" i="3" s="1"/>
  <c r="W50" i="3" s="1"/>
  <c r="X50" i="3" s="1"/>
  <c r="AN49" i="3"/>
  <c r="U49" i="3"/>
  <c r="T49" i="3"/>
  <c r="P49" i="3"/>
  <c r="O49" i="3"/>
  <c r="Q49" i="3" s="1"/>
  <c r="K49" i="3"/>
  <c r="M49" i="3" s="1"/>
  <c r="N49" i="3" s="1"/>
  <c r="J49" i="3"/>
  <c r="S49" i="3" s="1"/>
  <c r="I49" i="3"/>
  <c r="G49" i="3"/>
  <c r="F49" i="3"/>
  <c r="D49" i="3"/>
  <c r="AA49" i="3" s="1"/>
  <c r="AN48" i="3"/>
  <c r="AJ48" i="3"/>
  <c r="AB48" i="3"/>
  <c r="AI48" i="3" s="1"/>
  <c r="AA48" i="3"/>
  <c r="X48" i="3"/>
  <c r="W48" i="3"/>
  <c r="S48" i="3"/>
  <c r="J48" i="3"/>
  <c r="I48" i="3"/>
  <c r="P48" i="3" s="1"/>
  <c r="G48" i="3"/>
  <c r="AH48" i="3" s="1"/>
  <c r="AK48" i="3" s="1"/>
  <c r="F48" i="3"/>
  <c r="D48" i="3"/>
  <c r="AN47" i="3"/>
  <c r="P47" i="3"/>
  <c r="J47" i="3"/>
  <c r="I47" i="3"/>
  <c r="G47" i="3"/>
  <c r="F47" i="3"/>
  <c r="D47" i="3"/>
  <c r="AA47" i="3" s="1"/>
  <c r="AN46" i="3"/>
  <c r="S46" i="3"/>
  <c r="N46" i="3"/>
  <c r="O46" i="3" s="1"/>
  <c r="M46" i="3"/>
  <c r="T46" i="3" s="1"/>
  <c r="K46" i="3"/>
  <c r="J46" i="3"/>
  <c r="I46" i="3"/>
  <c r="P46" i="3" s="1"/>
  <c r="Q46" i="3" s="1"/>
  <c r="G46" i="3"/>
  <c r="F46" i="3"/>
  <c r="D46" i="3"/>
  <c r="AA46" i="3" s="1"/>
  <c r="AN45" i="3"/>
  <c r="AA45" i="3"/>
  <c r="P45" i="3"/>
  <c r="K45" i="3"/>
  <c r="M45" i="3" s="1"/>
  <c r="J45" i="3"/>
  <c r="S45" i="3" s="1"/>
  <c r="I45" i="3"/>
  <c r="G45" i="3"/>
  <c r="F45" i="3"/>
  <c r="D45" i="3"/>
  <c r="AN44" i="3"/>
  <c r="AJ44" i="3"/>
  <c r="AB44" i="3"/>
  <c r="AI44" i="3" s="1"/>
  <c r="AA44" i="3"/>
  <c r="W44" i="3"/>
  <c r="X44" i="3" s="1"/>
  <c r="S44" i="3"/>
  <c r="J44" i="3"/>
  <c r="I44" i="3"/>
  <c r="P44" i="3" s="1"/>
  <c r="G44" i="3"/>
  <c r="AH44" i="3" s="1"/>
  <c r="AK44" i="3" s="1"/>
  <c r="F44" i="3"/>
  <c r="Z44" i="3" s="1"/>
  <c r="AC44" i="3" s="1"/>
  <c r="D44" i="3"/>
  <c r="AN43" i="3"/>
  <c r="P43" i="3"/>
  <c r="J43" i="3"/>
  <c r="S43" i="3" s="1"/>
  <c r="I43" i="3"/>
  <c r="G43" i="3"/>
  <c r="F43" i="3"/>
  <c r="D43" i="3"/>
  <c r="AA43" i="3" s="1"/>
  <c r="AN42" i="3"/>
  <c r="AB42" i="3"/>
  <c r="AI42" i="3" s="1"/>
  <c r="S42" i="3"/>
  <c r="N42" i="3"/>
  <c r="O42" i="3" s="1"/>
  <c r="Q42" i="3" s="1"/>
  <c r="M42" i="3"/>
  <c r="T42" i="3" s="1"/>
  <c r="K42" i="3"/>
  <c r="J42" i="3"/>
  <c r="I42" i="3"/>
  <c r="P42" i="3" s="1"/>
  <c r="G42" i="3"/>
  <c r="F42" i="3"/>
  <c r="D42" i="3"/>
  <c r="AA42" i="3" s="1"/>
  <c r="W42" i="3" s="1"/>
  <c r="X42" i="3" s="1"/>
  <c r="AN41" i="3"/>
  <c r="U41" i="3"/>
  <c r="T41" i="3"/>
  <c r="P41" i="3"/>
  <c r="O41" i="3"/>
  <c r="Q41" i="3" s="1"/>
  <c r="K41" i="3"/>
  <c r="M41" i="3" s="1"/>
  <c r="N41" i="3" s="1"/>
  <c r="J41" i="3"/>
  <c r="S41" i="3" s="1"/>
  <c r="I41" i="3"/>
  <c r="G41" i="3"/>
  <c r="F41" i="3"/>
  <c r="D41" i="3"/>
  <c r="AA41" i="3" s="1"/>
  <c r="AN40" i="3"/>
  <c r="AJ40" i="3"/>
  <c r="AH40" i="3"/>
  <c r="AK40" i="3" s="1"/>
  <c r="AB40" i="3"/>
  <c r="AI40" i="3" s="1"/>
  <c r="AA40" i="3"/>
  <c r="X40" i="3"/>
  <c r="W40" i="3"/>
  <c r="J40" i="3"/>
  <c r="I40" i="3"/>
  <c r="P40" i="3" s="1"/>
  <c r="G40" i="3"/>
  <c r="F40" i="3"/>
  <c r="D40" i="3"/>
  <c r="AN39" i="3"/>
  <c r="AA39" i="3"/>
  <c r="P39" i="3"/>
  <c r="J39" i="3"/>
  <c r="I39" i="3"/>
  <c r="G39" i="3"/>
  <c r="F39" i="3"/>
  <c r="D39" i="3"/>
  <c r="AN38" i="3"/>
  <c r="AJ38" i="3"/>
  <c r="W38" i="3"/>
  <c r="X38" i="3" s="1"/>
  <c r="S38" i="3"/>
  <c r="O38" i="3"/>
  <c r="N38" i="3"/>
  <c r="M38" i="3"/>
  <c r="T38" i="3" s="1"/>
  <c r="K38" i="3"/>
  <c r="J38" i="3"/>
  <c r="I38" i="3"/>
  <c r="P38" i="3" s="1"/>
  <c r="G38" i="3"/>
  <c r="Z38" i="3" s="1"/>
  <c r="AC38" i="3" s="1"/>
  <c r="F38" i="3"/>
  <c r="D38" i="3"/>
  <c r="AA38" i="3" s="1"/>
  <c r="AB38" i="3" s="1"/>
  <c r="AI38" i="3" s="1"/>
  <c r="AN37" i="3"/>
  <c r="AA37" i="3"/>
  <c r="S37" i="3"/>
  <c r="P37" i="3"/>
  <c r="M37" i="3"/>
  <c r="K37" i="3"/>
  <c r="J37" i="3"/>
  <c r="I37" i="3"/>
  <c r="G37" i="3"/>
  <c r="F37" i="3"/>
  <c r="D37" i="3"/>
  <c r="AN36" i="3"/>
  <c r="T36" i="3"/>
  <c r="S36" i="3"/>
  <c r="U36" i="3" s="1"/>
  <c r="O36" i="3"/>
  <c r="Q36" i="3" s="1"/>
  <c r="N36" i="3"/>
  <c r="M36" i="3"/>
  <c r="J36" i="3"/>
  <c r="K36" i="3" s="1"/>
  <c r="I36" i="3"/>
  <c r="P36" i="3" s="1"/>
  <c r="G36" i="3"/>
  <c r="F36" i="3"/>
  <c r="D36" i="3"/>
  <c r="AA36" i="3" s="1"/>
  <c r="W36" i="3" s="1"/>
  <c r="X36" i="3" s="1"/>
  <c r="AN35" i="3"/>
  <c r="J35" i="3"/>
  <c r="I35" i="3"/>
  <c r="P35" i="3" s="1"/>
  <c r="G35" i="3"/>
  <c r="F35" i="3"/>
  <c r="D35" i="3"/>
  <c r="AA35" i="3" s="1"/>
  <c r="AN34" i="3"/>
  <c r="AJ34" i="3"/>
  <c r="AB34" i="3"/>
  <c r="AI34" i="3" s="1"/>
  <c r="AA34" i="3"/>
  <c r="W34" i="3"/>
  <c r="X34" i="3" s="1"/>
  <c r="K34" i="3"/>
  <c r="M34" i="3" s="1"/>
  <c r="J34" i="3"/>
  <c r="I34" i="3"/>
  <c r="P34" i="3" s="1"/>
  <c r="G34" i="3"/>
  <c r="AH34" i="3" s="1"/>
  <c r="F34" i="3"/>
  <c r="Z34" i="3" s="1"/>
  <c r="AC34" i="3" s="1"/>
  <c r="D34" i="3"/>
  <c r="AN33" i="3"/>
  <c r="S33" i="3"/>
  <c r="J33" i="3"/>
  <c r="K33" i="3" s="1"/>
  <c r="M33" i="3" s="1"/>
  <c r="I33" i="3"/>
  <c r="P33" i="3" s="1"/>
  <c r="G33" i="3"/>
  <c r="F33" i="3"/>
  <c r="D33" i="3"/>
  <c r="AA33" i="3" s="1"/>
  <c r="AN32" i="3"/>
  <c r="AJ32" i="3"/>
  <c r="AA32" i="3"/>
  <c r="AB32" i="3" s="1"/>
  <c r="AI32" i="3" s="1"/>
  <c r="W32" i="3"/>
  <c r="X32" i="3" s="1"/>
  <c r="P32" i="3"/>
  <c r="M32" i="3"/>
  <c r="K32" i="3"/>
  <c r="J32" i="3"/>
  <c r="S32" i="3" s="1"/>
  <c r="I32" i="3"/>
  <c r="G32" i="3"/>
  <c r="F32" i="3"/>
  <c r="D32" i="3"/>
  <c r="AN31" i="3"/>
  <c r="J31" i="3"/>
  <c r="I31" i="3"/>
  <c r="P31" i="3" s="1"/>
  <c r="G31" i="3"/>
  <c r="F31" i="3"/>
  <c r="D31" i="3"/>
  <c r="AA31" i="3" s="1"/>
  <c r="AN30" i="3"/>
  <c r="AJ30" i="3"/>
  <c r="AB30" i="3"/>
  <c r="AI30" i="3" s="1"/>
  <c r="AA30" i="3"/>
  <c r="W30" i="3"/>
  <c r="X30" i="3" s="1"/>
  <c r="P30" i="3"/>
  <c r="K30" i="3"/>
  <c r="M30" i="3" s="1"/>
  <c r="J30" i="3"/>
  <c r="I30" i="3"/>
  <c r="G30" i="3"/>
  <c r="AH30" i="3" s="1"/>
  <c r="F30" i="3"/>
  <c r="Z30" i="3" s="1"/>
  <c r="AC30" i="3" s="1"/>
  <c r="D30" i="3"/>
  <c r="AN29" i="3"/>
  <c r="S29" i="3"/>
  <c r="J29" i="3"/>
  <c r="K29" i="3" s="1"/>
  <c r="M29" i="3" s="1"/>
  <c r="I29" i="3"/>
  <c r="P29" i="3" s="1"/>
  <c r="G29" i="3"/>
  <c r="F29" i="3"/>
  <c r="D29" i="3"/>
  <c r="AA29" i="3" s="1"/>
  <c r="AN28" i="3"/>
  <c r="AJ28" i="3"/>
  <c r="AA28" i="3"/>
  <c r="AB28" i="3" s="1"/>
  <c r="AI28" i="3" s="1"/>
  <c r="W28" i="3"/>
  <c r="X28" i="3" s="1"/>
  <c r="P28" i="3"/>
  <c r="M28" i="3"/>
  <c r="K28" i="3"/>
  <c r="J28" i="3"/>
  <c r="S28" i="3" s="1"/>
  <c r="I28" i="3"/>
  <c r="G28" i="3"/>
  <c r="F28" i="3"/>
  <c r="D28" i="3"/>
  <c r="AN27" i="3"/>
  <c r="J27" i="3"/>
  <c r="I27" i="3"/>
  <c r="P27" i="3" s="1"/>
  <c r="G27" i="3"/>
  <c r="F27" i="3"/>
  <c r="D27" i="3"/>
  <c r="AA27" i="3" s="1"/>
  <c r="AN26" i="3"/>
  <c r="AJ26" i="3"/>
  <c r="AI26" i="3"/>
  <c r="AB26" i="3"/>
  <c r="AA26" i="3"/>
  <c r="W26" i="3"/>
  <c r="X26" i="3" s="1"/>
  <c r="P26" i="3"/>
  <c r="K26" i="3"/>
  <c r="M26" i="3" s="1"/>
  <c r="J26" i="3"/>
  <c r="I26" i="3"/>
  <c r="G26" i="3"/>
  <c r="AH26" i="3" s="1"/>
  <c r="F26" i="3"/>
  <c r="Z26" i="3" s="1"/>
  <c r="AC26" i="3" s="1"/>
  <c r="D26" i="3"/>
  <c r="AN25" i="3"/>
  <c r="T25" i="3"/>
  <c r="S25" i="3"/>
  <c r="U25" i="3" s="1"/>
  <c r="O25" i="3"/>
  <c r="Q25" i="3" s="1"/>
  <c r="J25" i="3"/>
  <c r="K25" i="3" s="1"/>
  <c r="M25" i="3" s="1"/>
  <c r="N25" i="3" s="1"/>
  <c r="I25" i="3"/>
  <c r="P25" i="3" s="1"/>
  <c r="G25" i="3"/>
  <c r="F25" i="3"/>
  <c r="D25" i="3"/>
  <c r="AA25" i="3" s="1"/>
  <c r="AN24" i="3"/>
  <c r="AA24" i="3"/>
  <c r="AJ24" i="3" s="1"/>
  <c r="W24" i="3"/>
  <c r="X24" i="3" s="1"/>
  <c r="P24" i="3"/>
  <c r="M24" i="3"/>
  <c r="K24" i="3"/>
  <c r="J24" i="3"/>
  <c r="S24" i="3" s="1"/>
  <c r="I24" i="3"/>
  <c r="G24" i="3"/>
  <c r="F24" i="3"/>
  <c r="D24" i="3"/>
  <c r="AN23" i="3"/>
  <c r="J23" i="3"/>
  <c r="I23" i="3"/>
  <c r="P23" i="3" s="1"/>
  <c r="G23" i="3"/>
  <c r="F23" i="3"/>
  <c r="D23" i="3"/>
  <c r="AA23" i="3" s="1"/>
  <c r="AN22" i="3"/>
  <c r="AJ22" i="3"/>
  <c r="AB22" i="3"/>
  <c r="AI22" i="3" s="1"/>
  <c r="AA22" i="3"/>
  <c r="W22" i="3"/>
  <c r="X22" i="3" s="1"/>
  <c r="P22" i="3"/>
  <c r="M22" i="3"/>
  <c r="N22" i="3" s="1"/>
  <c r="K22" i="3"/>
  <c r="J22" i="3"/>
  <c r="I22" i="3"/>
  <c r="G22" i="3"/>
  <c r="AH22" i="3" s="1"/>
  <c r="AK22" i="3" s="1"/>
  <c r="F22" i="3"/>
  <c r="D22" i="3"/>
  <c r="AN21" i="3"/>
  <c r="T21" i="3"/>
  <c r="S21" i="3"/>
  <c r="U21" i="3" s="1"/>
  <c r="J21" i="3"/>
  <c r="K21" i="3" s="1"/>
  <c r="M21" i="3" s="1"/>
  <c r="N21" i="3" s="1"/>
  <c r="I21" i="3"/>
  <c r="P21" i="3" s="1"/>
  <c r="G21" i="3"/>
  <c r="F21" i="3"/>
  <c r="D21" i="3"/>
  <c r="AA21" i="3" s="1"/>
  <c r="AN20" i="3"/>
  <c r="AA20" i="3"/>
  <c r="W20" i="3" s="1"/>
  <c r="X20" i="3" s="1"/>
  <c r="P20" i="3"/>
  <c r="K20" i="3"/>
  <c r="M20" i="3" s="1"/>
  <c r="J20" i="3"/>
  <c r="S20" i="3" s="1"/>
  <c r="I20" i="3"/>
  <c r="G20" i="3"/>
  <c r="F20" i="3"/>
  <c r="D20" i="3"/>
  <c r="AN19" i="3"/>
  <c r="AJ19" i="3"/>
  <c r="Z19" i="3"/>
  <c r="AC19" i="3" s="1"/>
  <c r="S19" i="3"/>
  <c r="K19" i="3"/>
  <c r="M19" i="3" s="1"/>
  <c r="J19" i="3"/>
  <c r="I19" i="3"/>
  <c r="P19" i="3" s="1"/>
  <c r="G19" i="3"/>
  <c r="F19" i="3"/>
  <c r="D19" i="3"/>
  <c r="AA19" i="3" s="1"/>
  <c r="AB19" i="3" s="1"/>
  <c r="AI19" i="3" s="1"/>
  <c r="AN18" i="3"/>
  <c r="AA18" i="3"/>
  <c r="W18" i="3" s="1"/>
  <c r="X18" i="3" s="1"/>
  <c r="S18" i="3"/>
  <c r="P18" i="3"/>
  <c r="K18" i="3"/>
  <c r="M18" i="3" s="1"/>
  <c r="J18" i="3"/>
  <c r="I18" i="3"/>
  <c r="G18" i="3"/>
  <c r="F18" i="3"/>
  <c r="D18" i="3"/>
  <c r="AN17" i="3"/>
  <c r="AA17" i="3"/>
  <c r="AB17" i="3" s="1"/>
  <c r="AI17" i="3" s="1"/>
  <c r="T17" i="3"/>
  <c r="S17" i="3"/>
  <c r="U17" i="3" s="1"/>
  <c r="P17" i="3"/>
  <c r="N17" i="3"/>
  <c r="O17" i="3" s="1"/>
  <c r="Q17" i="3" s="1"/>
  <c r="J17" i="3"/>
  <c r="K17" i="3" s="1"/>
  <c r="M17" i="3" s="1"/>
  <c r="I17" i="3"/>
  <c r="G17" i="3"/>
  <c r="F17" i="3"/>
  <c r="Z17" i="3" s="1"/>
  <c r="AC17" i="3" s="1"/>
  <c r="D17" i="3"/>
  <c r="AN16" i="3"/>
  <c r="P16" i="3"/>
  <c r="K16" i="3"/>
  <c r="M16" i="3" s="1"/>
  <c r="J16" i="3"/>
  <c r="S16" i="3" s="1"/>
  <c r="I16" i="3"/>
  <c r="G16" i="3"/>
  <c r="F16" i="3"/>
  <c r="D16" i="3"/>
  <c r="AA16" i="3" s="1"/>
  <c r="AN15" i="3"/>
  <c r="AJ15" i="3"/>
  <c r="AI15" i="3"/>
  <c r="Z15" i="3"/>
  <c r="AC15" i="3" s="1"/>
  <c r="S15" i="3"/>
  <c r="U15" i="3" s="1"/>
  <c r="M15" i="3"/>
  <c r="T15" i="3" s="1"/>
  <c r="K15" i="3"/>
  <c r="J15" i="3"/>
  <c r="I15" i="3"/>
  <c r="P15" i="3" s="1"/>
  <c r="G15" i="3"/>
  <c r="F15" i="3"/>
  <c r="D15" i="3"/>
  <c r="AA15" i="3" s="1"/>
  <c r="AB15" i="3" s="1"/>
  <c r="AN14" i="3"/>
  <c r="AJ14" i="3"/>
  <c r="AB14" i="3"/>
  <c r="AI14" i="3" s="1"/>
  <c r="AA14" i="3"/>
  <c r="W14" i="3" s="1"/>
  <c r="X14" i="3" s="1"/>
  <c r="S14" i="3"/>
  <c r="P14" i="3"/>
  <c r="M14" i="3"/>
  <c r="N14" i="3" s="1"/>
  <c r="K14" i="3"/>
  <c r="J14" i="3"/>
  <c r="I14" i="3"/>
  <c r="G14" i="3"/>
  <c r="F14" i="3"/>
  <c r="AH14" i="3" s="1"/>
  <c r="D14" i="3"/>
  <c r="AN13" i="3"/>
  <c r="T13" i="3"/>
  <c r="S13" i="3"/>
  <c r="P13" i="3"/>
  <c r="O13" i="3"/>
  <c r="Q13" i="3" s="1"/>
  <c r="N13" i="3"/>
  <c r="J13" i="3"/>
  <c r="K13" i="3" s="1"/>
  <c r="M13" i="3" s="1"/>
  <c r="I13" i="3"/>
  <c r="G13" i="3"/>
  <c r="F13" i="3"/>
  <c r="D13" i="3"/>
  <c r="AA13" i="3" s="1"/>
  <c r="AN12" i="3"/>
  <c r="AJ12" i="3"/>
  <c r="AB12" i="3"/>
  <c r="AI12" i="3" s="1"/>
  <c r="AA12" i="3"/>
  <c r="W12" i="3"/>
  <c r="X12" i="3" s="1"/>
  <c r="S12" i="3"/>
  <c r="M12" i="3"/>
  <c r="N12" i="3" s="1"/>
  <c r="K12" i="3"/>
  <c r="J12" i="3"/>
  <c r="O12" i="3" s="1"/>
  <c r="Q12" i="3" s="1"/>
  <c r="I12" i="3"/>
  <c r="P12" i="3" s="1"/>
  <c r="G12" i="3"/>
  <c r="AH12" i="3" s="1"/>
  <c r="AK12" i="3" s="1"/>
  <c r="F12" i="3"/>
  <c r="Z12" i="3" s="1"/>
  <c r="AC12" i="3" s="1"/>
  <c r="D12" i="3"/>
  <c r="AN11" i="3"/>
  <c r="P11" i="3"/>
  <c r="J11" i="3"/>
  <c r="K11" i="3" s="1"/>
  <c r="M11" i="3" s="1"/>
  <c r="I11" i="3"/>
  <c r="G11" i="3"/>
  <c r="F11" i="3"/>
  <c r="D11" i="3"/>
  <c r="AA11" i="3" s="1"/>
  <c r="AN10" i="3"/>
  <c r="AJ10" i="3"/>
  <c r="AB10" i="3"/>
  <c r="AI10" i="3" s="1"/>
  <c r="AA10" i="3"/>
  <c r="W10" i="3"/>
  <c r="X10" i="3" s="1"/>
  <c r="S10" i="3"/>
  <c r="P10" i="3"/>
  <c r="M10" i="3"/>
  <c r="T10" i="3" s="1"/>
  <c r="K10" i="3"/>
  <c r="J10" i="3"/>
  <c r="I10" i="3"/>
  <c r="G10" i="3"/>
  <c r="F10" i="3"/>
  <c r="AH10" i="3" s="1"/>
  <c r="D10" i="3"/>
  <c r="AN9" i="3"/>
  <c r="P9" i="3"/>
  <c r="J9" i="3"/>
  <c r="S9" i="3" s="1"/>
  <c r="I9" i="3"/>
  <c r="G9" i="3"/>
  <c r="F9" i="3"/>
  <c r="D9" i="3"/>
  <c r="AA9" i="3" s="1"/>
  <c r="AN8" i="3"/>
  <c r="AJ8" i="3"/>
  <c r="AB8" i="3"/>
  <c r="AI8" i="3" s="1"/>
  <c r="AA8" i="3"/>
  <c r="W8" i="3"/>
  <c r="X8" i="3" s="1"/>
  <c r="S8" i="3"/>
  <c r="M8" i="3"/>
  <c r="N8" i="3" s="1"/>
  <c r="K8" i="3"/>
  <c r="J8" i="3"/>
  <c r="O8" i="3" s="1"/>
  <c r="Q8" i="3" s="1"/>
  <c r="I8" i="3"/>
  <c r="P8" i="3" s="1"/>
  <c r="G8" i="3"/>
  <c r="AH8" i="3" s="1"/>
  <c r="AK8" i="3" s="1"/>
  <c r="F8" i="3"/>
  <c r="Z8" i="3" s="1"/>
  <c r="AC8" i="3" s="1"/>
  <c r="D8" i="3"/>
  <c r="AN7" i="3"/>
  <c r="AA7" i="3"/>
  <c r="AJ7" i="3" s="1"/>
  <c r="P7" i="3"/>
  <c r="K7" i="3"/>
  <c r="M7" i="3" s="1"/>
  <c r="J7" i="3"/>
  <c r="I7" i="3"/>
  <c r="G7" i="3"/>
  <c r="F7" i="3"/>
  <c r="D7" i="3"/>
  <c r="W16" i="3" l="1"/>
  <c r="X16" i="3" s="1"/>
  <c r="AJ16" i="3"/>
  <c r="AB16" i="3"/>
  <c r="AI16" i="3" s="1"/>
  <c r="Z16" i="3"/>
  <c r="AC16" i="3" s="1"/>
  <c r="T20" i="3"/>
  <c r="U20" i="3" s="1"/>
  <c r="N20" i="3"/>
  <c r="O20" i="3" s="1"/>
  <c r="Q20" i="3" s="1"/>
  <c r="N7" i="3"/>
  <c r="O7" i="3" s="1"/>
  <c r="Q7" i="3" s="1"/>
  <c r="T7" i="3"/>
  <c r="AJ13" i="3"/>
  <c r="W13" i="3"/>
  <c r="X13" i="3" s="1"/>
  <c r="AB13" i="3"/>
  <c r="AI13" i="3" s="1"/>
  <c r="N18" i="3"/>
  <c r="T18" i="3"/>
  <c r="U18" i="3" s="1"/>
  <c r="AJ11" i="3"/>
  <c r="W11" i="3"/>
  <c r="X11" i="3" s="1"/>
  <c r="AB11" i="3"/>
  <c r="AI11" i="3" s="1"/>
  <c r="AJ43" i="3"/>
  <c r="W43" i="3"/>
  <c r="X43" i="3" s="1"/>
  <c r="AB43" i="3"/>
  <c r="AI43" i="3" s="1"/>
  <c r="AH43" i="3"/>
  <c r="Z43" i="3"/>
  <c r="AC43" i="3" s="1"/>
  <c r="AB9" i="3"/>
  <c r="AI9" i="3" s="1"/>
  <c r="Z9" i="3"/>
  <c r="AC9" i="3" s="1"/>
  <c r="AJ9" i="3"/>
  <c r="W9" i="3"/>
  <c r="X9" i="3" s="1"/>
  <c r="U10" i="3"/>
  <c r="AH11" i="3"/>
  <c r="AK11" i="3" s="1"/>
  <c r="N11" i="3"/>
  <c r="O11" i="3" s="1"/>
  <c r="Q11" i="3" s="1"/>
  <c r="T11" i="3"/>
  <c r="AK10" i="3"/>
  <c r="T16" i="3"/>
  <c r="U16" i="3" s="1"/>
  <c r="N16" i="3"/>
  <c r="O16" i="3" s="1"/>
  <c r="Q16" i="3" s="1"/>
  <c r="T19" i="3"/>
  <c r="U19" i="3" s="1"/>
  <c r="N19" i="3"/>
  <c r="O19" i="3" s="1"/>
  <c r="Q19" i="3" s="1"/>
  <c r="AK14" i="3"/>
  <c r="AH18" i="3"/>
  <c r="N26" i="3"/>
  <c r="T26" i="3"/>
  <c r="AB31" i="3"/>
  <c r="Z31" i="3"/>
  <c r="AC31" i="3" s="1"/>
  <c r="AJ31" i="3"/>
  <c r="W31" i="3"/>
  <c r="X31" i="3" s="1"/>
  <c r="N37" i="3"/>
  <c r="O37" i="3" s="1"/>
  <c r="Q37" i="3" s="1"/>
  <c r="T37" i="3"/>
  <c r="N10" i="3"/>
  <c r="O10" i="3" s="1"/>
  <c r="Q10" i="3" s="1"/>
  <c r="N15" i="3"/>
  <c r="O15" i="3" s="1"/>
  <c r="Q15" i="3" s="1"/>
  <c r="AB18" i="3"/>
  <c r="AI18" i="3" s="1"/>
  <c r="AB20" i="3"/>
  <c r="AI20" i="3" s="1"/>
  <c r="S27" i="3"/>
  <c r="K27" i="3"/>
  <c r="M27" i="3" s="1"/>
  <c r="U28" i="3"/>
  <c r="AK30" i="3"/>
  <c r="AK34" i="3"/>
  <c r="S39" i="3"/>
  <c r="K39" i="3"/>
  <c r="M39" i="3" s="1"/>
  <c r="U53" i="3"/>
  <c r="T57" i="3"/>
  <c r="N57" i="3"/>
  <c r="AJ17" i="3"/>
  <c r="W17" i="3"/>
  <c r="X17" i="3" s="1"/>
  <c r="AJ55" i="3"/>
  <c r="W55" i="3"/>
  <c r="X55" i="3" s="1"/>
  <c r="AB55" i="3"/>
  <c r="AI55" i="3" s="1"/>
  <c r="K9" i="3"/>
  <c r="M9" i="3" s="1"/>
  <c r="S7" i="3"/>
  <c r="U7" i="3" s="1"/>
  <c r="T8" i="3"/>
  <c r="U8" i="3" s="1"/>
  <c r="AM8" i="3" s="1"/>
  <c r="Z10" i="3"/>
  <c r="AC10" i="3" s="1"/>
  <c r="T12" i="3"/>
  <c r="U12" i="3" s="1"/>
  <c r="AM12" i="3" s="1"/>
  <c r="AH13" i="3"/>
  <c r="AK13" i="3" s="1"/>
  <c r="AH15" i="3"/>
  <c r="AK15" i="3" s="1"/>
  <c r="O22" i="3"/>
  <c r="Q22" i="3" s="1"/>
  <c r="S22" i="3"/>
  <c r="AJ29" i="3"/>
  <c r="W29" i="3"/>
  <c r="X29" i="3" s="1"/>
  <c r="AH29" i="3"/>
  <c r="AB29" i="3"/>
  <c r="AJ33" i="3"/>
  <c r="W33" i="3"/>
  <c r="X33" i="3" s="1"/>
  <c r="AB33" i="3"/>
  <c r="U37" i="3"/>
  <c r="AJ47" i="3"/>
  <c r="W47" i="3"/>
  <c r="X47" i="3" s="1"/>
  <c r="AB47" i="3"/>
  <c r="AK54" i="3"/>
  <c r="AJ21" i="3"/>
  <c r="W21" i="3"/>
  <c r="X21" i="3" s="1"/>
  <c r="AB7" i="3"/>
  <c r="AI7" i="3" s="1"/>
  <c r="T24" i="3"/>
  <c r="N24" i="3"/>
  <c r="O24" i="3" s="1"/>
  <c r="Q24" i="3" s="1"/>
  <c r="AH7" i="3"/>
  <c r="AK7" i="3" s="1"/>
  <c r="S11" i="3"/>
  <c r="U11" i="3" s="1"/>
  <c r="U13" i="3"/>
  <c r="Z14" i="3"/>
  <c r="AC14" i="3" s="1"/>
  <c r="AH17" i="3"/>
  <c r="AK17" i="3" s="1"/>
  <c r="AH19" i="3"/>
  <c r="AK19" i="3" s="1"/>
  <c r="AJ20" i="3"/>
  <c r="Z21" i="3"/>
  <c r="AC21" i="3" s="1"/>
  <c r="AB23" i="3"/>
  <c r="AJ23" i="3"/>
  <c r="W23" i="3"/>
  <c r="X23" i="3" s="1"/>
  <c r="AJ25" i="3"/>
  <c r="W25" i="3"/>
  <c r="X25" i="3" s="1"/>
  <c r="AB25" i="3"/>
  <c r="AI25" i="3" s="1"/>
  <c r="T28" i="3"/>
  <c r="N28" i="3"/>
  <c r="O28" i="3" s="1"/>
  <c r="Q28" i="3" s="1"/>
  <c r="O30" i="3"/>
  <c r="Q30" i="3" s="1"/>
  <c r="T32" i="3"/>
  <c r="U32" i="3" s="1"/>
  <c r="N32" i="3"/>
  <c r="O32" i="3" s="1"/>
  <c r="Q32" i="3" s="1"/>
  <c r="S35" i="3"/>
  <c r="K35" i="3"/>
  <c r="M35" i="3" s="1"/>
  <c r="Z37" i="3"/>
  <c r="AC37" i="3" s="1"/>
  <c r="AH37" i="3"/>
  <c r="AK37" i="3" s="1"/>
  <c r="AB37" i="3"/>
  <c r="AI37" i="3" s="1"/>
  <c r="W37" i="3"/>
  <c r="X37" i="3" s="1"/>
  <c r="K40" i="3"/>
  <c r="M40" i="3" s="1"/>
  <c r="S40" i="3"/>
  <c r="AB49" i="3"/>
  <c r="AI49" i="3" s="1"/>
  <c r="AJ49" i="3"/>
  <c r="W49" i="3"/>
  <c r="X49" i="3" s="1"/>
  <c r="AJ57" i="3"/>
  <c r="W57" i="3"/>
  <c r="X57" i="3" s="1"/>
  <c r="AB57" i="3"/>
  <c r="AI57" i="3" s="1"/>
  <c r="T14" i="3"/>
  <c r="U14" i="3" s="1"/>
  <c r="AH16" i="3"/>
  <c r="AK16" i="3" s="1"/>
  <c r="Z18" i="3"/>
  <c r="AC18" i="3" s="1"/>
  <c r="AH20" i="3"/>
  <c r="AK20" i="3" s="1"/>
  <c r="AB21" i="3"/>
  <c r="AI21" i="3" s="1"/>
  <c r="N30" i="3"/>
  <c r="T30" i="3"/>
  <c r="S31" i="3"/>
  <c r="K31" i="3"/>
  <c r="M31" i="3" s="1"/>
  <c r="AH33" i="3"/>
  <c r="N34" i="3"/>
  <c r="O34" i="3" s="1"/>
  <c r="Q34" i="3" s="1"/>
  <c r="T34" i="3"/>
  <c r="AJ37" i="3"/>
  <c r="AJ39" i="3"/>
  <c r="W39" i="3"/>
  <c r="X39" i="3" s="1"/>
  <c r="AB39" i="3"/>
  <c r="AI39" i="3" s="1"/>
  <c r="Z49" i="3"/>
  <c r="AC49" i="3" s="1"/>
  <c r="W7" i="3"/>
  <c r="X7" i="3" s="1"/>
  <c r="AJ18" i="3"/>
  <c r="AH25" i="3"/>
  <c r="AK25" i="3" s="1"/>
  <c r="AK26" i="3"/>
  <c r="AB27" i="3"/>
  <c r="AI27" i="3" s="1"/>
  <c r="AJ27" i="3"/>
  <c r="W27" i="3"/>
  <c r="X27" i="3" s="1"/>
  <c r="AB36" i="3"/>
  <c r="AI36" i="3" s="1"/>
  <c r="AJ46" i="3"/>
  <c r="AB46" i="3"/>
  <c r="AI46" i="3" s="1"/>
  <c r="W46" i="3"/>
  <c r="X46" i="3" s="1"/>
  <c r="AJ51" i="3"/>
  <c r="W51" i="3"/>
  <c r="X51" i="3" s="1"/>
  <c r="AB51" i="3"/>
  <c r="AI51" i="3" s="1"/>
  <c r="Z51" i="3"/>
  <c r="AC51" i="3" s="1"/>
  <c r="AB53" i="3"/>
  <c r="AI53" i="3" s="1"/>
  <c r="AJ53" i="3"/>
  <c r="W53" i="3"/>
  <c r="X53" i="3" s="1"/>
  <c r="AH53" i="3"/>
  <c r="AH69" i="3"/>
  <c r="AK69" i="3" s="1"/>
  <c r="N70" i="3"/>
  <c r="T70" i="3"/>
  <c r="O14" i="3"/>
  <c r="Q14" i="3" s="1"/>
  <c r="W15" i="3"/>
  <c r="X15" i="3" s="1"/>
  <c r="O21" i="3"/>
  <c r="Q21" i="3" s="1"/>
  <c r="AB24" i="3"/>
  <c r="AI24" i="3" s="1"/>
  <c r="Z27" i="3"/>
  <c r="AC27" i="3" s="1"/>
  <c r="AH28" i="3"/>
  <c r="AK28" i="3" s="1"/>
  <c r="Z28" i="3"/>
  <c r="AC28" i="3" s="1"/>
  <c r="N29" i="3"/>
  <c r="O29" i="3" s="1"/>
  <c r="Q29" i="3" s="1"/>
  <c r="T29" i="3"/>
  <c r="U29" i="3" s="1"/>
  <c r="AH32" i="3"/>
  <c r="AK32" i="3" s="1"/>
  <c r="Z32" i="3"/>
  <c r="AC32" i="3" s="1"/>
  <c r="N33" i="3"/>
  <c r="O33" i="3" s="1"/>
  <c r="Q33" i="3" s="1"/>
  <c r="T33" i="3"/>
  <c r="U33" i="3" s="1"/>
  <c r="AJ36" i="3"/>
  <c r="AH39" i="3"/>
  <c r="Z39" i="3"/>
  <c r="AC39" i="3" s="1"/>
  <c r="AB41" i="3"/>
  <c r="AI41" i="3" s="1"/>
  <c r="AJ41" i="3"/>
  <c r="W41" i="3"/>
  <c r="X41" i="3" s="1"/>
  <c r="N45" i="3"/>
  <c r="O45" i="3" s="1"/>
  <c r="Q45" i="3" s="1"/>
  <c r="T45" i="3"/>
  <c r="U45" i="3" s="1"/>
  <c r="S47" i="3"/>
  <c r="K47" i="3"/>
  <c r="M47" i="3" s="1"/>
  <c r="Z53" i="3"/>
  <c r="AC53" i="3" s="1"/>
  <c r="AH62" i="3"/>
  <c r="AK62" i="3" s="1"/>
  <c r="O18" i="3"/>
  <c r="Q18" i="3" s="1"/>
  <c r="W19" i="3"/>
  <c r="X19" i="3" s="1"/>
  <c r="Z20" i="3"/>
  <c r="AC20" i="3" s="1"/>
  <c r="Z22" i="3"/>
  <c r="AC22" i="3" s="1"/>
  <c r="T22" i="3"/>
  <c r="S23" i="3"/>
  <c r="K23" i="3"/>
  <c r="M23" i="3" s="1"/>
  <c r="U24" i="3"/>
  <c r="O26" i="3"/>
  <c r="Q26" i="3" s="1"/>
  <c r="AH27" i="3"/>
  <c r="AK27" i="3" s="1"/>
  <c r="AB35" i="3"/>
  <c r="AI35" i="3" s="1"/>
  <c r="AJ35" i="3"/>
  <c r="W35" i="3"/>
  <c r="X35" i="3" s="1"/>
  <c r="Q38" i="3"/>
  <c r="AH41" i="3"/>
  <c r="AK41" i="3" s="1"/>
  <c r="Z41" i="3"/>
  <c r="AC41" i="3" s="1"/>
  <c r="AH51" i="3"/>
  <c r="AK51" i="3" s="1"/>
  <c r="AB59" i="3"/>
  <c r="AI59" i="3" s="1"/>
  <c r="AJ59" i="3"/>
  <c r="W59" i="3"/>
  <c r="X59" i="3" s="1"/>
  <c r="S26" i="3"/>
  <c r="U26" i="3" s="1"/>
  <c r="S30" i="3"/>
  <c r="S34" i="3"/>
  <c r="U34" i="3" s="1"/>
  <c r="AH38" i="3"/>
  <c r="AK38" i="3" s="1"/>
  <c r="AB45" i="3"/>
  <c r="AJ45" i="3"/>
  <c r="W45" i="3"/>
  <c r="X45" i="3" s="1"/>
  <c r="AH46" i="3"/>
  <c r="AK46" i="3" s="1"/>
  <c r="U46" i="3"/>
  <c r="Z54" i="3"/>
  <c r="AC54" i="3" s="1"/>
  <c r="N67" i="3"/>
  <c r="O67" i="3" s="1"/>
  <c r="Q67" i="3" s="1"/>
  <c r="T67" i="3"/>
  <c r="Z36" i="3"/>
  <c r="AC36" i="3" s="1"/>
  <c r="AH36" i="3"/>
  <c r="AK36" i="3" s="1"/>
  <c r="U38" i="3"/>
  <c r="AJ42" i="3"/>
  <c r="Z46" i="3"/>
  <c r="AC46" i="3" s="1"/>
  <c r="N63" i="3"/>
  <c r="O63" i="3" s="1"/>
  <c r="Q63" i="3" s="1"/>
  <c r="T63" i="3"/>
  <c r="U63" i="3" s="1"/>
  <c r="AH66" i="3"/>
  <c r="AK66" i="3" s="1"/>
  <c r="U67" i="3"/>
  <c r="AJ69" i="3"/>
  <c r="W69" i="3"/>
  <c r="X69" i="3" s="1"/>
  <c r="AB69" i="3"/>
  <c r="AI69" i="3" s="1"/>
  <c r="O70" i="3"/>
  <c r="Q70" i="3" s="1"/>
  <c r="AB71" i="3"/>
  <c r="AI71" i="3" s="1"/>
  <c r="AJ71" i="3"/>
  <c r="W71" i="3"/>
  <c r="X71" i="3" s="1"/>
  <c r="AH52" i="3"/>
  <c r="AK52" i="3" s="1"/>
  <c r="AJ58" i="3"/>
  <c r="W58" i="3"/>
  <c r="X58" i="3" s="1"/>
  <c r="AB58" i="3"/>
  <c r="AI58" i="3" s="1"/>
  <c r="T64" i="3"/>
  <c r="U64" i="3" s="1"/>
  <c r="N64" i="3"/>
  <c r="AB67" i="3"/>
  <c r="AI67" i="3" s="1"/>
  <c r="AJ67" i="3"/>
  <c r="W67" i="3"/>
  <c r="X67" i="3" s="1"/>
  <c r="Z40" i="3"/>
  <c r="AC40" i="3" s="1"/>
  <c r="AH42" i="3"/>
  <c r="AK42" i="3" s="1"/>
  <c r="U42" i="3"/>
  <c r="K43" i="3"/>
  <c r="M43" i="3" s="1"/>
  <c r="AH50" i="3"/>
  <c r="AK50" i="3" s="1"/>
  <c r="U50" i="3"/>
  <c r="K51" i="3"/>
  <c r="M51" i="3" s="1"/>
  <c r="AB52" i="3"/>
  <c r="AI52" i="3" s="1"/>
  <c r="T53" i="3"/>
  <c r="Z55" i="3"/>
  <c r="AC55" i="3" s="1"/>
  <c r="AJ56" i="3"/>
  <c r="AB56" i="3"/>
  <c r="Z56" i="3" s="1"/>
  <c r="AC56" i="3" s="1"/>
  <c r="W56" i="3"/>
  <c r="X56" i="3" s="1"/>
  <c r="AJ65" i="3"/>
  <c r="W65" i="3"/>
  <c r="X65" i="3" s="1"/>
  <c r="AB65" i="3"/>
  <c r="AI65" i="3" s="1"/>
  <c r="Z67" i="3"/>
  <c r="AC67" i="3" s="1"/>
  <c r="Z42" i="3"/>
  <c r="AC42" i="3" s="1"/>
  <c r="Z50" i="3"/>
  <c r="AC50" i="3" s="1"/>
  <c r="AJ70" i="3"/>
  <c r="W70" i="3"/>
  <c r="X70" i="3" s="1"/>
  <c r="AB70" i="3"/>
  <c r="AI70" i="3" s="1"/>
  <c r="O71" i="3"/>
  <c r="Q71" i="3" s="1"/>
  <c r="Z48" i="3"/>
  <c r="AC48" i="3" s="1"/>
  <c r="AB68" i="3"/>
  <c r="AI68" i="3" s="1"/>
  <c r="AJ68" i="3"/>
  <c r="W68" i="3"/>
  <c r="X68" i="3" s="1"/>
  <c r="Z58" i="3"/>
  <c r="AC58" i="3" s="1"/>
  <c r="AH58" i="3"/>
  <c r="AK58" i="3" s="1"/>
  <c r="N59" i="3"/>
  <c r="O59" i="3" s="1"/>
  <c r="Q59" i="3" s="1"/>
  <c r="T59" i="3"/>
  <c r="U59" i="3" s="1"/>
  <c r="AB60" i="3"/>
  <c r="AI60" i="3" s="1"/>
  <c r="AJ60" i="3"/>
  <c r="W60" i="3"/>
  <c r="X60" i="3" s="1"/>
  <c r="AJ62" i="3"/>
  <c r="W62" i="3"/>
  <c r="X62" i="3" s="1"/>
  <c r="AB62" i="3"/>
  <c r="AI62" i="3" s="1"/>
  <c r="AH68" i="3"/>
  <c r="Z71" i="3"/>
  <c r="AC71" i="3" s="1"/>
  <c r="K44" i="3"/>
  <c r="M44" i="3" s="1"/>
  <c r="K48" i="3"/>
  <c r="M48" i="3" s="1"/>
  <c r="K52" i="3"/>
  <c r="M52" i="3" s="1"/>
  <c r="K56" i="3"/>
  <c r="M56" i="3" s="1"/>
  <c r="AH60" i="3"/>
  <c r="AK60" i="3" s="1"/>
  <c r="U70" i="3"/>
  <c r="AH57" i="3"/>
  <c r="AK57" i="3" s="1"/>
  <c r="Z57" i="3"/>
  <c r="AC57" i="3" s="1"/>
  <c r="U69" i="3"/>
  <c r="N71" i="3"/>
  <c r="T71" i="3"/>
  <c r="U71" i="3" s="1"/>
  <c r="AJ61" i="3"/>
  <c r="W61" i="3"/>
  <c r="X61" i="3" s="1"/>
  <c r="AB61" i="3"/>
  <c r="AI61" i="3" s="1"/>
  <c r="AB63" i="3"/>
  <c r="AI63" i="3" s="1"/>
  <c r="AJ63" i="3"/>
  <c r="W63" i="3"/>
  <c r="X63" i="3" s="1"/>
  <c r="AJ66" i="3"/>
  <c r="W66" i="3"/>
  <c r="X66" i="3" s="1"/>
  <c r="AB66" i="3"/>
  <c r="AI66" i="3" s="1"/>
  <c r="N68" i="3"/>
  <c r="O57" i="3"/>
  <c r="Q57" i="3" s="1"/>
  <c r="AH59" i="3"/>
  <c r="AK59" i="3" s="1"/>
  <c r="O61" i="3"/>
  <c r="Q61" i="3" s="1"/>
  <c r="AH63" i="3"/>
  <c r="AK63" i="3" s="1"/>
  <c r="W64" i="3"/>
  <c r="X64" i="3" s="1"/>
  <c r="AJ64" i="3"/>
  <c r="AK64" i="3" s="1"/>
  <c r="O65" i="3"/>
  <c r="Q65" i="3" s="1"/>
  <c r="AH67" i="3"/>
  <c r="AK67" i="3" s="1"/>
  <c r="O69" i="3"/>
  <c r="Q69" i="3" s="1"/>
  <c r="AH71" i="3"/>
  <c r="AK71" i="3" s="1"/>
  <c r="O60" i="3"/>
  <c r="Q60" i="3" s="1"/>
  <c r="O64" i="3"/>
  <c r="Q64" i="3" s="1"/>
  <c r="Z64" i="3"/>
  <c r="AC64" i="3" s="1"/>
  <c r="O68" i="3"/>
  <c r="Q68" i="3" s="1"/>
  <c r="Z68" i="3"/>
  <c r="AC68" i="3" s="1"/>
  <c r="S57" i="3"/>
  <c r="U57" i="3" s="1"/>
  <c r="K58" i="3"/>
  <c r="M58" i="3" s="1"/>
  <c r="S61" i="3"/>
  <c r="U61" i="3" s="1"/>
  <c r="K62" i="3"/>
  <c r="M62" i="3" s="1"/>
  <c r="K66" i="3"/>
  <c r="M66" i="3" s="1"/>
  <c r="AM34" i="3" l="1"/>
  <c r="AO34" i="3" s="1"/>
  <c r="AM54" i="3"/>
  <c r="AQ54" i="3" s="1"/>
  <c r="AM42" i="3"/>
  <c r="AO42" i="3" s="1"/>
  <c r="AM46" i="3"/>
  <c r="AQ46" i="3" s="1"/>
  <c r="AM17" i="3"/>
  <c r="AO17" i="3" s="1"/>
  <c r="AM36" i="3"/>
  <c r="AQ36" i="3" s="1"/>
  <c r="AM50" i="3"/>
  <c r="AQ50" i="3" s="1"/>
  <c r="AM67" i="3"/>
  <c r="AQ67" i="3" s="1"/>
  <c r="AQ12" i="3"/>
  <c r="AO12" i="3"/>
  <c r="AO8" i="3"/>
  <c r="AQ8" i="3"/>
  <c r="AM30" i="3"/>
  <c r="AI47" i="3"/>
  <c r="AH47" i="3"/>
  <c r="AK47" i="3" s="1"/>
  <c r="AM37" i="3"/>
  <c r="AM57" i="3"/>
  <c r="N43" i="3"/>
  <c r="O43" i="3" s="1"/>
  <c r="Q43" i="3" s="1"/>
  <c r="T43" i="3"/>
  <c r="U43" i="3" s="1"/>
  <c r="Z66" i="3"/>
  <c r="AC66" i="3" s="1"/>
  <c r="Z35" i="3"/>
  <c r="AC35" i="3" s="1"/>
  <c r="Z62" i="3"/>
  <c r="AC62" i="3" s="1"/>
  <c r="AM41" i="3"/>
  <c r="Z61" i="3"/>
  <c r="AC61" i="3" s="1"/>
  <c r="AM28" i="3"/>
  <c r="AI29" i="3"/>
  <c r="AK29" i="3" s="1"/>
  <c r="Z29" i="3"/>
  <c r="AC29" i="3" s="1"/>
  <c r="T27" i="3"/>
  <c r="N27" i="3"/>
  <c r="O27" i="3" s="1"/>
  <c r="Q27" i="3" s="1"/>
  <c r="AM64" i="3"/>
  <c r="Z59" i="3"/>
  <c r="AC59" i="3" s="1"/>
  <c r="AM59" i="3" s="1"/>
  <c r="T56" i="3"/>
  <c r="U56" i="3" s="1"/>
  <c r="N56" i="3"/>
  <c r="O56" i="3" s="1"/>
  <c r="Q56" i="3" s="1"/>
  <c r="AK68" i="3"/>
  <c r="AM68" i="3" s="1"/>
  <c r="U30" i="3"/>
  <c r="AH61" i="3"/>
  <c r="AK61" i="3" s="1"/>
  <c r="Z24" i="3"/>
  <c r="AC24" i="3" s="1"/>
  <c r="T35" i="3"/>
  <c r="U35" i="3" s="1"/>
  <c r="N35" i="3"/>
  <c r="O35" i="3" s="1"/>
  <c r="Q35" i="3" s="1"/>
  <c r="AI23" i="3"/>
  <c r="Z23" i="3"/>
  <c r="AC23" i="3" s="1"/>
  <c r="N39" i="3"/>
  <c r="O39" i="3" s="1"/>
  <c r="Q39" i="3" s="1"/>
  <c r="T39" i="3"/>
  <c r="U27" i="3"/>
  <c r="Z13" i="3"/>
  <c r="AC13" i="3" s="1"/>
  <c r="AM13" i="3" s="1"/>
  <c r="AM71" i="3"/>
  <c r="AI56" i="3"/>
  <c r="AH56" i="3"/>
  <c r="AK56" i="3" s="1"/>
  <c r="AM14" i="3"/>
  <c r="AH24" i="3"/>
  <c r="AK24" i="3" s="1"/>
  <c r="T52" i="3"/>
  <c r="U52" i="3" s="1"/>
  <c r="N52" i="3"/>
  <c r="O52" i="3" s="1"/>
  <c r="Q52" i="3" s="1"/>
  <c r="N62" i="3"/>
  <c r="O62" i="3" s="1"/>
  <c r="Q62" i="3" s="1"/>
  <c r="T62" i="3"/>
  <c r="U62" i="3" s="1"/>
  <c r="T48" i="3"/>
  <c r="U48" i="3" s="1"/>
  <c r="N48" i="3"/>
  <c r="O48" i="3" s="1"/>
  <c r="Q48" i="3" s="1"/>
  <c r="AM48" i="3" s="1"/>
  <c r="Z65" i="3"/>
  <c r="AC65" i="3" s="1"/>
  <c r="AM26" i="3"/>
  <c r="N47" i="3"/>
  <c r="O47" i="3" s="1"/>
  <c r="Q47" i="3" s="1"/>
  <c r="T47" i="3"/>
  <c r="U47" i="3" s="1"/>
  <c r="AK53" i="3"/>
  <c r="AM53" i="3" s="1"/>
  <c r="AH49" i="3"/>
  <c r="AK49" i="3" s="1"/>
  <c r="AM49" i="3" s="1"/>
  <c r="T40" i="3"/>
  <c r="U40" i="3" s="1"/>
  <c r="N40" i="3"/>
  <c r="O40" i="3" s="1"/>
  <c r="Q40" i="3" s="1"/>
  <c r="Z25" i="3"/>
  <c r="AC25" i="3" s="1"/>
  <c r="AM25" i="3" s="1"/>
  <c r="U39" i="3"/>
  <c r="AI31" i="3"/>
  <c r="AH31" i="3"/>
  <c r="AK31" i="3" s="1"/>
  <c r="Z7" i="3"/>
  <c r="AC7" i="3" s="1"/>
  <c r="AM7" i="3" s="1"/>
  <c r="Z11" i="3"/>
  <c r="AC11" i="3" s="1"/>
  <c r="AM11" i="3" s="1"/>
  <c r="T44" i="3"/>
  <c r="U44" i="3" s="1"/>
  <c r="N44" i="3"/>
  <c r="O44" i="3" s="1"/>
  <c r="Q44" i="3" s="1"/>
  <c r="AH70" i="3"/>
  <c r="AK70" i="3" s="1"/>
  <c r="AH65" i="3"/>
  <c r="AK65" i="3" s="1"/>
  <c r="N51" i="3"/>
  <c r="O51" i="3" s="1"/>
  <c r="Q51" i="3" s="1"/>
  <c r="T51" i="3"/>
  <c r="U51" i="3" s="1"/>
  <c r="AM38" i="3"/>
  <c r="AK39" i="3"/>
  <c r="T31" i="3"/>
  <c r="N31" i="3"/>
  <c r="O31" i="3" s="1"/>
  <c r="Q31" i="3" s="1"/>
  <c r="Z52" i="3"/>
  <c r="AC52" i="3" s="1"/>
  <c r="U22" i="3"/>
  <c r="T9" i="3"/>
  <c r="U9" i="3" s="1"/>
  <c r="N9" i="3"/>
  <c r="O9" i="3" s="1"/>
  <c r="Q9" i="3" s="1"/>
  <c r="AM15" i="3"/>
  <c r="AM19" i="3"/>
  <c r="AK43" i="3"/>
  <c r="AK18" i="3"/>
  <c r="AM18" i="3" s="1"/>
  <c r="N66" i="3"/>
  <c r="O66" i="3" s="1"/>
  <c r="Q66" i="3" s="1"/>
  <c r="T66" i="3"/>
  <c r="U66" i="3" s="1"/>
  <c r="Z60" i="3"/>
  <c r="AC60" i="3" s="1"/>
  <c r="AM60" i="3" s="1"/>
  <c r="N58" i="3"/>
  <c r="O58" i="3" s="1"/>
  <c r="Q58" i="3" s="1"/>
  <c r="AM58" i="3" s="1"/>
  <c r="T58" i="3"/>
  <c r="U58" i="3" s="1"/>
  <c r="Z70" i="3"/>
  <c r="AC70" i="3" s="1"/>
  <c r="Z63" i="3"/>
  <c r="AC63" i="3" s="1"/>
  <c r="AM63" i="3" s="1"/>
  <c r="AH45" i="3"/>
  <c r="AI45" i="3"/>
  <c r="Z45" i="3"/>
  <c r="AC45" i="3" s="1"/>
  <c r="AH35" i="3"/>
  <c r="AK35" i="3" s="1"/>
  <c r="N23" i="3"/>
  <c r="O23" i="3" s="1"/>
  <c r="Q23" i="3" s="1"/>
  <c r="T23" i="3"/>
  <c r="AM32" i="3"/>
  <c r="AI33" i="3"/>
  <c r="AK33" i="3" s="1"/>
  <c r="Z33" i="3"/>
  <c r="AC33" i="3" s="1"/>
  <c r="AM22" i="3"/>
  <c r="AM10" i="3"/>
  <c r="AH21" i="3"/>
  <c r="AK21" i="3" s="1"/>
  <c r="AM21" i="3" s="1"/>
  <c r="U23" i="3"/>
  <c r="Z69" i="3"/>
  <c r="AC69" i="3" s="1"/>
  <c r="AM69" i="3" s="1"/>
  <c r="AH23" i="3"/>
  <c r="AK23" i="3" s="1"/>
  <c r="U31" i="3"/>
  <c r="Z47" i="3"/>
  <c r="AC47" i="3" s="1"/>
  <c r="AH55" i="3"/>
  <c r="AK55" i="3" s="1"/>
  <c r="AM55" i="3" s="1"/>
  <c r="AM16" i="3"/>
  <c r="AH9" i="3"/>
  <c r="AK9" i="3" s="1"/>
  <c r="AM20" i="3"/>
  <c r="AQ34" i="3" l="1"/>
  <c r="AQ42" i="3"/>
  <c r="AO54" i="3"/>
  <c r="AM61" i="3"/>
  <c r="AO61" i="3" s="1"/>
  <c r="AO46" i="3"/>
  <c r="AM65" i="3"/>
  <c r="AO65" i="3" s="1"/>
  <c r="AQ17" i="3"/>
  <c r="AO50" i="3"/>
  <c r="AO36" i="3"/>
  <c r="AM70" i="3"/>
  <c r="AQ70" i="3" s="1"/>
  <c r="AM56" i="3"/>
  <c r="AQ56" i="3" s="1"/>
  <c r="AO67" i="3"/>
  <c r="AM9" i="3"/>
  <c r="AQ9" i="3" s="1"/>
  <c r="AM24" i="3"/>
  <c r="AQ24" i="3" s="1"/>
  <c r="AM29" i="3"/>
  <c r="AQ29" i="3" s="1"/>
  <c r="AQ49" i="3"/>
  <c r="AO49" i="3"/>
  <c r="AQ13" i="3"/>
  <c r="AO13" i="3"/>
  <c r="AQ7" i="3"/>
  <c r="AO7" i="3"/>
  <c r="AQ55" i="3"/>
  <c r="AO55" i="3"/>
  <c r="AQ11" i="3"/>
  <c r="AO11" i="3"/>
  <c r="AQ21" i="3"/>
  <c r="AO21" i="3"/>
  <c r="AQ69" i="3"/>
  <c r="AO69" i="3"/>
  <c r="AQ59" i="3"/>
  <c r="AO59" i="3"/>
  <c r="AM33" i="3"/>
  <c r="AQ38" i="3"/>
  <c r="AO38" i="3"/>
  <c r="AQ14" i="3"/>
  <c r="AO14" i="3"/>
  <c r="AQ16" i="3"/>
  <c r="AO16" i="3"/>
  <c r="AQ22" i="3"/>
  <c r="AO22" i="3"/>
  <c r="AQ15" i="3"/>
  <c r="AO15" i="3"/>
  <c r="AO18" i="3"/>
  <c r="AQ18" i="3"/>
  <c r="AQ71" i="3"/>
  <c r="AO71" i="3"/>
  <c r="AQ37" i="3"/>
  <c r="AO37" i="3"/>
  <c r="AM35" i="3"/>
  <c r="AK45" i="3"/>
  <c r="AM45" i="3" s="1"/>
  <c r="AQ58" i="3"/>
  <c r="AO58" i="3"/>
  <c r="AM40" i="3"/>
  <c r="AQ26" i="3"/>
  <c r="AO26" i="3"/>
  <c r="AM62" i="3"/>
  <c r="AQ30" i="3"/>
  <c r="AO30" i="3"/>
  <c r="AQ60" i="3"/>
  <c r="AO60" i="3"/>
  <c r="AM47" i="3"/>
  <c r="AM51" i="3"/>
  <c r="AM52" i="3"/>
  <c r="AQ28" i="3"/>
  <c r="AO28" i="3"/>
  <c r="AM31" i="3"/>
  <c r="AM39" i="3"/>
  <c r="AQ64" i="3"/>
  <c r="AO64" i="3"/>
  <c r="AQ41" i="3"/>
  <c r="AO41" i="3"/>
  <c r="AQ57" i="3"/>
  <c r="AO57" i="3"/>
  <c r="AQ68" i="3"/>
  <c r="AO68" i="3"/>
  <c r="AM43" i="3"/>
  <c r="AQ32" i="3"/>
  <c r="AO32" i="3"/>
  <c r="AM23" i="3"/>
  <c r="AO48" i="3"/>
  <c r="AQ48" i="3"/>
  <c r="AM27" i="3"/>
  <c r="AO25" i="3"/>
  <c r="AQ25" i="3"/>
  <c r="AQ63" i="3"/>
  <c r="AO63" i="3"/>
  <c r="AQ53" i="3"/>
  <c r="AO53" i="3"/>
  <c r="AM66" i="3"/>
  <c r="AQ20" i="3"/>
  <c r="AO20" i="3"/>
  <c r="AQ10" i="3"/>
  <c r="AO10" i="3"/>
  <c r="AQ19" i="3"/>
  <c r="AO19" i="3"/>
  <c r="AM44" i="3"/>
  <c r="AQ61" i="3" l="1"/>
  <c r="AO9" i="3"/>
  <c r="AO70" i="3"/>
  <c r="AQ65" i="3"/>
  <c r="AO56" i="3"/>
  <c r="AO24" i="3"/>
  <c r="AO29" i="3"/>
  <c r="AQ45" i="3"/>
  <c r="AO45" i="3"/>
  <c r="AO40" i="3"/>
  <c r="AQ40" i="3"/>
  <c r="AQ35" i="3"/>
  <c r="AO35" i="3"/>
  <c r="AQ44" i="3"/>
  <c r="AO44" i="3"/>
  <c r="AQ31" i="3"/>
  <c r="AO31" i="3"/>
  <c r="AQ66" i="3"/>
  <c r="AO66" i="3"/>
  <c r="AQ43" i="3"/>
  <c r="AO43" i="3"/>
  <c r="AO33" i="3"/>
  <c r="AQ33" i="3"/>
  <c r="AQ27" i="3"/>
  <c r="AO27" i="3"/>
  <c r="AO52" i="3"/>
  <c r="AQ52" i="3"/>
  <c r="AQ62" i="3"/>
  <c r="AO62" i="3"/>
  <c r="AQ51" i="3"/>
  <c r="AO51" i="3"/>
  <c r="AQ23" i="3"/>
  <c r="AO23" i="3"/>
  <c r="AQ39" i="3"/>
  <c r="AO39" i="3"/>
  <c r="AQ47" i="3"/>
  <c r="AO47" i="3"/>
  <c r="AP7" i="3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<sst xmlns="http://schemas.openxmlformats.org/spreadsheetml/2006/main" count="58" uniqueCount="43">
  <si>
    <t>Molality</t>
  </si>
  <si>
    <t>Temperature</t>
  </si>
  <si>
    <t>Osmotic Coefficient</t>
  </si>
  <si>
    <t>From paper 1</t>
  </si>
  <si>
    <t>From paper 2</t>
  </si>
  <si>
    <t>s0021-96142900315-4.pdf</t>
  </si>
  <si>
    <t>920881.pdf</t>
  </si>
  <si>
    <t>Take these values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</si>
  <si>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</si>
  <si>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</si>
  <si>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</si>
  <si>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</si>
  <si>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</si>
  <si>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</si>
  <si>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</si>
  <si>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</si>
  <si>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</si>
  <si>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</si>
  <si>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</si>
  <si>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</si>
  <si>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</si>
  <si>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</si>
  <si>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</si>
  <si>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</si>
  <si>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</si>
  <si>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</si>
  <si>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</si>
  <si>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</si>
  <si>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</si>
  <si>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</si>
  <si>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</si>
  <si>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</si>
  <si>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</si>
  <si>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</si>
  <si>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Li2SO4</t>
  </si>
  <si>
    <t>For graph purpose - duplicate copy of phi's</t>
  </si>
  <si>
    <t xml:space="preserve">Temperature </t>
  </si>
  <si>
    <t>Phi</t>
  </si>
  <si>
    <t>Original Graph</t>
  </si>
  <si>
    <t>Our Experiment value</t>
  </si>
  <si>
    <t>v8</t>
  </si>
  <si>
    <t>v5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</si>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</sst>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8. Parity Plot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for n=3</a:t>
            </a:r>
          </a:p>
        </c:rich>
      </c:tx>
      <c:layout>
        <c:manualLayout>
          <c:xMode val="edge"/>
          <c:yMode val="edge"/>
          <c:x val="0.27708480613147596"/>
          <c:y val="0.9215203046969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5412093749154"/>
          <c:y val="9.628249510360129E-2"/>
          <c:w val="0.82035069013872308"/>
          <c:h val="0.66184596038072663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unknows'!$AT$7:$AT$71</c:f>
              <c:numCache>
                <c:formatCode>General</c:formatCode>
                <c:ptCount val="65"/>
                <c:pt idx="8">
                  <c:v>0.92405811496217505</c:v>
                </c:pt>
                <c:pt idx="9">
                  <c:v>0.86213040564075383</c:v>
                </c:pt>
                <c:pt idx="10">
                  <c:v>0.86124550648997134</c:v>
                </c:pt>
                <c:pt idx="11">
                  <c:v>0.81490959799641216</c:v>
                </c:pt>
                <c:pt idx="12">
                  <c:v>0.81629914002657211</c:v>
                </c:pt>
                <c:pt idx="13">
                  <c:v>0.82946637717888905</c:v>
                </c:pt>
                <c:pt idx="14">
                  <c:v>0.82798742218968557</c:v>
                </c:pt>
                <c:pt idx="15">
                  <c:v>0.82529477496265846</c:v>
                </c:pt>
                <c:pt idx="16">
                  <c:v>0.82265722990196266</c:v>
                </c:pt>
                <c:pt idx="17">
                  <c:v>0.85902491276987392</c:v>
                </c:pt>
                <c:pt idx="18">
                  <c:v>0.83584997412922013</c:v>
                </c:pt>
                <c:pt idx="19">
                  <c:v>0.81909571525991598</c:v>
                </c:pt>
                <c:pt idx="20">
                  <c:v>0.81360630493643404</c:v>
                </c:pt>
                <c:pt idx="21">
                  <c:v>0.81590579611995162</c:v>
                </c:pt>
                <c:pt idx="22">
                  <c:v>0.81799660768135596</c:v>
                </c:pt>
                <c:pt idx="23">
                  <c:v>0.82821896642154547</c:v>
                </c:pt>
                <c:pt idx="24">
                  <c:v>0.83448729797585719</c:v>
                </c:pt>
                <c:pt idx="25">
                  <c:v>0.83501477543177316</c:v>
                </c:pt>
                <c:pt idx="26">
                  <c:v>0.83062401295971744</c:v>
                </c:pt>
                <c:pt idx="27">
                  <c:v>0.81839013335433564</c:v>
                </c:pt>
                <c:pt idx="28">
                  <c:v>0.79625674996631157</c:v>
                </c:pt>
                <c:pt idx="29">
                  <c:v>0.77542624831297957</c:v>
                </c:pt>
                <c:pt idx="30">
                  <c:v>0.77063180042910284</c:v>
                </c:pt>
                <c:pt idx="31">
                  <c:v>0.77474369690966416</c:v>
                </c:pt>
                <c:pt idx="44">
                  <c:v>0.91616863591085751</c:v>
                </c:pt>
                <c:pt idx="45">
                  <c:v>0.89664241738292882</c:v>
                </c:pt>
                <c:pt idx="46">
                  <c:v>0.8569162005872708</c:v>
                </c:pt>
                <c:pt idx="47">
                  <c:v>0.86476794464571494</c:v>
                </c:pt>
                <c:pt idx="48">
                  <c:v>0.86090827466714404</c:v>
                </c:pt>
                <c:pt idx="49">
                  <c:v>0.85857225313753882</c:v>
                </c:pt>
                <c:pt idx="50">
                  <c:v>0.8203785251026221</c:v>
                </c:pt>
                <c:pt idx="51">
                  <c:v>0.8137220861301101</c:v>
                </c:pt>
                <c:pt idx="52">
                  <c:v>0.78661080407045325</c:v>
                </c:pt>
                <c:pt idx="55">
                  <c:v>0.99052730906701325</c:v>
                </c:pt>
                <c:pt idx="56">
                  <c:v>0.98278430579960874</c:v>
                </c:pt>
                <c:pt idx="57">
                  <c:v>0.94655863806222862</c:v>
                </c:pt>
                <c:pt idx="58">
                  <c:v>0.88977942496603879</c:v>
                </c:pt>
                <c:pt idx="59">
                  <c:v>0.86677591884466187</c:v>
                </c:pt>
                <c:pt idx="60">
                  <c:v>0.85921752003224916</c:v>
                </c:pt>
                <c:pt idx="61">
                  <c:v>0.86405777068876843</c:v>
                </c:pt>
                <c:pt idx="62">
                  <c:v>0.84489317769223482</c:v>
                </c:pt>
                <c:pt idx="63">
                  <c:v>0.78807222066278393</c:v>
                </c:pt>
              </c:numCache>
            </c:numRef>
          </c:xVal>
          <c:yVal>
            <c:numRef>
              <c:f>'For finding 12 unknows'!$AU$7:$AU$71</c:f>
              <c:numCache>
                <c:formatCode>General</c:formatCode>
                <c:ptCount val="65"/>
                <c:pt idx="8">
                  <c:v>0.90010000000000001</c:v>
                </c:pt>
                <c:pt idx="9">
                  <c:v>0.88049999999999995</c:v>
                </c:pt>
                <c:pt idx="10">
                  <c:v>0.88009999999999999</c:v>
                </c:pt>
                <c:pt idx="11">
                  <c:v>0.82820000000000005</c:v>
                </c:pt>
                <c:pt idx="12">
                  <c:v>0.82540000000000002</c:v>
                </c:pt>
                <c:pt idx="13">
                  <c:v>0.77990000000000004</c:v>
                </c:pt>
                <c:pt idx="14">
                  <c:v>0.78010000000000002</c:v>
                </c:pt>
                <c:pt idx="15">
                  <c:v>0.77749999999999997</c:v>
                </c:pt>
                <c:pt idx="16">
                  <c:v>0.77610000000000001</c:v>
                </c:pt>
                <c:pt idx="17">
                  <c:v>0.87939999999999996</c:v>
                </c:pt>
                <c:pt idx="18">
                  <c:v>0.86750000000000005</c:v>
                </c:pt>
                <c:pt idx="19">
                  <c:v>0.85389999999999999</c:v>
                </c:pt>
                <c:pt idx="20">
                  <c:v>0.83260000000000001</c:v>
                </c:pt>
                <c:pt idx="21">
                  <c:v>0.82699999999999996</c:v>
                </c:pt>
                <c:pt idx="22">
                  <c:v>0.8216</c:v>
                </c:pt>
                <c:pt idx="23">
                  <c:v>0.80589999999999995</c:v>
                </c:pt>
                <c:pt idx="24">
                  <c:v>0.79420000000000002</c:v>
                </c:pt>
                <c:pt idx="25">
                  <c:v>0.78800000000000003</c:v>
                </c:pt>
                <c:pt idx="26">
                  <c:v>0.78090000000000004</c:v>
                </c:pt>
                <c:pt idx="27">
                  <c:v>0.77569999999999995</c:v>
                </c:pt>
                <c:pt idx="28">
                  <c:v>0.76890000000000003</c:v>
                </c:pt>
                <c:pt idx="29">
                  <c:v>0.76590000000000003</c:v>
                </c:pt>
                <c:pt idx="30">
                  <c:v>0.76500000000000001</c:v>
                </c:pt>
                <c:pt idx="31">
                  <c:v>0.78820000000000001</c:v>
                </c:pt>
                <c:pt idx="44">
                  <c:v>0.93899999999999995</c:v>
                </c:pt>
                <c:pt idx="45">
                  <c:v>0.92849999999999999</c:v>
                </c:pt>
                <c:pt idx="46">
                  <c:v>0.86890000000000001</c:v>
                </c:pt>
                <c:pt idx="47">
                  <c:v>0.83320000000000005</c:v>
                </c:pt>
                <c:pt idx="48">
                  <c:v>0.8115</c:v>
                </c:pt>
                <c:pt idx="49">
                  <c:v>0.80889999999999995</c:v>
                </c:pt>
                <c:pt idx="50">
                  <c:v>0.79159999999999997</c:v>
                </c:pt>
                <c:pt idx="51">
                  <c:v>0.7893</c:v>
                </c:pt>
                <c:pt idx="52">
                  <c:v>0.7843</c:v>
                </c:pt>
                <c:pt idx="55">
                  <c:v>0.96289999999999998</c:v>
                </c:pt>
                <c:pt idx="56">
                  <c:v>0.96060000000000001</c:v>
                </c:pt>
                <c:pt idx="57">
                  <c:v>0.9476</c:v>
                </c:pt>
                <c:pt idx="58">
                  <c:v>0.91900000000000004</c:v>
                </c:pt>
                <c:pt idx="59">
                  <c:v>0.89790000000000003</c:v>
                </c:pt>
                <c:pt idx="60">
                  <c:v>0.88390000000000002</c:v>
                </c:pt>
                <c:pt idx="61">
                  <c:v>0.83340000000000003</c:v>
                </c:pt>
                <c:pt idx="62">
                  <c:v>0.79690000000000005</c:v>
                </c:pt>
                <c:pt idx="63">
                  <c:v>0.7823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9-4C1B-9274-F809026924A0}"/>
            </c:ext>
          </c:extLst>
        </c:ser>
        <c:ser>
          <c:idx val="1"/>
          <c:order val="1"/>
          <c:tx>
            <c:v>Parity Line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unknows'!$AW$9:$AW$21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xVal>
          <c:yVal>
            <c:numRef>
              <c:f>'For finding 12 unknows'!$AX$9:$AX$21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C-446A-AB99-899A169DE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91008"/>
        <c:axId val="1501985871"/>
      </c:scatterChart>
      <c:valAx>
        <c:axId val="124079100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01985871"/>
        <c:crosses val="autoZero"/>
        <c:crossBetween val="midCat"/>
        <c:minorUnit val="0.1"/>
      </c:valAx>
      <c:valAx>
        <c:axId val="150198587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40791008"/>
        <c:crosses val="autoZero"/>
        <c:crossBetween val="midCat"/>
        <c:minorUnit val="0.1"/>
      </c:valAx>
      <c:spPr>
        <a:noFill/>
        <a:ln w="952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88310185185185"/>
          <c:y val="9.644074074074073E-2"/>
          <c:w val="0.27256249999999999"/>
          <c:h val="0.119625694444444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Graph'!$A$2:$A$34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'Original Graph'!$B$2:$B$34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5-4250-A1F8-AEC6FF97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67152"/>
        <c:axId val="443956192"/>
      </c:scatterChart>
      <c:valAx>
        <c:axId val="44146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192"/>
        <c:crosses val="autoZero"/>
        <c:crossBetween val="midCat"/>
      </c:valAx>
      <c:valAx>
        <c:axId val="4439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6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for Li2SO4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'Our experiment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152-A3E8-4F703C95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8832"/>
        <c:axId val="472869712"/>
      </c:scatterChart>
      <c:valAx>
        <c:axId val="59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9712"/>
        <c:crosses val="autoZero"/>
        <c:crossBetween val="midCat"/>
      </c:valAx>
      <c:valAx>
        <c:axId val="4728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graph'!$D$4:$D$18</c:f>
              <c:numCache>
                <c:formatCode>General</c:formatCode>
                <c:ptCount val="15"/>
                <c:pt idx="0">
                  <c:v>5.64138E-2</c:v>
                </c:pt>
                <c:pt idx="1">
                  <c:v>0.15495300000000001</c:v>
                </c:pt>
                <c:pt idx="2">
                  <c:v>0.14311399999999999</c:v>
                </c:pt>
                <c:pt idx="3">
                  <c:v>0.166076</c:v>
                </c:pt>
                <c:pt idx="4">
                  <c:v>0.11946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8.4043499999999993E-2</c:v>
                </c:pt>
                <c:pt idx="8">
                  <c:v>7.2256799999999996E-2</c:v>
                </c:pt>
                <c:pt idx="9">
                  <c:v>5.3374199999999997E-2</c:v>
                </c:pt>
                <c:pt idx="10">
                  <c:v>4.87451E-2</c:v>
                </c:pt>
                <c:pt idx="11">
                  <c:v>1.0690099999999999E-2</c:v>
                </c:pt>
                <c:pt idx="12">
                  <c:v>3.06419E-2</c:v>
                </c:pt>
                <c:pt idx="13">
                  <c:v>9.6916399999999996E-3</c:v>
                </c:pt>
                <c:pt idx="14">
                  <c:v>5.4646700000000002E-4</c:v>
                </c:pt>
              </c:numCache>
            </c:numRef>
          </c:xVal>
          <c:yVal>
            <c:numRef>
              <c:f>'Our experiment graph'!$E$4:$E$18</c:f>
              <c:numCache>
                <c:formatCode>General</c:formatCode>
                <c:ptCount val="15"/>
                <c:pt idx="0">
                  <c:v>255</c:v>
                </c:pt>
                <c:pt idx="1">
                  <c:v>257</c:v>
                </c:pt>
                <c:pt idx="2">
                  <c:v>258</c:v>
                </c:pt>
                <c:pt idx="3">
                  <c:v>259</c:v>
                </c:pt>
                <c:pt idx="4">
                  <c:v>260</c:v>
                </c:pt>
                <c:pt idx="5">
                  <c:v>261</c:v>
                </c:pt>
                <c:pt idx="6">
                  <c:v>262</c:v>
                </c:pt>
                <c:pt idx="7">
                  <c:v>263</c:v>
                </c:pt>
                <c:pt idx="8">
                  <c:v>264</c:v>
                </c:pt>
                <c:pt idx="9">
                  <c:v>265</c:v>
                </c:pt>
                <c:pt idx="10">
                  <c:v>266</c:v>
                </c:pt>
                <c:pt idx="11">
                  <c:v>267</c:v>
                </c:pt>
                <c:pt idx="12">
                  <c:v>268</c:v>
                </c:pt>
                <c:pt idx="13">
                  <c:v>269</c:v>
                </c:pt>
                <c:pt idx="14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0-405E-87C7-D4D8B5CD1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264"/>
        <c:axId val="472865744"/>
      </c:scatterChart>
      <c:valAx>
        <c:axId val="6276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65744"/>
        <c:crosses val="autoZero"/>
        <c:crossBetween val="midCat"/>
      </c:valAx>
      <c:valAx>
        <c:axId val="47286574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experiment graph'!$G$4:$G$205</c:f>
              <c:numCache>
                <c:formatCode>General</c:formatCode>
                <c:ptCount val="202"/>
                <c:pt idx="0">
                  <c:v>0.156919</c:v>
                </c:pt>
                <c:pt idx="1">
                  <c:v>0.15622800000000001</c:v>
                </c:pt>
                <c:pt idx="2">
                  <c:v>0.155999</c:v>
                </c:pt>
                <c:pt idx="3">
                  <c:v>0.15576999999999999</c:v>
                </c:pt>
                <c:pt idx="4">
                  <c:v>0.15554200000000001</c:v>
                </c:pt>
                <c:pt idx="5">
                  <c:v>0.15531400000000001</c:v>
                </c:pt>
                <c:pt idx="6">
                  <c:v>0.155087</c:v>
                </c:pt>
                <c:pt idx="7">
                  <c:v>0.154861</c:v>
                </c:pt>
                <c:pt idx="8">
                  <c:v>0.15463499999999999</c:v>
                </c:pt>
                <c:pt idx="9">
                  <c:v>0.15440999999999999</c:v>
                </c:pt>
                <c:pt idx="10">
                  <c:v>0.15418599999999999</c:v>
                </c:pt>
                <c:pt idx="11">
                  <c:v>0.15396199999999999</c:v>
                </c:pt>
                <c:pt idx="12">
                  <c:v>0.15373800000000001</c:v>
                </c:pt>
                <c:pt idx="13">
                  <c:v>0.15351600000000001</c:v>
                </c:pt>
                <c:pt idx="14">
                  <c:v>0.15329400000000001</c:v>
                </c:pt>
                <c:pt idx="15">
                  <c:v>0.15285099999999999</c:v>
                </c:pt>
                <c:pt idx="16">
                  <c:v>0.15263099999999999</c:v>
                </c:pt>
                <c:pt idx="17">
                  <c:v>0.15241199999999999</c:v>
                </c:pt>
                <c:pt idx="18">
                  <c:v>0.15219299999999999</c:v>
                </c:pt>
                <c:pt idx="19">
                  <c:v>0.151975</c:v>
                </c:pt>
                <c:pt idx="20">
                  <c:v>0.15132399999999999</c:v>
                </c:pt>
                <c:pt idx="21">
                  <c:v>0.150894</c:v>
                </c:pt>
                <c:pt idx="22">
                  <c:v>0.15068000000000001</c:v>
                </c:pt>
                <c:pt idx="23">
                  <c:v>0.15046699999999999</c:v>
                </c:pt>
                <c:pt idx="24">
                  <c:v>0.15004200000000001</c:v>
                </c:pt>
                <c:pt idx="25">
                  <c:v>0.14983099999999999</c:v>
                </c:pt>
                <c:pt idx="26">
                  <c:v>0.14962</c:v>
                </c:pt>
                <c:pt idx="27">
                  <c:v>0.14941099999999999</c:v>
                </c:pt>
                <c:pt idx="28">
                  <c:v>0.149201</c:v>
                </c:pt>
                <c:pt idx="29">
                  <c:v>0.14899299999999999</c:v>
                </c:pt>
                <c:pt idx="30">
                  <c:v>0.148786</c:v>
                </c:pt>
                <c:pt idx="31">
                  <c:v>0.14857899999999999</c:v>
                </c:pt>
                <c:pt idx="32">
                  <c:v>0.14816699999999999</c:v>
                </c:pt>
                <c:pt idx="33">
                  <c:v>0.147759</c:v>
                </c:pt>
                <c:pt idx="34">
                  <c:v>0.14755599999999999</c:v>
                </c:pt>
                <c:pt idx="35">
                  <c:v>0.14735400000000001</c:v>
                </c:pt>
                <c:pt idx="36">
                  <c:v>0.14715300000000001</c:v>
                </c:pt>
                <c:pt idx="37">
                  <c:v>0.146952</c:v>
                </c:pt>
                <c:pt idx="38">
                  <c:v>0.14675199999999999</c:v>
                </c:pt>
                <c:pt idx="39">
                  <c:v>0.14655299999999999</c:v>
                </c:pt>
                <c:pt idx="40">
                  <c:v>0.14635500000000001</c:v>
                </c:pt>
                <c:pt idx="41">
                  <c:v>0.14615700000000001</c:v>
                </c:pt>
                <c:pt idx="42">
                  <c:v>0.14537600000000001</c:v>
                </c:pt>
                <c:pt idx="43">
                  <c:v>0.14499000000000001</c:v>
                </c:pt>
                <c:pt idx="44">
                  <c:v>0.14479900000000001</c:v>
                </c:pt>
                <c:pt idx="45">
                  <c:v>0.14441799999999999</c:v>
                </c:pt>
                <c:pt idx="46">
                  <c:v>0.144229</c:v>
                </c:pt>
                <c:pt idx="47">
                  <c:v>0.144041</c:v>
                </c:pt>
                <c:pt idx="48">
                  <c:v>0.14385400000000001</c:v>
                </c:pt>
                <c:pt idx="49">
                  <c:v>0.14366799999999999</c:v>
                </c:pt>
                <c:pt idx="50">
                  <c:v>0.143482</c:v>
                </c:pt>
                <c:pt idx="51">
                  <c:v>0.14329800000000001</c:v>
                </c:pt>
                <c:pt idx="52">
                  <c:v>0.14311399999999999</c:v>
                </c:pt>
                <c:pt idx="53">
                  <c:v>0.142932</c:v>
                </c:pt>
                <c:pt idx="54">
                  <c:v>0.142569</c:v>
                </c:pt>
                <c:pt idx="55">
                  <c:v>0.14238899999999999</c:v>
                </c:pt>
                <c:pt idx="56">
                  <c:v>0.14221</c:v>
                </c:pt>
                <c:pt idx="57">
                  <c:v>0.14203199999999999</c:v>
                </c:pt>
                <c:pt idx="58">
                  <c:v>0.14185500000000001</c:v>
                </c:pt>
                <c:pt idx="59">
                  <c:v>0.141678</c:v>
                </c:pt>
                <c:pt idx="60">
                  <c:v>0.14150299999999999</c:v>
                </c:pt>
                <c:pt idx="61">
                  <c:v>0.14132900000000001</c:v>
                </c:pt>
                <c:pt idx="62">
                  <c:v>0.141155</c:v>
                </c:pt>
                <c:pt idx="63">
                  <c:v>0.140983</c:v>
                </c:pt>
                <c:pt idx="64">
                  <c:v>0.14064099999999999</c:v>
                </c:pt>
                <c:pt idx="65">
                  <c:v>0.14030300000000001</c:v>
                </c:pt>
                <c:pt idx="66">
                  <c:v>0.14013600000000001</c:v>
                </c:pt>
                <c:pt idx="67">
                  <c:v>0.13963900000000001</c:v>
                </c:pt>
                <c:pt idx="68">
                  <c:v>0.13947599999999999</c:v>
                </c:pt>
                <c:pt idx="69">
                  <c:v>0.13931299999999999</c:v>
                </c:pt>
                <c:pt idx="70">
                  <c:v>0.139152</c:v>
                </c:pt>
                <c:pt idx="71">
                  <c:v>0.13883200000000001</c:v>
                </c:pt>
                <c:pt idx="72">
                  <c:v>0.138517</c:v>
                </c:pt>
                <c:pt idx="73">
                  <c:v>0.13836000000000001</c:v>
                </c:pt>
                <c:pt idx="74">
                  <c:v>0.13820499999999999</c:v>
                </c:pt>
                <c:pt idx="75">
                  <c:v>0.13805100000000001</c:v>
                </c:pt>
                <c:pt idx="76">
                  <c:v>0.13789799999999999</c:v>
                </c:pt>
                <c:pt idx="77">
                  <c:v>0.137297</c:v>
                </c:pt>
                <c:pt idx="78">
                  <c:v>0.13714899999999999</c:v>
                </c:pt>
                <c:pt idx="79">
                  <c:v>0.13700300000000001</c:v>
                </c:pt>
                <c:pt idx="80">
                  <c:v>0.13685700000000001</c:v>
                </c:pt>
                <c:pt idx="81">
                  <c:v>0.136713</c:v>
                </c:pt>
                <c:pt idx="82">
                  <c:v>0.13657</c:v>
                </c:pt>
                <c:pt idx="83">
                  <c:v>0.13642799999999999</c:v>
                </c:pt>
                <c:pt idx="84">
                  <c:v>0.13628699999999999</c:v>
                </c:pt>
                <c:pt idx="85">
                  <c:v>0.13600899999999999</c:v>
                </c:pt>
                <c:pt idx="86">
                  <c:v>0.13587099999999999</c:v>
                </c:pt>
                <c:pt idx="87">
                  <c:v>0.13573499999999999</c:v>
                </c:pt>
                <c:pt idx="88">
                  <c:v>0.135599</c:v>
                </c:pt>
                <c:pt idx="89">
                  <c:v>0.135465</c:v>
                </c:pt>
                <c:pt idx="90">
                  <c:v>0.13533300000000001</c:v>
                </c:pt>
                <c:pt idx="91">
                  <c:v>0.13520099999999999</c:v>
                </c:pt>
                <c:pt idx="92">
                  <c:v>0.13507</c:v>
                </c:pt>
                <c:pt idx="93">
                  <c:v>0.134686</c:v>
                </c:pt>
                <c:pt idx="94">
                  <c:v>0.13456000000000001</c:v>
                </c:pt>
                <c:pt idx="95">
                  <c:v>0.134436</c:v>
                </c:pt>
                <c:pt idx="96">
                  <c:v>0.13431199999999999</c:v>
                </c:pt>
                <c:pt idx="97">
                  <c:v>0.13419</c:v>
                </c:pt>
                <c:pt idx="98">
                  <c:v>0.13406899999999999</c:v>
                </c:pt>
                <c:pt idx="99">
                  <c:v>0.13394900000000001</c:v>
                </c:pt>
                <c:pt idx="100">
                  <c:v>0.13383100000000001</c:v>
                </c:pt>
                <c:pt idx="101">
                  <c:v>0.133714</c:v>
                </c:pt>
                <c:pt idx="102">
                  <c:v>0.13359799999999999</c:v>
                </c:pt>
                <c:pt idx="103">
                  <c:v>0.13348299999999999</c:v>
                </c:pt>
                <c:pt idx="104">
                  <c:v>0.13336999999999999</c:v>
                </c:pt>
                <c:pt idx="105">
                  <c:v>0.13325699999999999</c:v>
                </c:pt>
                <c:pt idx="106">
                  <c:v>0.13314599999999999</c:v>
                </c:pt>
                <c:pt idx="107">
                  <c:v>0.13303699999999999</c:v>
                </c:pt>
                <c:pt idx="108">
                  <c:v>0.13292799999999999</c:v>
                </c:pt>
                <c:pt idx="109">
                  <c:v>0.13282099999999999</c:v>
                </c:pt>
                <c:pt idx="110">
                  <c:v>0.13261100000000001</c:v>
                </c:pt>
                <c:pt idx="111">
                  <c:v>0.13240499999999999</c:v>
                </c:pt>
                <c:pt idx="112">
                  <c:v>0.13230500000000001</c:v>
                </c:pt>
                <c:pt idx="113">
                  <c:v>0.13220499999999999</c:v>
                </c:pt>
                <c:pt idx="114">
                  <c:v>0.132107</c:v>
                </c:pt>
                <c:pt idx="115">
                  <c:v>0.13201099999999999</c:v>
                </c:pt>
                <c:pt idx="116">
                  <c:v>0.13182099999999999</c:v>
                </c:pt>
                <c:pt idx="117">
                  <c:v>0.13172900000000001</c:v>
                </c:pt>
                <c:pt idx="118">
                  <c:v>0.131637</c:v>
                </c:pt>
                <c:pt idx="119">
                  <c:v>0.131547</c:v>
                </c:pt>
                <c:pt idx="120">
                  <c:v>0.13145799999999999</c:v>
                </c:pt>
                <c:pt idx="121">
                  <c:v>0.13137099999999999</c:v>
                </c:pt>
                <c:pt idx="122">
                  <c:v>0.13128500000000001</c:v>
                </c:pt>
                <c:pt idx="123">
                  <c:v>0.13120100000000001</c:v>
                </c:pt>
                <c:pt idx="124">
                  <c:v>0.13111700000000001</c:v>
                </c:pt>
                <c:pt idx="125">
                  <c:v>0.13103600000000001</c:v>
                </c:pt>
                <c:pt idx="126">
                  <c:v>0.13095499999999999</c:v>
                </c:pt>
                <c:pt idx="127">
                  <c:v>0.13087599999999999</c:v>
                </c:pt>
                <c:pt idx="128">
                  <c:v>0.130722</c:v>
                </c:pt>
                <c:pt idx="129">
                  <c:v>0.13064700000000001</c:v>
                </c:pt>
                <c:pt idx="130">
                  <c:v>0.130574</c:v>
                </c:pt>
                <c:pt idx="131">
                  <c:v>0.13050200000000001</c:v>
                </c:pt>
                <c:pt idx="132">
                  <c:v>0.13036200000000001</c:v>
                </c:pt>
                <c:pt idx="133">
                  <c:v>0.13029499999999999</c:v>
                </c:pt>
                <c:pt idx="134">
                  <c:v>0.130163</c:v>
                </c:pt>
                <c:pt idx="135">
                  <c:v>0.13009999999999999</c:v>
                </c:pt>
                <c:pt idx="136">
                  <c:v>0.13003799999999999</c:v>
                </c:pt>
                <c:pt idx="137">
                  <c:v>0.12991900000000001</c:v>
                </c:pt>
                <c:pt idx="138">
                  <c:v>0.129861</c:v>
                </c:pt>
                <c:pt idx="139">
                  <c:v>0.129805</c:v>
                </c:pt>
                <c:pt idx="140">
                  <c:v>0.12975100000000001</c:v>
                </c:pt>
                <c:pt idx="141">
                  <c:v>0.12969800000000001</c:v>
                </c:pt>
                <c:pt idx="142">
                  <c:v>0.12964600000000001</c:v>
                </c:pt>
                <c:pt idx="143">
                  <c:v>0.12959599999999999</c:v>
                </c:pt>
                <c:pt idx="144">
                  <c:v>0.129547</c:v>
                </c:pt>
                <c:pt idx="145">
                  <c:v>0.1295</c:v>
                </c:pt>
                <c:pt idx="146">
                  <c:v>0.12945499999999999</c:v>
                </c:pt>
                <c:pt idx="147">
                  <c:v>0.129411</c:v>
                </c:pt>
                <c:pt idx="148">
                  <c:v>0.12928799999999999</c:v>
                </c:pt>
                <c:pt idx="149">
                  <c:v>0.12925</c:v>
                </c:pt>
                <c:pt idx="150">
                  <c:v>0.12917899999999999</c:v>
                </c:pt>
                <c:pt idx="151">
                  <c:v>0.12911400000000001</c:v>
                </c:pt>
                <c:pt idx="152">
                  <c:v>0.129084</c:v>
                </c:pt>
                <c:pt idx="153">
                  <c:v>0.129056</c:v>
                </c:pt>
                <c:pt idx="154">
                  <c:v>0.129029</c:v>
                </c:pt>
                <c:pt idx="155">
                  <c:v>0.12900300000000001</c:v>
                </c:pt>
                <c:pt idx="156">
                  <c:v>0.12898000000000001</c:v>
                </c:pt>
                <c:pt idx="157">
                  <c:v>0.12895799999999999</c:v>
                </c:pt>
                <c:pt idx="158">
                  <c:v>0.128937</c:v>
                </c:pt>
                <c:pt idx="159">
                  <c:v>0.128918</c:v>
                </c:pt>
                <c:pt idx="160">
                  <c:v>0.12890099999999999</c:v>
                </c:pt>
                <c:pt idx="161">
                  <c:v>0.128885</c:v>
                </c:pt>
                <c:pt idx="162">
                  <c:v>0.12887100000000001</c:v>
                </c:pt>
                <c:pt idx="163">
                  <c:v>0.12883900000000001</c:v>
                </c:pt>
                <c:pt idx="164">
                  <c:v>0.128831</c:v>
                </c:pt>
                <c:pt idx="165">
                  <c:v>0.128825</c:v>
                </c:pt>
                <c:pt idx="166">
                  <c:v>0.12881899999999999</c:v>
                </c:pt>
                <c:pt idx="167">
                  <c:v>0.12881799999999999</c:v>
                </c:pt>
                <c:pt idx="168">
                  <c:v>0.12881799999999999</c:v>
                </c:pt>
                <c:pt idx="169">
                  <c:v>0.12882099999999999</c:v>
                </c:pt>
                <c:pt idx="170">
                  <c:v>0.128825</c:v>
                </c:pt>
                <c:pt idx="171">
                  <c:v>0.128831</c:v>
                </c:pt>
                <c:pt idx="172">
                  <c:v>0.12884799999999999</c:v>
                </c:pt>
                <c:pt idx="173">
                  <c:v>0.128859</c:v>
                </c:pt>
                <c:pt idx="174">
                  <c:v>0.128886</c:v>
                </c:pt>
                <c:pt idx="175">
                  <c:v>0.12890199999999999</c:v>
                </c:pt>
                <c:pt idx="176">
                  <c:v>0.128939</c:v>
                </c:pt>
                <c:pt idx="177">
                  <c:v>0.12896099999999999</c:v>
                </c:pt>
                <c:pt idx="178">
                  <c:v>0.12898399999999999</c:v>
                </c:pt>
                <c:pt idx="179">
                  <c:v>0.12900800000000001</c:v>
                </c:pt>
                <c:pt idx="180">
                  <c:v>0.12903500000000001</c:v>
                </c:pt>
                <c:pt idx="181">
                  <c:v>0.12906300000000001</c:v>
                </c:pt>
                <c:pt idx="182">
                  <c:v>0.12909300000000001</c:v>
                </c:pt>
                <c:pt idx="183">
                  <c:v>0.12912499999999999</c:v>
                </c:pt>
                <c:pt idx="184">
                  <c:v>0.129159</c:v>
                </c:pt>
                <c:pt idx="185">
                  <c:v>0.129194</c:v>
                </c:pt>
                <c:pt idx="186">
                  <c:v>0.12927</c:v>
                </c:pt>
                <c:pt idx="187">
                  <c:v>0.129354</c:v>
                </c:pt>
                <c:pt idx="188">
                  <c:v>0.12939800000000001</c:v>
                </c:pt>
                <c:pt idx="189">
                  <c:v>0.129444</c:v>
                </c:pt>
                <c:pt idx="190">
                  <c:v>0.129492</c:v>
                </c:pt>
                <c:pt idx="191">
                  <c:v>0.12954199999999999</c:v>
                </c:pt>
                <c:pt idx="192">
                  <c:v>0.12959399999999999</c:v>
                </c:pt>
                <c:pt idx="193">
                  <c:v>0.12964700000000001</c:v>
                </c:pt>
                <c:pt idx="194">
                  <c:v>0.12970300000000001</c:v>
                </c:pt>
                <c:pt idx="195">
                  <c:v>0.12975999999999999</c:v>
                </c:pt>
                <c:pt idx="196">
                  <c:v>0.12988</c:v>
                </c:pt>
                <c:pt idx="197">
                  <c:v>0.129942</c:v>
                </c:pt>
                <c:pt idx="198">
                  <c:v>0.13000700000000001</c:v>
                </c:pt>
                <c:pt idx="199">
                  <c:v>0.130074</c:v>
                </c:pt>
                <c:pt idx="200">
                  <c:v>0.13014200000000001</c:v>
                </c:pt>
                <c:pt idx="201">
                  <c:v>0.13021199999999999</c:v>
                </c:pt>
              </c:numCache>
            </c:numRef>
          </c:xVal>
          <c:yVal>
            <c:numRef>
              <c:f>'Our experiment graph'!$H$4:$H$205</c:f>
              <c:numCache>
                <c:formatCode>General</c:formatCode>
                <c:ptCount val="202"/>
                <c:pt idx="0">
                  <c:v>250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275</c:v>
                </c:pt>
                <c:pt idx="21">
                  <c:v>277</c:v>
                </c:pt>
                <c:pt idx="22">
                  <c:v>278</c:v>
                </c:pt>
                <c:pt idx="23">
                  <c:v>279</c:v>
                </c:pt>
                <c:pt idx="24">
                  <c:v>281</c:v>
                </c:pt>
                <c:pt idx="25">
                  <c:v>282</c:v>
                </c:pt>
                <c:pt idx="26">
                  <c:v>283</c:v>
                </c:pt>
                <c:pt idx="27">
                  <c:v>284</c:v>
                </c:pt>
                <c:pt idx="28">
                  <c:v>285</c:v>
                </c:pt>
                <c:pt idx="29">
                  <c:v>286</c:v>
                </c:pt>
                <c:pt idx="30">
                  <c:v>287</c:v>
                </c:pt>
                <c:pt idx="31">
                  <c:v>288</c:v>
                </c:pt>
                <c:pt idx="32">
                  <c:v>290</c:v>
                </c:pt>
                <c:pt idx="33">
                  <c:v>292</c:v>
                </c:pt>
                <c:pt idx="34">
                  <c:v>293</c:v>
                </c:pt>
                <c:pt idx="35">
                  <c:v>294</c:v>
                </c:pt>
                <c:pt idx="36">
                  <c:v>295</c:v>
                </c:pt>
                <c:pt idx="37">
                  <c:v>296</c:v>
                </c:pt>
                <c:pt idx="38">
                  <c:v>297</c:v>
                </c:pt>
                <c:pt idx="39">
                  <c:v>298</c:v>
                </c:pt>
                <c:pt idx="40">
                  <c:v>299</c:v>
                </c:pt>
                <c:pt idx="41">
                  <c:v>300</c:v>
                </c:pt>
                <c:pt idx="42">
                  <c:v>304</c:v>
                </c:pt>
                <c:pt idx="43">
                  <c:v>306</c:v>
                </c:pt>
                <c:pt idx="44">
                  <c:v>307</c:v>
                </c:pt>
                <c:pt idx="45">
                  <c:v>309</c:v>
                </c:pt>
                <c:pt idx="46">
                  <c:v>310</c:v>
                </c:pt>
                <c:pt idx="47">
                  <c:v>311</c:v>
                </c:pt>
                <c:pt idx="48">
                  <c:v>312</c:v>
                </c:pt>
                <c:pt idx="49">
                  <c:v>313</c:v>
                </c:pt>
                <c:pt idx="50">
                  <c:v>314</c:v>
                </c:pt>
                <c:pt idx="51">
                  <c:v>315</c:v>
                </c:pt>
                <c:pt idx="52">
                  <c:v>316</c:v>
                </c:pt>
                <c:pt idx="53">
                  <c:v>317</c:v>
                </c:pt>
                <c:pt idx="54">
                  <c:v>319</c:v>
                </c:pt>
                <c:pt idx="55">
                  <c:v>320</c:v>
                </c:pt>
                <c:pt idx="56">
                  <c:v>321</c:v>
                </c:pt>
                <c:pt idx="57">
                  <c:v>322</c:v>
                </c:pt>
                <c:pt idx="58">
                  <c:v>323</c:v>
                </c:pt>
                <c:pt idx="59">
                  <c:v>324</c:v>
                </c:pt>
                <c:pt idx="60">
                  <c:v>325</c:v>
                </c:pt>
                <c:pt idx="61">
                  <c:v>326</c:v>
                </c:pt>
                <c:pt idx="62">
                  <c:v>327</c:v>
                </c:pt>
                <c:pt idx="63">
                  <c:v>328</c:v>
                </c:pt>
                <c:pt idx="64">
                  <c:v>330</c:v>
                </c:pt>
                <c:pt idx="65">
                  <c:v>332</c:v>
                </c:pt>
                <c:pt idx="66">
                  <c:v>333</c:v>
                </c:pt>
                <c:pt idx="67">
                  <c:v>336</c:v>
                </c:pt>
                <c:pt idx="68">
                  <c:v>337</c:v>
                </c:pt>
                <c:pt idx="69">
                  <c:v>338</c:v>
                </c:pt>
                <c:pt idx="70">
                  <c:v>339</c:v>
                </c:pt>
                <c:pt idx="71">
                  <c:v>341</c:v>
                </c:pt>
                <c:pt idx="72">
                  <c:v>343</c:v>
                </c:pt>
                <c:pt idx="73">
                  <c:v>344</c:v>
                </c:pt>
                <c:pt idx="74">
                  <c:v>345</c:v>
                </c:pt>
                <c:pt idx="75">
                  <c:v>346</c:v>
                </c:pt>
                <c:pt idx="76">
                  <c:v>347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370</c:v>
                </c:pt>
                <c:pt idx="94">
                  <c:v>371</c:v>
                </c:pt>
                <c:pt idx="95">
                  <c:v>372</c:v>
                </c:pt>
                <c:pt idx="96">
                  <c:v>373</c:v>
                </c:pt>
                <c:pt idx="97">
                  <c:v>374</c:v>
                </c:pt>
                <c:pt idx="98">
                  <c:v>375</c:v>
                </c:pt>
                <c:pt idx="99">
                  <c:v>376</c:v>
                </c:pt>
                <c:pt idx="100">
                  <c:v>377</c:v>
                </c:pt>
                <c:pt idx="101">
                  <c:v>378</c:v>
                </c:pt>
                <c:pt idx="102">
                  <c:v>379</c:v>
                </c:pt>
                <c:pt idx="103">
                  <c:v>380</c:v>
                </c:pt>
                <c:pt idx="104">
                  <c:v>381</c:v>
                </c:pt>
                <c:pt idx="105">
                  <c:v>382</c:v>
                </c:pt>
                <c:pt idx="106">
                  <c:v>383</c:v>
                </c:pt>
                <c:pt idx="107">
                  <c:v>384</c:v>
                </c:pt>
                <c:pt idx="108">
                  <c:v>385</c:v>
                </c:pt>
                <c:pt idx="109">
                  <c:v>386</c:v>
                </c:pt>
                <c:pt idx="110">
                  <c:v>388</c:v>
                </c:pt>
                <c:pt idx="111">
                  <c:v>390</c:v>
                </c:pt>
                <c:pt idx="112">
                  <c:v>391</c:v>
                </c:pt>
                <c:pt idx="113">
                  <c:v>392</c:v>
                </c:pt>
                <c:pt idx="114">
                  <c:v>393</c:v>
                </c:pt>
                <c:pt idx="115">
                  <c:v>394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  <c:pt idx="121">
                  <c:v>401</c:v>
                </c:pt>
                <c:pt idx="122">
                  <c:v>402</c:v>
                </c:pt>
                <c:pt idx="123">
                  <c:v>403</c:v>
                </c:pt>
                <c:pt idx="124">
                  <c:v>404</c:v>
                </c:pt>
                <c:pt idx="125">
                  <c:v>405</c:v>
                </c:pt>
                <c:pt idx="126">
                  <c:v>406</c:v>
                </c:pt>
                <c:pt idx="127">
                  <c:v>407</c:v>
                </c:pt>
                <c:pt idx="128">
                  <c:v>409</c:v>
                </c:pt>
                <c:pt idx="129">
                  <c:v>410</c:v>
                </c:pt>
                <c:pt idx="130">
                  <c:v>411</c:v>
                </c:pt>
                <c:pt idx="131">
                  <c:v>412</c:v>
                </c:pt>
                <c:pt idx="132">
                  <c:v>414</c:v>
                </c:pt>
                <c:pt idx="133">
                  <c:v>415</c:v>
                </c:pt>
                <c:pt idx="134">
                  <c:v>417</c:v>
                </c:pt>
                <c:pt idx="135">
                  <c:v>418</c:v>
                </c:pt>
                <c:pt idx="136">
                  <c:v>419</c:v>
                </c:pt>
                <c:pt idx="137">
                  <c:v>421</c:v>
                </c:pt>
                <c:pt idx="138">
                  <c:v>422</c:v>
                </c:pt>
                <c:pt idx="139">
                  <c:v>423</c:v>
                </c:pt>
                <c:pt idx="140">
                  <c:v>424</c:v>
                </c:pt>
                <c:pt idx="141">
                  <c:v>425</c:v>
                </c:pt>
                <c:pt idx="142">
                  <c:v>426</c:v>
                </c:pt>
                <c:pt idx="143">
                  <c:v>427</c:v>
                </c:pt>
                <c:pt idx="144">
                  <c:v>428</c:v>
                </c:pt>
                <c:pt idx="145">
                  <c:v>429</c:v>
                </c:pt>
                <c:pt idx="146">
                  <c:v>430</c:v>
                </c:pt>
                <c:pt idx="147">
                  <c:v>431</c:v>
                </c:pt>
                <c:pt idx="148">
                  <c:v>434</c:v>
                </c:pt>
                <c:pt idx="149">
                  <c:v>435</c:v>
                </c:pt>
                <c:pt idx="150">
                  <c:v>437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447</c:v>
                </c:pt>
                <c:pt idx="160">
                  <c:v>448</c:v>
                </c:pt>
                <c:pt idx="161">
                  <c:v>449</c:v>
                </c:pt>
                <c:pt idx="162">
                  <c:v>450</c:v>
                </c:pt>
                <c:pt idx="163">
                  <c:v>453</c:v>
                </c:pt>
                <c:pt idx="164">
                  <c:v>454</c:v>
                </c:pt>
                <c:pt idx="165">
                  <c:v>455</c:v>
                </c:pt>
                <c:pt idx="166">
                  <c:v>457</c:v>
                </c:pt>
                <c:pt idx="167">
                  <c:v>458</c:v>
                </c:pt>
                <c:pt idx="168">
                  <c:v>459</c:v>
                </c:pt>
                <c:pt idx="169">
                  <c:v>460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467</c:v>
                </c:pt>
                <c:pt idx="175">
                  <c:v>468</c:v>
                </c:pt>
                <c:pt idx="176">
                  <c:v>470</c:v>
                </c:pt>
                <c:pt idx="177">
                  <c:v>471</c:v>
                </c:pt>
                <c:pt idx="178">
                  <c:v>472</c:v>
                </c:pt>
                <c:pt idx="179">
                  <c:v>473</c:v>
                </c:pt>
                <c:pt idx="180">
                  <c:v>474</c:v>
                </c:pt>
                <c:pt idx="181">
                  <c:v>475</c:v>
                </c:pt>
                <c:pt idx="182">
                  <c:v>476</c:v>
                </c:pt>
                <c:pt idx="183">
                  <c:v>477</c:v>
                </c:pt>
                <c:pt idx="184">
                  <c:v>478</c:v>
                </c:pt>
                <c:pt idx="185">
                  <c:v>479</c:v>
                </c:pt>
                <c:pt idx="186">
                  <c:v>481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493</c:v>
                </c:pt>
                <c:pt idx="197">
                  <c:v>494</c:v>
                </c:pt>
                <c:pt idx="198">
                  <c:v>495</c:v>
                </c:pt>
                <c:pt idx="199">
                  <c:v>496</c:v>
                </c:pt>
                <c:pt idx="200">
                  <c:v>497</c:v>
                </c:pt>
                <c:pt idx="201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C-4063-9380-768AE9DA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17392"/>
        <c:axId val="1976639903"/>
      </c:scatterChart>
      <c:valAx>
        <c:axId val="596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39903"/>
        <c:crosses val="autoZero"/>
        <c:crossBetween val="midCat"/>
      </c:valAx>
      <c:valAx>
        <c:axId val="197663990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F-4A3A-B758-A1A1C9A0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DD018D-7059-4E08-8D03-AE8DCB2717F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FBC2A1-DB34-4D23-BB73-6F76456E908D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=6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80CCD2D-3192-47BB-93EA-00DA78956AF6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𝐼=6𝑚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B2B1E1-0513-4893-AC8F-3EE505767D71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52</xdr:col>
      <xdr:colOff>354900</xdr:colOff>
      <xdr:row>6</xdr:row>
      <xdr:rowOff>145084</xdr:rowOff>
    </xdr:from>
    <xdr:to>
      <xdr:col>59</xdr:col>
      <xdr:colOff>407700</xdr:colOff>
      <xdr:row>30</xdr:row>
      <xdr:rowOff>83584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073D7-88E8-4B4B-B53A-5CAD8C005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10</xdr:row>
      <xdr:rowOff>148590</xdr:rowOff>
    </xdr:from>
    <xdr:to>
      <xdr:col>11</xdr:col>
      <xdr:colOff>60960</xdr:colOff>
      <xdr:row>25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A3C5-86C4-20BE-5090-6B1AF4F12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0</xdr:row>
      <xdr:rowOff>80010</xdr:rowOff>
    </xdr:from>
    <xdr:to>
      <xdr:col>23</xdr:col>
      <xdr:colOff>411480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EEC76-2EA6-60C1-E209-4D7CF705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434340</xdr:colOff>
      <xdr:row>15</xdr:row>
      <xdr:rowOff>49530</xdr:rowOff>
    </xdr:from>
    <xdr:to>
      <xdr:col>16</xdr:col>
      <xdr:colOff>129540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60266-AE9F-4801-7FF4-A7ECC37CA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113030</xdr:rowOff>
    </xdr:from>
    <xdr:to>
      <xdr:col>16</xdr:col>
      <xdr:colOff>76200</xdr:colOff>
      <xdr:row>15</xdr:row>
      <xdr:rowOff>113030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10AB7-E10C-21BB-B30C-8D4F29FF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14</xdr:col>
      <xdr:colOff>68040</xdr:colOff>
      <xdr:row>25</xdr:row>
      <xdr:rowOff>109950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94843-C481-C08E-083A-E0BC0C2E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9662-707B-4A33-B0E4-F8A5EA30B87F}">
  <dimension ref="A1:K69"/>
  <sheetViews>
    <sheetView workbookViewId="0">
      <selection activeCell="C22" sqref="C22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6.21875" style="1" customWidth="1"/>
    <col min="7" max="7" width="17.77734375" style="1" customWidth="1"/>
    <col min="9" max="9" width="13.109375" style="1" customWidth="1"/>
    <col min="10" max="10" width="15" style="1" customWidth="1"/>
    <col min="11" max="11" width="17.77734375" style="1" customWidth="1"/>
  </cols>
  <sheetData>
    <row r="1" spans="1:9" ht="15" thickBot="1" x14ac:dyDescent="0.35">
      <c r="A1" s="1" t="s">
        <v>3</v>
      </c>
      <c r="E1" s="1" t="s">
        <v>4</v>
      </c>
    </row>
    <row r="2" spans="1:9" ht="15" thickBot="1" x14ac:dyDescent="0.35">
      <c r="A2" s="2" t="s">
        <v>5</v>
      </c>
      <c r="E2" s="1" t="s">
        <v>6</v>
      </c>
      <c r="F2" s="3" t="s">
        <v>7</v>
      </c>
      <c r="I2" s="2"/>
    </row>
    <row r="4" spans="1:9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</row>
    <row r="5" spans="1:9" x14ac:dyDescent="0.3">
      <c r="A5" s="1">
        <v>0.1</v>
      </c>
      <c r="B5" s="1">
        <v>298.14999999999998</v>
      </c>
      <c r="C5" s="1">
        <v>0.81599999999999995</v>
      </c>
      <c r="E5" s="1">
        <v>1.0960399999999999</v>
      </c>
      <c r="F5" s="1">
        <v>323.14999999999998</v>
      </c>
      <c r="G5" s="1">
        <v>0.74580000000000002</v>
      </c>
    </row>
    <row r="6" spans="1:9" x14ac:dyDescent="0.3">
      <c r="A6" s="1">
        <v>0.2</v>
      </c>
      <c r="B6" s="1">
        <v>298.14999999999998</v>
      </c>
      <c r="C6" s="1">
        <v>0.79</v>
      </c>
      <c r="E6" s="1">
        <v>1.0263</v>
      </c>
      <c r="F6" s="1">
        <v>323.14999999999998</v>
      </c>
      <c r="G6" s="1">
        <v>0.74409999999999998</v>
      </c>
    </row>
    <row r="7" spans="1:9" x14ac:dyDescent="0.3">
      <c r="A7" s="1">
        <v>0.3</v>
      </c>
      <c r="B7" s="1">
        <v>298.14999999999998</v>
      </c>
      <c r="C7" s="1">
        <v>0.77600000000000002</v>
      </c>
      <c r="E7" s="1">
        <v>0.94349000000000005</v>
      </c>
      <c r="F7" s="1">
        <v>323.14999999999998</v>
      </c>
      <c r="G7" s="1">
        <v>0.74250000000000005</v>
      </c>
    </row>
    <row r="8" spans="1:9" x14ac:dyDescent="0.3">
      <c r="A8" s="1">
        <v>0.4</v>
      </c>
      <c r="B8" s="1">
        <v>298.14999999999998</v>
      </c>
      <c r="C8" s="1">
        <v>0.77900000000000003</v>
      </c>
      <c r="E8" s="1">
        <v>0.94342000000000004</v>
      </c>
      <c r="F8" s="1">
        <v>323.14999999999998</v>
      </c>
      <c r="G8" s="1">
        <v>0.74239999999999995</v>
      </c>
    </row>
    <row r="9" spans="1:9" x14ac:dyDescent="0.3">
      <c r="A9" s="1">
        <v>0.5</v>
      </c>
      <c r="B9" s="1">
        <v>298.14999999999998</v>
      </c>
      <c r="C9" s="1">
        <v>0.77400000000000002</v>
      </c>
      <c r="E9" s="1">
        <v>0.43031000000000003</v>
      </c>
      <c r="F9" s="1">
        <v>323.14999999999998</v>
      </c>
      <c r="G9" s="1">
        <v>0.74760000000000004</v>
      </c>
    </row>
    <row r="10" spans="1:9" x14ac:dyDescent="0.3">
      <c r="A10" s="1">
        <v>0.6</v>
      </c>
      <c r="B10" s="1">
        <v>298.14999999999998</v>
      </c>
      <c r="C10" s="1">
        <v>0.77100000000000002</v>
      </c>
      <c r="E10" s="1">
        <v>0.42624000000000001</v>
      </c>
      <c r="F10" s="1">
        <v>323.14999999999998</v>
      </c>
      <c r="G10" s="1">
        <v>0.74939999999999996</v>
      </c>
    </row>
    <row r="11" spans="1:9" x14ac:dyDescent="0.3">
      <c r="A11" s="1">
        <v>0.7</v>
      </c>
      <c r="B11" s="1">
        <v>298.14999999999998</v>
      </c>
      <c r="C11" s="1">
        <v>0.77800000000000002</v>
      </c>
      <c r="E11" s="1">
        <v>0.15548000000000001</v>
      </c>
      <c r="F11" s="1">
        <v>323.14999999999998</v>
      </c>
      <c r="G11" s="1">
        <v>0.7833</v>
      </c>
    </row>
    <row r="12" spans="1:9" x14ac:dyDescent="0.3">
      <c r="A12" s="1">
        <v>0.8</v>
      </c>
      <c r="B12" s="1">
        <v>298.14999999999998</v>
      </c>
      <c r="C12" s="1">
        <v>0.78300000000000003</v>
      </c>
      <c r="E12" s="1">
        <v>0.1148</v>
      </c>
      <c r="F12" s="1">
        <v>323.14999999999998</v>
      </c>
      <c r="G12" s="1">
        <v>0.79339999999999999</v>
      </c>
    </row>
    <row r="13" spans="1:9" x14ac:dyDescent="0.3">
      <c r="A13" s="1">
        <v>1</v>
      </c>
      <c r="B13" s="1">
        <v>298.14999999999998</v>
      </c>
      <c r="C13" s="1">
        <v>0.78400000000000003</v>
      </c>
      <c r="E13" s="1">
        <v>2.7969200000000001</v>
      </c>
      <c r="F13" s="1">
        <v>323.14999999999998</v>
      </c>
      <c r="G13" s="1">
        <v>0.90010000000000001</v>
      </c>
    </row>
    <row r="14" spans="1:9" x14ac:dyDescent="0.3">
      <c r="A14" s="1">
        <v>1.5</v>
      </c>
      <c r="B14" s="1">
        <v>298.14999999999998</v>
      </c>
      <c r="C14" s="1">
        <v>0.82899999999999996</v>
      </c>
      <c r="E14" s="1">
        <v>2.5790999999999999</v>
      </c>
      <c r="F14" s="1">
        <v>323.14999999999998</v>
      </c>
      <c r="G14" s="1">
        <v>0.88049999999999995</v>
      </c>
    </row>
    <row r="15" spans="1:9" x14ac:dyDescent="0.3">
      <c r="A15" s="1">
        <v>2</v>
      </c>
      <c r="B15" s="1">
        <v>298.14999999999998</v>
      </c>
      <c r="C15" s="1">
        <v>0.86199999999999999</v>
      </c>
      <c r="E15" s="1">
        <v>2.5750299999999999</v>
      </c>
      <c r="F15" s="1">
        <v>323.14999999999998</v>
      </c>
      <c r="G15" s="1">
        <v>0.88009999999999999</v>
      </c>
    </row>
    <row r="16" spans="1:9" x14ac:dyDescent="0.3">
      <c r="A16" s="1">
        <v>2.5</v>
      </c>
      <c r="B16" s="1">
        <v>298.14999999999998</v>
      </c>
      <c r="C16" s="1">
        <v>0.92100000000000004</v>
      </c>
      <c r="E16" s="1">
        <v>1.9464699999999999</v>
      </c>
      <c r="F16" s="1">
        <v>323.14999999999998</v>
      </c>
      <c r="G16" s="1">
        <v>0.82820000000000005</v>
      </c>
    </row>
    <row r="17" spans="1:7" x14ac:dyDescent="0.3">
      <c r="A17" s="1">
        <v>3</v>
      </c>
      <c r="B17" s="1">
        <v>298.14999999999998</v>
      </c>
      <c r="C17" s="1">
        <v>0.98099999999999998</v>
      </c>
      <c r="E17" s="1">
        <v>1.9030499999999999</v>
      </c>
      <c r="F17" s="1">
        <v>323.14999999999998</v>
      </c>
      <c r="G17" s="1">
        <v>0.82540000000000002</v>
      </c>
    </row>
    <row r="18" spans="1:7" x14ac:dyDescent="0.3">
      <c r="E18" s="1">
        <v>1.2143600000000001</v>
      </c>
      <c r="F18" s="1">
        <v>323.14999999999998</v>
      </c>
      <c r="G18" s="1">
        <v>0.77990000000000004</v>
      </c>
    </row>
    <row r="19" spans="1:7" x14ac:dyDescent="0.3">
      <c r="E19" s="1">
        <v>1.19438</v>
      </c>
      <c r="F19" s="1">
        <v>323.14999999999998</v>
      </c>
      <c r="G19" s="1">
        <v>0.78010000000000002</v>
      </c>
    </row>
    <row r="20" spans="1:7" x14ac:dyDescent="0.3">
      <c r="E20" s="1">
        <v>1.16333</v>
      </c>
      <c r="F20" s="1">
        <v>323.14999999999998</v>
      </c>
      <c r="G20" s="1">
        <v>0.77749999999999997</v>
      </c>
    </row>
    <row r="21" spans="1:7" x14ac:dyDescent="0.3">
      <c r="E21" s="1">
        <v>1.13737</v>
      </c>
      <c r="F21" s="1">
        <v>323.14999999999998</v>
      </c>
      <c r="G21" s="1">
        <v>0.77610000000000001</v>
      </c>
    </row>
    <row r="22" spans="1:7" x14ac:dyDescent="0.3">
      <c r="E22" s="1">
        <v>2.5646200000000001</v>
      </c>
      <c r="F22" s="1">
        <v>323.14999999999998</v>
      </c>
      <c r="G22" s="1">
        <v>0.87939999999999996</v>
      </c>
    </row>
    <row r="23" spans="1:7" x14ac:dyDescent="0.3">
      <c r="E23" s="1">
        <v>2.4317600000000001</v>
      </c>
      <c r="F23" s="1">
        <v>323.14999999999998</v>
      </c>
      <c r="G23" s="1">
        <v>0.86750000000000005</v>
      </c>
    </row>
    <row r="24" spans="1:7" x14ac:dyDescent="0.3">
      <c r="E24" s="1">
        <v>2.2671299999999999</v>
      </c>
      <c r="F24" s="1">
        <v>323.14999999999998</v>
      </c>
      <c r="G24" s="1">
        <v>0.85389999999999999</v>
      </c>
    </row>
    <row r="25" spans="1:7" x14ac:dyDescent="0.3">
      <c r="E25" s="1">
        <v>2.00387</v>
      </c>
      <c r="F25" s="1">
        <v>323.14999999999998</v>
      </c>
      <c r="G25" s="1">
        <v>0.83260000000000001</v>
      </c>
    </row>
    <row r="26" spans="1:7" x14ac:dyDescent="0.3">
      <c r="E26" s="1">
        <v>1.91442</v>
      </c>
      <c r="F26" s="1">
        <v>323.14999999999998</v>
      </c>
      <c r="G26" s="1">
        <v>0.82699999999999996</v>
      </c>
    </row>
    <row r="27" spans="1:7" x14ac:dyDescent="0.3">
      <c r="E27" s="1">
        <v>1.8589100000000001</v>
      </c>
      <c r="F27" s="1">
        <v>323.14999999999998</v>
      </c>
      <c r="G27" s="1">
        <v>0.8216</v>
      </c>
    </row>
    <row r="28" spans="1:7" x14ac:dyDescent="0.3">
      <c r="E28" s="1">
        <v>1.6414599999999999</v>
      </c>
      <c r="F28" s="1">
        <v>323.14999999999998</v>
      </c>
      <c r="G28" s="1">
        <v>0.80589999999999995</v>
      </c>
    </row>
    <row r="29" spans="1:7" x14ac:dyDescent="0.3">
      <c r="E29" s="1">
        <v>1.46208</v>
      </c>
      <c r="F29" s="1">
        <v>323.14999999999998</v>
      </c>
      <c r="G29" s="1">
        <v>0.79420000000000002</v>
      </c>
    </row>
    <row r="30" spans="1:7" x14ac:dyDescent="0.3">
      <c r="E30" s="1">
        <v>1.36084</v>
      </c>
      <c r="F30" s="1">
        <v>323.14999999999998</v>
      </c>
      <c r="G30" s="1">
        <v>0.78800000000000003</v>
      </c>
    </row>
    <row r="31" spans="1:7" x14ac:dyDescent="0.3">
      <c r="E31" s="1">
        <v>1.2321599999999999</v>
      </c>
      <c r="F31" s="1">
        <v>323.14999999999998</v>
      </c>
      <c r="G31" s="1">
        <v>0.78090000000000004</v>
      </c>
    </row>
    <row r="32" spans="1:7" x14ac:dyDescent="0.3">
      <c r="E32" s="1">
        <v>1.10141</v>
      </c>
      <c r="F32" s="1">
        <v>323.14999999999998</v>
      </c>
      <c r="G32" s="1">
        <v>0.77569999999999995</v>
      </c>
    </row>
    <row r="33" spans="5:7" x14ac:dyDescent="0.3">
      <c r="E33" s="1">
        <v>0.97075</v>
      </c>
      <c r="F33" s="1">
        <v>323.14999999999998</v>
      </c>
      <c r="G33" s="1">
        <v>0.76890000000000003</v>
      </c>
    </row>
    <row r="34" spans="5:7" x14ac:dyDescent="0.3">
      <c r="E34" s="1">
        <v>0.88497999999999999</v>
      </c>
      <c r="F34" s="1">
        <v>323.14999999999998</v>
      </c>
      <c r="G34" s="1">
        <v>0.76590000000000003</v>
      </c>
    </row>
    <row r="35" spans="5:7" x14ac:dyDescent="0.3">
      <c r="E35" s="1">
        <v>0.8679</v>
      </c>
      <c r="F35" s="1">
        <v>323.14999999999998</v>
      </c>
      <c r="G35" s="1">
        <v>0.76500000000000001</v>
      </c>
    </row>
    <row r="36" spans="5:7" x14ac:dyDescent="0.3">
      <c r="E36" s="1">
        <v>0.83052000000000004</v>
      </c>
      <c r="F36" s="1">
        <v>298.14999999999998</v>
      </c>
      <c r="G36" s="1">
        <v>0.78820000000000001</v>
      </c>
    </row>
    <row r="37" spans="5:7" x14ac:dyDescent="0.3">
      <c r="E37" s="1">
        <v>0.81701999999999997</v>
      </c>
      <c r="F37" s="1">
        <v>298.14999999999998</v>
      </c>
      <c r="G37" s="1">
        <v>0.78749999999999998</v>
      </c>
    </row>
    <row r="38" spans="5:7" x14ac:dyDescent="0.3">
      <c r="E38" s="1">
        <v>0.75353999999999999</v>
      </c>
      <c r="F38" s="1">
        <v>298.14999999999998</v>
      </c>
      <c r="G38" s="1">
        <v>0.78600000000000003</v>
      </c>
    </row>
    <row r="39" spans="5:7" x14ac:dyDescent="0.3">
      <c r="E39" s="1">
        <v>0.68657999999999997</v>
      </c>
      <c r="F39" s="1">
        <v>298.14999999999998</v>
      </c>
      <c r="G39" s="1">
        <v>0.78490000000000004</v>
      </c>
    </row>
    <row r="40" spans="5:7" x14ac:dyDescent="0.3">
      <c r="E40" s="1">
        <v>0.60733000000000004</v>
      </c>
      <c r="F40" s="1">
        <v>298.14999999999998</v>
      </c>
      <c r="G40" s="1">
        <v>0.78359999999999996</v>
      </c>
    </row>
    <row r="41" spans="5:7" x14ac:dyDescent="0.3">
      <c r="E41" s="1">
        <v>0.53832999999999998</v>
      </c>
      <c r="F41" s="1">
        <v>298.14999999999998</v>
      </c>
      <c r="G41" s="1">
        <v>0.78310000000000002</v>
      </c>
    </row>
    <row r="42" spans="5:7" x14ac:dyDescent="0.3">
      <c r="E42" s="1">
        <v>0.29594999999999999</v>
      </c>
      <c r="F42" s="1">
        <v>298.14999999999998</v>
      </c>
      <c r="G42" s="1">
        <v>0.78300000000000003</v>
      </c>
    </row>
    <row r="43" spans="5:7" x14ac:dyDescent="0.3">
      <c r="E43" s="1">
        <v>0.21228</v>
      </c>
      <c r="F43" s="1">
        <v>298.14999999999998</v>
      </c>
      <c r="G43" s="1">
        <v>0.79010000000000002</v>
      </c>
    </row>
    <row r="44" spans="5:7" x14ac:dyDescent="0.3">
      <c r="E44" s="1">
        <v>0.49833</v>
      </c>
      <c r="F44" s="1">
        <v>298.14999999999998</v>
      </c>
      <c r="G44" s="1">
        <v>0.77980000000000005</v>
      </c>
    </row>
    <row r="45" spans="5:7" x14ac:dyDescent="0.3">
      <c r="E45" s="1">
        <v>0.48558000000000001</v>
      </c>
      <c r="F45" s="1">
        <v>298.14999999999998</v>
      </c>
      <c r="G45" s="1">
        <v>0.78039999999999998</v>
      </c>
    </row>
    <row r="46" spans="5:7" x14ac:dyDescent="0.3">
      <c r="E46" s="1">
        <v>0.46910000000000002</v>
      </c>
      <c r="F46" s="1">
        <v>298.14999999999998</v>
      </c>
      <c r="G46" s="1">
        <v>0.78010000000000002</v>
      </c>
    </row>
    <row r="47" spans="5:7" x14ac:dyDescent="0.3">
      <c r="E47" s="1">
        <v>0.36374000000000001</v>
      </c>
      <c r="F47" s="1">
        <v>298.14999999999998</v>
      </c>
      <c r="G47" s="1">
        <v>0.78180000000000005</v>
      </c>
    </row>
    <row r="48" spans="5:7" x14ac:dyDescent="0.3">
      <c r="E48" s="1">
        <v>0.30607000000000001</v>
      </c>
      <c r="F48" s="1">
        <v>298.14999999999998</v>
      </c>
      <c r="G48" s="1">
        <v>0.78459999999999996</v>
      </c>
    </row>
    <row r="49" spans="5:7" x14ac:dyDescent="0.3">
      <c r="E49" s="1">
        <v>2.57735</v>
      </c>
      <c r="F49" s="1">
        <v>298.14999999999998</v>
      </c>
      <c r="G49" s="1">
        <v>0.93899999999999995</v>
      </c>
    </row>
    <row r="50" spans="5:7" x14ac:dyDescent="0.3">
      <c r="E50" s="1">
        <v>2.4842499999999998</v>
      </c>
      <c r="F50" s="1">
        <v>298.14999999999998</v>
      </c>
      <c r="G50" s="1">
        <v>0.92849999999999999</v>
      </c>
    </row>
    <row r="51" spans="5:7" x14ac:dyDescent="0.3">
      <c r="E51" s="1">
        <v>1.94278</v>
      </c>
      <c r="F51" s="1">
        <v>298.14999999999998</v>
      </c>
      <c r="G51" s="1">
        <v>0.86890000000000001</v>
      </c>
    </row>
    <row r="52" spans="5:7" x14ac:dyDescent="0.3">
      <c r="E52" s="1">
        <v>1.5653300000000001</v>
      </c>
      <c r="F52" s="1">
        <v>298.14999999999998</v>
      </c>
      <c r="G52" s="1">
        <v>0.83320000000000005</v>
      </c>
    </row>
    <row r="53" spans="5:7" x14ac:dyDescent="0.3">
      <c r="E53" s="1">
        <v>1.30464</v>
      </c>
      <c r="F53" s="1">
        <v>298.14999999999998</v>
      </c>
      <c r="G53" s="1">
        <v>0.8115</v>
      </c>
    </row>
    <row r="54" spans="5:7" x14ac:dyDescent="0.3">
      <c r="E54" s="1">
        <v>1.26715</v>
      </c>
      <c r="F54" s="1">
        <v>298.14999999999998</v>
      </c>
      <c r="G54" s="1">
        <v>0.80889999999999995</v>
      </c>
    </row>
    <row r="55" spans="5:7" x14ac:dyDescent="0.3">
      <c r="E55" s="1">
        <v>0.99407000000000001</v>
      </c>
      <c r="F55" s="1">
        <v>298.14999999999998</v>
      </c>
      <c r="G55" s="1">
        <v>0.79159999999999997</v>
      </c>
    </row>
    <row r="56" spans="5:7" x14ac:dyDescent="0.3">
      <c r="E56" s="1">
        <v>0.96521999999999997</v>
      </c>
      <c r="F56" s="1">
        <v>298.14999999999998</v>
      </c>
      <c r="G56" s="1">
        <v>0.7893</v>
      </c>
    </row>
    <row r="57" spans="5:7" x14ac:dyDescent="0.3">
      <c r="E57" s="1">
        <v>0.86692999999999998</v>
      </c>
      <c r="F57" s="1">
        <v>298.14999999999998</v>
      </c>
      <c r="G57" s="1">
        <v>0.7843</v>
      </c>
    </row>
    <row r="58" spans="5:7" x14ac:dyDescent="0.3">
      <c r="E58" s="1">
        <v>1.1175900000000001</v>
      </c>
      <c r="F58" s="1">
        <v>298.14999999999998</v>
      </c>
      <c r="G58" s="1">
        <v>0.76339999999999997</v>
      </c>
    </row>
    <row r="59" spans="5:7" x14ac:dyDescent="0.3">
      <c r="E59" s="1">
        <v>1.0960300000000001</v>
      </c>
      <c r="F59" s="1">
        <v>298.14999999999998</v>
      </c>
      <c r="G59" s="1">
        <v>0.76170000000000004</v>
      </c>
    </row>
    <row r="60" spans="5:7" x14ac:dyDescent="0.3">
      <c r="E60" s="1">
        <v>2.8190400000000002</v>
      </c>
      <c r="F60" s="1">
        <v>298.14999999999998</v>
      </c>
      <c r="G60" s="1">
        <v>0.96289999999999998</v>
      </c>
    </row>
    <row r="61" spans="5:7" x14ac:dyDescent="0.3">
      <c r="E61" s="1">
        <v>2.79853</v>
      </c>
      <c r="F61" s="1">
        <v>298.14999999999998</v>
      </c>
      <c r="G61" s="1">
        <v>0.96060000000000001</v>
      </c>
    </row>
    <row r="62" spans="5:7" x14ac:dyDescent="0.3">
      <c r="E62" s="1">
        <v>2.6907000000000001</v>
      </c>
      <c r="F62" s="1">
        <v>298.14999999999998</v>
      </c>
      <c r="G62" s="1">
        <v>0.9476</v>
      </c>
    </row>
    <row r="63" spans="5:7" x14ac:dyDescent="0.3">
      <c r="E63" s="1">
        <v>2.44503</v>
      </c>
      <c r="F63" s="1">
        <v>298.14999999999998</v>
      </c>
      <c r="G63" s="1">
        <v>0.91900000000000004</v>
      </c>
    </row>
    <row r="64" spans="5:7" x14ac:dyDescent="0.3">
      <c r="E64" s="1">
        <v>2.2557999999999998</v>
      </c>
      <c r="F64" s="1">
        <v>298.14999999999998</v>
      </c>
      <c r="G64" s="1">
        <v>0.89790000000000003</v>
      </c>
    </row>
    <row r="65" spans="5:7" x14ac:dyDescent="0.3">
      <c r="E65" s="1">
        <v>2.12548</v>
      </c>
      <c r="F65" s="1">
        <v>298.14999999999998</v>
      </c>
      <c r="G65" s="1">
        <v>0.88390000000000002</v>
      </c>
    </row>
    <row r="66" spans="5:7" x14ac:dyDescent="0.3">
      <c r="E66" s="1">
        <v>1.60666</v>
      </c>
      <c r="F66" s="1">
        <v>298.14999999999998</v>
      </c>
      <c r="G66" s="1">
        <v>0.83340000000000003</v>
      </c>
    </row>
    <row r="67" spans="5:7" x14ac:dyDescent="0.3">
      <c r="E67" s="1">
        <v>1.1325099999999999</v>
      </c>
      <c r="F67" s="1">
        <v>298.14999999999998</v>
      </c>
      <c r="G67" s="1">
        <v>0.79690000000000005</v>
      </c>
    </row>
    <row r="68" spans="5:7" x14ac:dyDescent="0.3">
      <c r="E68" s="1">
        <v>0.87163999999999997</v>
      </c>
      <c r="F68" s="1">
        <v>298.14999999999998</v>
      </c>
      <c r="G68" s="1">
        <v>0.7823</v>
      </c>
    </row>
    <row r="69" spans="5:7" x14ac:dyDescent="0.3">
      <c r="E69" s="1">
        <v>0.70808000000000004</v>
      </c>
      <c r="F69" s="1">
        <v>298.14999999999998</v>
      </c>
      <c r="G69" s="1">
        <v>0.77590000000000003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0978-96AD-440F-AA3F-9C948C561128}">
  <dimension ref="A1:AX84"/>
  <sheetViews>
    <sheetView topLeftCell="AQ7" zoomScaleNormal="100" workbookViewId="0">
      <selection activeCell="BK13" sqref="BK13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7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7"/>
    <col min="19" max="19" width="9.109375" customWidth="1"/>
    <col min="21" max="21" width="14.21875" customWidth="1"/>
    <col min="22" max="22" width="8.88671875" style="7"/>
    <col min="25" max="25" width="8.88671875" style="7"/>
    <col min="28" max="28" width="12" bestFit="1" customWidth="1"/>
    <col min="30" max="30" width="12" style="7" customWidth="1"/>
    <col min="31" max="32" width="12" customWidth="1"/>
    <col min="33" max="33" width="12" style="9" customWidth="1"/>
    <col min="35" max="35" width="12" bestFit="1" customWidth="1"/>
    <col min="37" max="37" width="13.21875" customWidth="1"/>
    <col min="38" max="38" width="8.88671875" style="7"/>
    <col min="40" max="42" width="21.5546875" style="1" customWidth="1"/>
    <col min="44" max="44" width="13.44140625" style="1" customWidth="1"/>
  </cols>
  <sheetData>
    <row r="1" spans="1:50" ht="23.4" x14ac:dyDescent="0.45">
      <c r="B1" s="4" t="s">
        <v>34</v>
      </c>
      <c r="C1" s="4"/>
      <c r="D1" s="4"/>
      <c r="E1" s="5"/>
      <c r="F1" s="4"/>
      <c r="G1" s="4"/>
      <c r="H1" t="s">
        <v>8</v>
      </c>
      <c r="R1"/>
      <c r="V1"/>
      <c r="Y1"/>
      <c r="AD1"/>
      <c r="AG1"/>
      <c r="AL1"/>
    </row>
    <row r="2" spans="1:50" x14ac:dyDescent="0.3">
      <c r="H2"/>
      <c r="K2" s="6" t="s">
        <v>9</v>
      </c>
      <c r="L2" s="6">
        <v>3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50" x14ac:dyDescent="0.3">
      <c r="H3"/>
      <c r="K3" s="6" t="s">
        <v>10</v>
      </c>
      <c r="L3" s="6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50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50" x14ac:dyDescent="0.3">
      <c r="H5"/>
      <c r="R5"/>
      <c r="V5"/>
      <c r="Y5"/>
      <c r="AD5"/>
      <c r="AG5"/>
      <c r="AL5"/>
    </row>
    <row r="6" spans="1:50" ht="42" customHeight="1" x14ac:dyDescent="0.35">
      <c r="A6" t="s">
        <v>11</v>
      </c>
      <c r="B6" t="s">
        <v>1</v>
      </c>
      <c r="C6" t="s">
        <v>12</v>
      </c>
      <c r="D6" t="s">
        <v>13</v>
      </c>
      <c r="E6" s="1" t="s">
        <v>14</v>
      </c>
      <c r="F6" s="1" t="s">
        <v>15</v>
      </c>
      <c r="G6" s="1" t="s">
        <v>16</v>
      </c>
      <c r="I6" t="e" vm="1">
        <v>#VALUE!</v>
      </c>
      <c r="J6" s="1" t="e" vm="2">
        <v>#VALUE!</v>
      </c>
      <c r="K6" s="1" t="e" vm="3">
        <v>#VALUE!</v>
      </c>
      <c r="L6" s="8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10" t="s">
        <v>17</v>
      </c>
      <c r="AO6" s="10" t="s">
        <v>18</v>
      </c>
      <c r="AP6" s="10" t="s">
        <v>19</v>
      </c>
      <c r="AQ6" s="11" t="s">
        <v>20</v>
      </c>
      <c r="AR6" s="12" t="s">
        <v>21</v>
      </c>
      <c r="AT6" t="s">
        <v>35</v>
      </c>
    </row>
    <row r="7" spans="1:50" x14ac:dyDescent="0.3">
      <c r="A7" s="1">
        <v>1.0960399999999999</v>
      </c>
      <c r="B7" s="1">
        <v>323.14999999999998</v>
      </c>
      <c r="C7">
        <v>109.94</v>
      </c>
      <c r="D7">
        <f>C7*A7</f>
        <v>120.49863759999998</v>
      </c>
      <c r="E7" s="1">
        <v>1.7999999999999999E-2</v>
      </c>
      <c r="F7">
        <f>1/B7</f>
        <v>3.0945381401825778E-3</v>
      </c>
      <c r="G7">
        <f>LN(B7)</f>
        <v>5.7781166117089047</v>
      </c>
      <c r="I7">
        <f>18*A7</f>
        <v>19.728719999999999</v>
      </c>
      <c r="J7" s="1">
        <f>A7*6</f>
        <v>6.5762399999999994</v>
      </c>
      <c r="K7" s="1">
        <f>POWER(J7,0.5)</f>
        <v>2.564418062641113</v>
      </c>
      <c r="L7" s="1">
        <v>0.2</v>
      </c>
      <c r="M7" s="1">
        <f>1 + (L7*K7)</f>
        <v>1.5128836125282228</v>
      </c>
      <c r="N7" s="1">
        <f>LN(M7)</f>
        <v>0.41401750688251898</v>
      </c>
      <c r="O7" s="1">
        <f>J7*N7</f>
        <v>2.7226784894610963</v>
      </c>
      <c r="P7" s="1">
        <f xml:space="preserve"> -$L$2 * I7</f>
        <v>-59.186160000000001</v>
      </c>
      <c r="Q7" s="1">
        <f>O7*P7</f>
        <v>-161.14488470580275</v>
      </c>
      <c r="S7">
        <f>POWER(J7, -0.5)</f>
        <v>0.38995201857613365</v>
      </c>
      <c r="T7">
        <f>2*M7</f>
        <v>3.0257672250564456</v>
      </c>
      <c r="U7">
        <f>(S7/T7)*(1+(2*I7))</f>
        <v>5.2140363818398168</v>
      </c>
      <c r="W7">
        <f>1-AA7</f>
        <v>0.89245980891320276</v>
      </c>
      <c r="X7">
        <f>LN(W7)</f>
        <v>-0.11377379837234014</v>
      </c>
      <c r="Z7">
        <f>($AF$9+($AF$10*F7)+($AF$11*G7)) + (($AF$12+($AF$13*F7)+($AF$14*G7))*AA7) + (($AF$15 + ($AF$16*F7) + ($AF$17*G7))*AB7) + (($AF$18 + ($AF$19*F7) + ($AF$20*G7))*AA7*AB7)</f>
        <v>260.99591295014955</v>
      </c>
      <c r="AA7">
        <f t="shared" ref="AA7:AA70" si="0">D7/(1000+D7)</f>
        <v>0.10754019108679726</v>
      </c>
      <c r="AB7">
        <f>AA7*AA7</f>
        <v>1.1564892698984868E-2</v>
      </c>
      <c r="AC7">
        <f>Z7*AB7</f>
        <v>3.0183897281420746</v>
      </c>
      <c r="AH7">
        <f>($AF$12+($AF$13*F7)+($AF$14*G7)) + (2*($AF$15 + ($AF$16*F7) + ($AF$17*G7))*AA7) + (3*($AF$18 + ($AF$19*F7)+($AF$20*G7))*AB7)</f>
        <v>-11732.663146589442</v>
      </c>
      <c r="AI7">
        <f>AB7</f>
        <v>1.1564892698984868E-2</v>
      </c>
      <c r="AJ7">
        <f>1-AA7</f>
        <v>0.89245980891320276</v>
      </c>
      <c r="AK7">
        <f>AH7*AI7*AJ7</f>
        <v>-121.09518549194271</v>
      </c>
      <c r="AM7">
        <f t="shared" ref="AM7:AM70" si="1">(Q7-U7)+X7-AC7-AK7</f>
        <v>-48.395899122214246</v>
      </c>
      <c r="AN7" s="1">
        <f>-AR7*A7*18*$L$2</f>
        <v>-44.141038127999998</v>
      </c>
      <c r="AO7" s="1">
        <f>(AN7-AM7)^2</f>
        <v>18.103842080085855</v>
      </c>
      <c r="AP7" s="1">
        <f>STDEV(AO7:AO71)</f>
        <v>6.8860733575149586</v>
      </c>
      <c r="AQ7">
        <f>-AM7/(A7*18*$L$2)</f>
        <v>0.81768945851892139</v>
      </c>
      <c r="AR7" s="1">
        <v>0.74580000000000002</v>
      </c>
    </row>
    <row r="8" spans="1:50" x14ac:dyDescent="0.3">
      <c r="A8" s="1">
        <v>1.0263</v>
      </c>
      <c r="B8" s="1">
        <v>323.14999999999998</v>
      </c>
      <c r="C8">
        <v>109.94</v>
      </c>
      <c r="D8">
        <f t="shared" ref="D8:D71" si="2">C8*A8</f>
        <v>112.831422</v>
      </c>
      <c r="E8" s="1">
        <v>1.7999999999999999E-2</v>
      </c>
      <c r="F8">
        <f t="shared" ref="F8:F71" si="3">1/B8</f>
        <v>3.0945381401825778E-3</v>
      </c>
      <c r="G8">
        <f t="shared" ref="G8:G71" si="4">LN(B8)</f>
        <v>5.7781166117089047</v>
      </c>
      <c r="I8">
        <f t="shared" ref="I8:I71" si="5">18*A8</f>
        <v>18.473399999999998</v>
      </c>
      <c r="J8" s="1">
        <f t="shared" ref="J8:J71" si="6">A8*6</f>
        <v>6.1577999999999999</v>
      </c>
      <c r="K8" s="1">
        <f t="shared" ref="K8:K71" si="7">POWER(J8,0.5)</f>
        <v>2.4814914869892259</v>
      </c>
      <c r="L8" s="1">
        <v>0.2</v>
      </c>
      <c r="M8" s="1">
        <f t="shared" ref="M8:M71" si="8">1 + (L8*K8)</f>
        <v>1.4962982973978451</v>
      </c>
      <c r="N8" s="1">
        <f t="shared" ref="N8:N71" si="9">LN(M8)</f>
        <v>0.40299425633172803</v>
      </c>
      <c r="O8" s="1">
        <f t="shared" ref="O8:O71" si="10">J8*N8</f>
        <v>2.4815580316395147</v>
      </c>
      <c r="P8" s="1">
        <f t="shared" ref="P8:P71" si="11" xml:space="preserve"> -$L$2 * I8</f>
        <v>-55.420199999999994</v>
      </c>
      <c r="Q8" s="1">
        <f t="shared" ref="Q8:Q71" si="12">O8*P8</f>
        <v>-137.52844242506822</v>
      </c>
      <c r="S8">
        <f t="shared" ref="S8:S71" si="13">POWER(J8, -0.5)</f>
        <v>0.40298344976927247</v>
      </c>
      <c r="T8">
        <f t="shared" ref="T8:T71" si="14">2*M8</f>
        <v>2.9925965947956903</v>
      </c>
      <c r="U8">
        <f t="shared" ref="U8:U71" si="15">(S8/T8)*(1+(2*I8))</f>
        <v>5.1099210626311065</v>
      </c>
      <c r="W8">
        <f t="shared" ref="W8:W71" si="16">1-AA8</f>
        <v>0.89860870229812762</v>
      </c>
      <c r="X8">
        <f t="shared" ref="X8:X71" si="17">LN(W8)</f>
        <v>-0.10690759810838538</v>
      </c>
      <c r="Z8">
        <f t="shared" ref="Z8:Z71" si="18">($AF$9+($AF$10*F8)+($AF$11*G8)) + (($AF$12+($AF$13*F8)+($AF$14*G8))*AA8) + (($AF$15 + ($AF$16*F8) + ($AF$17*G8))*AB8) + (($AF$18 + ($AF$19*F8) + ($AF$20*G8))*AA8*AB8)</f>
        <v>330.816225096447</v>
      </c>
      <c r="AA8">
        <f t="shared" si="0"/>
        <v>0.10139129770187241</v>
      </c>
      <c r="AB8">
        <f t="shared" ref="AB8:AB71" si="19">AA8*AA8</f>
        <v>1.0280195249669718E-2</v>
      </c>
      <c r="AC8">
        <f t="shared" ref="AC8:AC71" si="20">Z8*AB8</f>
        <v>3.4008553857501624</v>
      </c>
      <c r="AH8">
        <f t="shared" ref="AH8:AH71" si="21">($AF$12+($AF$13*F8)+($AF$14*G8)) + (2*($AF$15 + ($AF$16*F8) + ($AF$17*G8))*AA8) + (3*($AF$18 + ($AF$19*F8)+($AF$20*G8))*AB8)</f>
        <v>-10978.909041706223</v>
      </c>
      <c r="AI8">
        <f t="shared" ref="AI8:AI71" si="22">AB8</f>
        <v>1.0280195249669718E-2</v>
      </c>
      <c r="AJ8">
        <f t="shared" ref="AJ8:AJ71" si="23">1-AA8</f>
        <v>0.89860870229812762</v>
      </c>
      <c r="AK8">
        <f t="shared" ref="AK8:AK71" si="24">AH8*AI8*AJ8</f>
        <v>-101.42176644712342</v>
      </c>
      <c r="AM8">
        <f t="shared" si="1"/>
        <v>-44.724360024434475</v>
      </c>
      <c r="AN8" s="1">
        <f t="shared" ref="AN8:AN71" si="25">-AR8*A8*18*$L$2</f>
        <v>-41.238170819999993</v>
      </c>
      <c r="AO8" s="1">
        <f t="shared" ref="AO8:AO71" si="26">(AN8-AM8)^2</f>
        <v>12.153515169115522</v>
      </c>
      <c r="AQ8">
        <f t="shared" ref="AQ8:AQ71" si="27">-AM8/(A8*18*$L$2)</f>
        <v>0.80700466660954817</v>
      </c>
      <c r="AR8" s="1">
        <v>0.74409999999999998</v>
      </c>
    </row>
    <row r="9" spans="1:50" x14ac:dyDescent="0.3">
      <c r="A9" s="1">
        <v>0.94349000000000005</v>
      </c>
      <c r="B9" s="1">
        <v>323.14999999999998</v>
      </c>
      <c r="C9">
        <v>109.94</v>
      </c>
      <c r="D9">
        <f t="shared" si="2"/>
        <v>103.7272906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16.98282</v>
      </c>
      <c r="J9" s="1">
        <f t="shared" si="6"/>
        <v>5.6609400000000001</v>
      </c>
      <c r="K9" s="1">
        <f t="shared" si="7"/>
        <v>2.3792729982076457</v>
      </c>
      <c r="L9" s="1">
        <v>0.2</v>
      </c>
      <c r="M9" s="1">
        <f t="shared" si="8"/>
        <v>1.4758545996415291</v>
      </c>
      <c r="N9" s="1">
        <f t="shared" si="9"/>
        <v>0.38923721159791752</v>
      </c>
      <c r="O9" s="1">
        <f t="shared" si="10"/>
        <v>2.2034485006231153</v>
      </c>
      <c r="P9" s="1">
        <f t="shared" si="11"/>
        <v>-50.948459999999997</v>
      </c>
      <c r="Q9" s="1">
        <f t="shared" si="12"/>
        <v>-112.26230779605676</v>
      </c>
      <c r="S9">
        <f t="shared" si="13"/>
        <v>0.42029645221600048</v>
      </c>
      <c r="T9">
        <f t="shared" si="14"/>
        <v>2.9517091992830582</v>
      </c>
      <c r="U9">
        <f t="shared" si="15"/>
        <v>4.9787880340757749</v>
      </c>
      <c r="W9">
        <f t="shared" si="16"/>
        <v>0.90602090617546249</v>
      </c>
      <c r="X9">
        <f t="shared" si="17"/>
        <v>-9.8692897956532327E-2</v>
      </c>
      <c r="Z9">
        <f t="shared" si="18"/>
        <v>408.86764798652075</v>
      </c>
      <c r="AA9">
        <f t="shared" si="0"/>
        <v>9.3979093824537535E-2</v>
      </c>
      <c r="AB9">
        <f t="shared" si="19"/>
        <v>8.832070076081229E-3</v>
      </c>
      <c r="AC9">
        <f t="shared" si="20"/>
        <v>3.6111477188594634</v>
      </c>
      <c r="AE9" s="13" t="s">
        <v>22</v>
      </c>
      <c r="AF9">
        <v>1805.6077018822491</v>
      </c>
      <c r="AH9">
        <f t="shared" si="21"/>
        <v>-10083.798646163243</v>
      </c>
      <c r="AI9">
        <f t="shared" si="22"/>
        <v>8.832070076081229E-3</v>
      </c>
      <c r="AJ9">
        <f t="shared" si="23"/>
        <v>0.90602090617546249</v>
      </c>
      <c r="AK9">
        <f t="shared" si="24"/>
        <v>-80.69096146711405</v>
      </c>
      <c r="AM9">
        <f t="shared" si="1"/>
        <v>-40.259974979834482</v>
      </c>
      <c r="AN9" s="1">
        <f t="shared" si="25"/>
        <v>-37.829231550000003</v>
      </c>
      <c r="AO9" s="1">
        <f t="shared" si="26"/>
        <v>5.9085136216834853</v>
      </c>
      <c r="AQ9">
        <f t="shared" si="27"/>
        <v>0.79020985089312779</v>
      </c>
      <c r="AR9" s="1">
        <v>0.74250000000000005</v>
      </c>
      <c r="AW9">
        <v>0</v>
      </c>
      <c r="AX9">
        <v>0</v>
      </c>
    </row>
    <row r="10" spans="1:50" x14ac:dyDescent="0.3">
      <c r="A10" s="1">
        <v>0.94342000000000004</v>
      </c>
      <c r="B10" s="1">
        <v>323.14999999999998</v>
      </c>
      <c r="C10">
        <v>109.94</v>
      </c>
      <c r="D10">
        <f t="shared" si="2"/>
        <v>103.7195948</v>
      </c>
      <c r="E10" s="1">
        <v>1.7999999999999999E-2</v>
      </c>
      <c r="F10">
        <f t="shared" si="3"/>
        <v>3.0945381401825778E-3</v>
      </c>
      <c r="G10">
        <f t="shared" si="4"/>
        <v>5.7781166117089047</v>
      </c>
      <c r="I10">
        <f t="shared" si="5"/>
        <v>16.981560000000002</v>
      </c>
      <c r="J10" s="1">
        <f t="shared" si="6"/>
        <v>5.66052</v>
      </c>
      <c r="K10" s="1">
        <f t="shared" si="7"/>
        <v>2.3791847343155177</v>
      </c>
      <c r="L10" s="1">
        <v>0.2</v>
      </c>
      <c r="M10" s="1">
        <f t="shared" si="8"/>
        <v>1.4758369468631036</v>
      </c>
      <c r="N10" s="1">
        <f t="shared" si="9"/>
        <v>0.38922525047112122</v>
      </c>
      <c r="O10" s="1">
        <f t="shared" si="10"/>
        <v>2.2032173147967913</v>
      </c>
      <c r="P10" s="1">
        <f t="shared" si="11"/>
        <v>-50.944680000000005</v>
      </c>
      <c r="Q10" s="1">
        <f t="shared" si="12"/>
        <v>-112.24220107278181</v>
      </c>
      <c r="S10">
        <f t="shared" si="13"/>
        <v>0.42031204453221921</v>
      </c>
      <c r="T10">
        <f t="shared" si="14"/>
        <v>2.9516738937262073</v>
      </c>
      <c r="U10">
        <f t="shared" si="15"/>
        <v>4.97867345090543</v>
      </c>
      <c r="W10">
        <f t="shared" si="16"/>
        <v>0.90602722350073472</v>
      </c>
      <c r="X10">
        <f t="shared" si="17"/>
        <v>-9.868592537653427E-2</v>
      </c>
      <c r="Z10">
        <f t="shared" si="18"/>
        <v>408.9313482327168</v>
      </c>
      <c r="AA10">
        <f t="shared" si="0"/>
        <v>9.3972776499265234E-2</v>
      </c>
      <c r="AB10">
        <f t="shared" si="19"/>
        <v>8.8308827229808557E-3</v>
      </c>
      <c r="AC10">
        <f t="shared" si="20"/>
        <v>3.6112247779935669</v>
      </c>
      <c r="AE10" s="13" t="s">
        <v>23</v>
      </c>
      <c r="AF10">
        <v>-1.5298573101640407</v>
      </c>
      <c r="AH10">
        <f t="shared" si="21"/>
        <v>-10083.042051724822</v>
      </c>
      <c r="AI10">
        <f t="shared" si="22"/>
        <v>8.8308827229808557E-3</v>
      </c>
      <c r="AJ10">
        <f t="shared" si="23"/>
        <v>0.90602722350073472</v>
      </c>
      <c r="AK10">
        <f t="shared" si="24"/>
        <v>-80.674622675156087</v>
      </c>
      <c r="AM10">
        <f t="shared" si="1"/>
        <v>-40.256162551901255</v>
      </c>
      <c r="AN10" s="1">
        <f t="shared" si="25"/>
        <v>-37.821330431999996</v>
      </c>
      <c r="AO10" s="1">
        <f t="shared" si="26"/>
        <v>5.9284074521028582</v>
      </c>
      <c r="AQ10">
        <f t="shared" si="27"/>
        <v>0.7901936483240497</v>
      </c>
      <c r="AR10" s="1">
        <v>0.74239999999999995</v>
      </c>
      <c r="AW10">
        <f>AW9+0.1</f>
        <v>0.1</v>
      </c>
      <c r="AX10">
        <f>AX9+0.1</f>
        <v>0.1</v>
      </c>
    </row>
    <row r="11" spans="1:50" x14ac:dyDescent="0.3">
      <c r="A11" s="1">
        <v>0.43031000000000003</v>
      </c>
      <c r="B11" s="1">
        <v>323.14999999999998</v>
      </c>
      <c r="C11">
        <v>109.94</v>
      </c>
      <c r="D11">
        <f t="shared" si="2"/>
        <v>47.308281399999998</v>
      </c>
      <c r="E11" s="1">
        <v>1.7999999999999999E-2</v>
      </c>
      <c r="F11">
        <f t="shared" si="3"/>
        <v>3.0945381401825778E-3</v>
      </c>
      <c r="G11">
        <f t="shared" si="4"/>
        <v>5.7781166117089047</v>
      </c>
      <c r="I11">
        <f t="shared" si="5"/>
        <v>7.7455800000000004</v>
      </c>
      <c r="J11" s="1">
        <f t="shared" si="6"/>
        <v>2.5818600000000003</v>
      </c>
      <c r="K11" s="1">
        <f t="shared" si="7"/>
        <v>1.6068167288150819</v>
      </c>
      <c r="L11" s="1">
        <v>0.2</v>
      </c>
      <c r="M11" s="1">
        <f t="shared" si="8"/>
        <v>1.3213633457630163</v>
      </c>
      <c r="N11" s="1">
        <f t="shared" si="9"/>
        <v>0.27866404128765465</v>
      </c>
      <c r="O11" s="1">
        <f t="shared" si="10"/>
        <v>0.71947154163894411</v>
      </c>
      <c r="P11" s="1">
        <f t="shared" si="11"/>
        <v>-23.236740000000001</v>
      </c>
      <c r="Q11" s="1">
        <f t="shared" si="12"/>
        <v>-16.718173150463318</v>
      </c>
      <c r="S11">
        <f t="shared" si="13"/>
        <v>0.62234851185388895</v>
      </c>
      <c r="T11">
        <f t="shared" si="14"/>
        <v>2.6427266915260326</v>
      </c>
      <c r="U11">
        <f t="shared" si="15"/>
        <v>3.8835831634250098</v>
      </c>
      <c r="W11">
        <f t="shared" si="16"/>
        <v>0.95482869538970871</v>
      </c>
      <c r="X11">
        <f t="shared" si="17"/>
        <v>-4.6223331146584057E-2</v>
      </c>
      <c r="Z11">
        <f t="shared" si="18"/>
        <v>763.58957697073151</v>
      </c>
      <c r="AA11">
        <f t="shared" si="0"/>
        <v>4.517130461029123E-2</v>
      </c>
      <c r="AB11">
        <f t="shared" si="19"/>
        <v>2.0404467601957176E-3</v>
      </c>
      <c r="AC11">
        <f t="shared" si="20"/>
        <v>1.5580638784491476</v>
      </c>
      <c r="AE11" s="13" t="s">
        <v>24</v>
      </c>
      <c r="AF11">
        <v>-162.81888495669804</v>
      </c>
      <c r="AH11">
        <f t="shared" si="21"/>
        <v>-4558.3516142527769</v>
      </c>
      <c r="AI11">
        <f t="shared" si="22"/>
        <v>2.0404467601957176E-3</v>
      </c>
      <c r="AJ11">
        <f t="shared" si="23"/>
        <v>0.95482869538970871</v>
      </c>
      <c r="AK11">
        <f t="shared" si="24"/>
        <v>-8.8809321460742119</v>
      </c>
      <c r="AM11">
        <f t="shared" si="1"/>
        <v>-13.325111377409847</v>
      </c>
      <c r="AN11" s="1">
        <f t="shared" si="25"/>
        <v>-17.371786824000004</v>
      </c>
      <c r="AO11" s="1">
        <f t="shared" si="26"/>
        <v>16.375582170035649</v>
      </c>
      <c r="AQ11">
        <f t="shared" si="27"/>
        <v>0.57345012154931574</v>
      </c>
      <c r="AR11" s="1">
        <v>0.74760000000000004</v>
      </c>
      <c r="AW11">
        <f t="shared" ref="AW11:AX29" si="28">AW10+0.1</f>
        <v>0.2</v>
      </c>
      <c r="AX11">
        <f t="shared" si="28"/>
        <v>0.2</v>
      </c>
    </row>
    <row r="12" spans="1:50" x14ac:dyDescent="0.3">
      <c r="A12" s="1">
        <v>0.42624000000000001</v>
      </c>
      <c r="B12" s="1">
        <v>323.14999999999998</v>
      </c>
      <c r="C12">
        <v>109.94</v>
      </c>
      <c r="D12">
        <f t="shared" si="2"/>
        <v>46.860825599999998</v>
      </c>
      <c r="E12" s="1">
        <v>1.7999999999999999E-2</v>
      </c>
      <c r="F12">
        <f t="shared" si="3"/>
        <v>3.0945381401825778E-3</v>
      </c>
      <c r="G12">
        <f t="shared" si="4"/>
        <v>5.7781166117089047</v>
      </c>
      <c r="I12">
        <f t="shared" si="5"/>
        <v>7.67232</v>
      </c>
      <c r="J12" s="1">
        <f t="shared" si="6"/>
        <v>2.5574400000000002</v>
      </c>
      <c r="K12" s="1">
        <f t="shared" si="7"/>
        <v>1.5991997998999374</v>
      </c>
      <c r="L12" s="1">
        <v>0.2</v>
      </c>
      <c r="M12" s="1">
        <f t="shared" si="8"/>
        <v>1.3198399599799875</v>
      </c>
      <c r="N12" s="1">
        <f t="shared" si="9"/>
        <v>0.27751048680841739</v>
      </c>
      <c r="O12" s="1">
        <f t="shared" si="10"/>
        <v>0.70971641938331897</v>
      </c>
      <c r="P12" s="1">
        <f t="shared" si="11"/>
        <v>-23.016960000000001</v>
      </c>
      <c r="Q12" s="1">
        <f t="shared" si="12"/>
        <v>-16.335514436289078</v>
      </c>
      <c r="S12">
        <f t="shared" si="13"/>
        <v>0.62531273457048353</v>
      </c>
      <c r="T12">
        <f t="shared" si="14"/>
        <v>2.639679919959975</v>
      </c>
      <c r="U12">
        <f t="shared" si="15"/>
        <v>3.871875319688411</v>
      </c>
      <c r="W12">
        <f t="shared" si="16"/>
        <v>0.95523681424114604</v>
      </c>
      <c r="X12">
        <f t="shared" si="17"/>
        <v>-4.5795996214258179E-2</v>
      </c>
      <c r="Z12">
        <f t="shared" si="18"/>
        <v>765.44104731164362</v>
      </c>
      <c r="AA12">
        <f t="shared" si="0"/>
        <v>4.4763185758853942E-2</v>
      </c>
      <c r="AB12">
        <f t="shared" si="19"/>
        <v>2.0037427992816645E-3</v>
      </c>
      <c r="AC12">
        <f t="shared" si="20"/>
        <v>1.5337469868253217</v>
      </c>
      <c r="AE12" s="13" t="s">
        <v>25</v>
      </c>
      <c r="AF12">
        <v>1804.4593554349412</v>
      </c>
      <c r="AH12">
        <f t="shared" si="21"/>
        <v>-4514.8478057334805</v>
      </c>
      <c r="AI12">
        <f t="shared" si="22"/>
        <v>2.0037427992816645E-3</v>
      </c>
      <c r="AJ12">
        <f t="shared" si="23"/>
        <v>0.95523681424114604</v>
      </c>
      <c r="AK12">
        <f t="shared" si="24"/>
        <v>-8.6416394227055928</v>
      </c>
      <c r="AM12">
        <f t="shared" si="1"/>
        <v>-13.145293316311475</v>
      </c>
      <c r="AN12" s="1">
        <f t="shared" si="25"/>
        <v>-17.248909823999998</v>
      </c>
      <c r="AO12" s="1">
        <f t="shared" si="26"/>
        <v>16.83966844217375</v>
      </c>
      <c r="AQ12">
        <f t="shared" si="27"/>
        <v>0.57111335798956397</v>
      </c>
      <c r="AR12" s="1">
        <v>0.74939999999999996</v>
      </c>
      <c r="AW12">
        <f t="shared" si="28"/>
        <v>0.30000000000000004</v>
      </c>
      <c r="AX12">
        <f t="shared" si="28"/>
        <v>0.30000000000000004</v>
      </c>
    </row>
    <row r="13" spans="1:50" x14ac:dyDescent="0.3">
      <c r="A13" s="1">
        <v>0.15548000000000001</v>
      </c>
      <c r="B13" s="1">
        <v>323.14999999999998</v>
      </c>
      <c r="C13">
        <v>109.94</v>
      </c>
      <c r="D13">
        <f t="shared" si="2"/>
        <v>17.0934712</v>
      </c>
      <c r="E13" s="1">
        <v>1.7999999999999999E-2</v>
      </c>
      <c r="F13">
        <f t="shared" si="3"/>
        <v>3.0945381401825778E-3</v>
      </c>
      <c r="G13">
        <f t="shared" si="4"/>
        <v>5.7781166117089047</v>
      </c>
      <c r="I13">
        <f t="shared" si="5"/>
        <v>2.7986400000000002</v>
      </c>
      <c r="J13" s="1">
        <f t="shared" si="6"/>
        <v>0.93288000000000004</v>
      </c>
      <c r="K13" s="1">
        <f t="shared" si="7"/>
        <v>0.96585713229234893</v>
      </c>
      <c r="L13" s="1">
        <v>0.2</v>
      </c>
      <c r="M13" s="1">
        <f t="shared" si="8"/>
        <v>1.1931714264584699</v>
      </c>
      <c r="N13" s="1">
        <f t="shared" si="9"/>
        <v>0.17661482638753728</v>
      </c>
      <c r="O13" s="1">
        <f t="shared" si="10"/>
        <v>0.16476043924040579</v>
      </c>
      <c r="P13" s="1">
        <f t="shared" si="11"/>
        <v>-8.3959200000000003</v>
      </c>
      <c r="Q13" s="1">
        <f t="shared" si="12"/>
        <v>-1.3833154670273078</v>
      </c>
      <c r="S13">
        <f t="shared" si="13"/>
        <v>1.0353498116503184</v>
      </c>
      <c r="T13">
        <f t="shared" si="14"/>
        <v>2.3863428529169397</v>
      </c>
      <c r="U13">
        <f t="shared" si="15"/>
        <v>2.862326591945989</v>
      </c>
      <c r="W13">
        <f t="shared" si="16"/>
        <v>0.98319380501004239</v>
      </c>
      <c r="X13">
        <f t="shared" si="17"/>
        <v>-1.694902159430154E-2</v>
      </c>
      <c r="Z13">
        <f t="shared" si="18"/>
        <v>851.00529258979986</v>
      </c>
      <c r="AA13">
        <f t="shared" si="0"/>
        <v>1.6806194989957578E-2</v>
      </c>
      <c r="AB13">
        <f t="shared" si="19"/>
        <v>2.8244819004047519E-4</v>
      </c>
      <c r="AC13">
        <f t="shared" si="20"/>
        <v>0.240364904606854</v>
      </c>
      <c r="AE13" s="13" t="s">
        <v>26</v>
      </c>
      <c r="AF13">
        <v>-1.5383122298159928</v>
      </c>
      <c r="AH13">
        <f t="shared" si="21"/>
        <v>-1641.2898324169605</v>
      </c>
      <c r="AI13">
        <f t="shared" si="22"/>
        <v>2.8244819004047519E-4</v>
      </c>
      <c r="AJ13">
        <f t="shared" si="23"/>
        <v>0.98319380501004239</v>
      </c>
      <c r="AK13">
        <f t="shared" si="24"/>
        <v>-0.45578833767466753</v>
      </c>
      <c r="AM13">
        <f t="shared" si="1"/>
        <v>-4.0471676474997844</v>
      </c>
      <c r="AN13" s="1">
        <f t="shared" si="25"/>
        <v>-6.5765241359999997</v>
      </c>
      <c r="AO13" s="1">
        <f t="shared" si="26"/>
        <v>6.3976442459181397</v>
      </c>
      <c r="AQ13">
        <f t="shared" si="27"/>
        <v>0.48203980594143159</v>
      </c>
      <c r="AR13" s="1">
        <v>0.7833</v>
      </c>
      <c r="AW13">
        <f t="shared" si="28"/>
        <v>0.4</v>
      </c>
      <c r="AX13">
        <f t="shared" si="28"/>
        <v>0.4</v>
      </c>
    </row>
    <row r="14" spans="1:50" x14ac:dyDescent="0.3">
      <c r="A14" s="1">
        <v>0.1148</v>
      </c>
      <c r="B14" s="1">
        <v>323.14999999999998</v>
      </c>
      <c r="C14">
        <v>109.94</v>
      </c>
      <c r="D14">
        <f t="shared" si="2"/>
        <v>12.621112</v>
      </c>
      <c r="E14" s="1">
        <v>1.7999999999999999E-2</v>
      </c>
      <c r="F14">
        <f t="shared" si="3"/>
        <v>3.0945381401825778E-3</v>
      </c>
      <c r="G14">
        <f t="shared" si="4"/>
        <v>5.7781166117089047</v>
      </c>
      <c r="I14">
        <f t="shared" si="5"/>
        <v>2.0663999999999998</v>
      </c>
      <c r="J14" s="1">
        <f t="shared" si="6"/>
        <v>0.68879999999999997</v>
      </c>
      <c r="K14" s="1">
        <f t="shared" si="7"/>
        <v>0.8299397568498571</v>
      </c>
      <c r="L14" s="1">
        <v>0.2</v>
      </c>
      <c r="M14" s="1">
        <f t="shared" si="8"/>
        <v>1.1659879513699714</v>
      </c>
      <c r="N14" s="1">
        <f t="shared" si="9"/>
        <v>0.15356875457300034</v>
      </c>
      <c r="O14" s="1">
        <f t="shared" si="10"/>
        <v>0.10577815814988263</v>
      </c>
      <c r="P14" s="1">
        <f t="shared" si="11"/>
        <v>-6.1991999999999994</v>
      </c>
      <c r="Q14" s="1">
        <f t="shared" si="12"/>
        <v>-0.65573995800275231</v>
      </c>
      <c r="S14">
        <f t="shared" si="13"/>
        <v>1.2049067317796998</v>
      </c>
      <c r="T14">
        <f t="shared" si="14"/>
        <v>2.3319759027399427</v>
      </c>
      <c r="U14">
        <f t="shared" si="15"/>
        <v>2.6520622557087079</v>
      </c>
      <c r="W14">
        <f t="shared" si="16"/>
        <v>0.98753619507786838</v>
      </c>
      <c r="X14">
        <f t="shared" si="17"/>
        <v>-1.2542129635162809E-2</v>
      </c>
      <c r="Z14">
        <f t="shared" si="18"/>
        <v>857.20241930360021</v>
      </c>
      <c r="AA14">
        <f t="shared" si="0"/>
        <v>1.2463804922131625E-2</v>
      </c>
      <c r="AB14">
        <f t="shared" si="19"/>
        <v>1.5534643313695252E-4</v>
      </c>
      <c r="AC14">
        <f t="shared" si="20"/>
        <v>0.13316333831518068</v>
      </c>
      <c r="AE14" s="13" t="s">
        <v>27</v>
      </c>
      <c r="AF14">
        <v>-314.87684508879755</v>
      </c>
      <c r="AH14">
        <f t="shared" si="21"/>
        <v>-1213.8015542531375</v>
      </c>
      <c r="AI14">
        <f t="shared" si="22"/>
        <v>1.5534643313695252E-4</v>
      </c>
      <c r="AJ14">
        <f t="shared" si="23"/>
        <v>0.98753619507786838</v>
      </c>
      <c r="AK14">
        <f t="shared" si="24"/>
        <v>-0.18620957014899181</v>
      </c>
      <c r="AM14">
        <f t="shared" si="1"/>
        <v>-3.2672981115128117</v>
      </c>
      <c r="AN14" s="1">
        <f t="shared" si="25"/>
        <v>-4.9184452799999994</v>
      </c>
      <c r="AO14" s="1">
        <f t="shared" si="26"/>
        <v>2.7262869720032574</v>
      </c>
      <c r="AQ14">
        <f t="shared" si="27"/>
        <v>0.5270515730276184</v>
      </c>
      <c r="AR14" s="1">
        <v>0.79339999999999999</v>
      </c>
      <c r="AW14">
        <f t="shared" si="28"/>
        <v>0.5</v>
      </c>
      <c r="AX14">
        <f t="shared" si="28"/>
        <v>0.5</v>
      </c>
    </row>
    <row r="15" spans="1:50" x14ac:dyDescent="0.3">
      <c r="A15" s="1">
        <v>2.7969200000000001</v>
      </c>
      <c r="B15" s="1">
        <v>323.14999999999998</v>
      </c>
      <c r="C15">
        <v>109.94</v>
      </c>
      <c r="D15">
        <f t="shared" si="2"/>
        <v>307.4933848</v>
      </c>
      <c r="E15" s="1">
        <v>1.7999999999999999E-2</v>
      </c>
      <c r="F15">
        <f t="shared" si="3"/>
        <v>3.0945381401825778E-3</v>
      </c>
      <c r="G15">
        <f t="shared" si="4"/>
        <v>5.7781166117089047</v>
      </c>
      <c r="I15">
        <f t="shared" si="5"/>
        <v>50.344560000000001</v>
      </c>
      <c r="J15" s="1">
        <f t="shared" si="6"/>
        <v>16.78152</v>
      </c>
      <c r="K15" s="1">
        <f t="shared" si="7"/>
        <v>4.0965253569336051</v>
      </c>
      <c r="L15" s="1">
        <v>0.2</v>
      </c>
      <c r="M15" s="1">
        <f t="shared" si="8"/>
        <v>1.8193050713867209</v>
      </c>
      <c r="N15" s="1">
        <f t="shared" si="9"/>
        <v>0.59845459926508993</v>
      </c>
      <c r="O15" s="1">
        <f t="shared" si="10"/>
        <v>10.042977826659092</v>
      </c>
      <c r="P15" s="1">
        <f t="shared" si="11"/>
        <v>-151.03368</v>
      </c>
      <c r="Q15" s="1">
        <f t="shared" si="12"/>
        <v>-1516.8278993187248</v>
      </c>
      <c r="S15">
        <f t="shared" si="13"/>
        <v>0.24410931530240437</v>
      </c>
      <c r="T15">
        <f t="shared" si="14"/>
        <v>3.6386101427734419</v>
      </c>
      <c r="U15">
        <f t="shared" si="15"/>
        <v>6.8221822297189298</v>
      </c>
      <c r="W15">
        <f t="shared" si="16"/>
        <v>0.76482222520228238</v>
      </c>
      <c r="X15">
        <f t="shared" si="17"/>
        <v>-0.26811185751775568</v>
      </c>
      <c r="Z15">
        <f t="shared" si="18"/>
        <v>-2334.9144278330509</v>
      </c>
      <c r="AA15">
        <f t="shared" si="0"/>
        <v>0.23517777479771765</v>
      </c>
      <c r="AB15">
        <f t="shared" si="19"/>
        <v>5.5308585758805998E-2</v>
      </c>
      <c r="AC15">
        <f t="shared" si="20"/>
        <v>-129.14081487127774</v>
      </c>
      <c r="AE15" s="13" t="s">
        <v>28</v>
      </c>
      <c r="AF15">
        <v>-16834.84598358419</v>
      </c>
      <c r="AH15">
        <f t="shared" si="21"/>
        <v>-29673.21077315239</v>
      </c>
      <c r="AI15">
        <f t="shared" si="22"/>
        <v>5.5308585758805998E-2</v>
      </c>
      <c r="AJ15">
        <f t="shared" si="23"/>
        <v>0.76482222520228238</v>
      </c>
      <c r="AK15">
        <f t="shared" si="24"/>
        <v>-1255.2134808980834</v>
      </c>
      <c r="AM15">
        <f t="shared" si="1"/>
        <v>-139.56389763660036</v>
      </c>
      <c r="AN15" s="1">
        <f t="shared" si="25"/>
        <v>-135.945415368</v>
      </c>
      <c r="AO15" s="1">
        <f t="shared" si="26"/>
        <v>13.093413928175208</v>
      </c>
      <c r="AQ15">
        <f t="shared" si="27"/>
        <v>0.92405811496217505</v>
      </c>
      <c r="AR15" s="1">
        <v>0.90010000000000001</v>
      </c>
      <c r="AT15">
        <f t="shared" ref="AT15:AT70" si="29">AQ15</f>
        <v>0.92405811496217505</v>
      </c>
      <c r="AU15">
        <f t="shared" ref="AU15:AU70" si="30">AR15</f>
        <v>0.90010000000000001</v>
      </c>
      <c r="AW15">
        <f t="shared" si="28"/>
        <v>0.6</v>
      </c>
      <c r="AX15">
        <f t="shared" si="28"/>
        <v>0.6</v>
      </c>
    </row>
    <row r="16" spans="1:50" x14ac:dyDescent="0.3">
      <c r="A16" s="1">
        <v>2.5790999999999999</v>
      </c>
      <c r="B16" s="1">
        <v>323.14999999999998</v>
      </c>
      <c r="C16">
        <v>109.94</v>
      </c>
      <c r="D16">
        <f t="shared" si="2"/>
        <v>283.54625399999998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46.4238</v>
      </c>
      <c r="J16" s="1">
        <f t="shared" si="6"/>
        <v>15.474599999999999</v>
      </c>
      <c r="K16" s="1">
        <f t="shared" si="7"/>
        <v>3.9337768111574403</v>
      </c>
      <c r="L16" s="1">
        <v>0.2</v>
      </c>
      <c r="M16" s="1">
        <f t="shared" si="8"/>
        <v>1.7867553622314882</v>
      </c>
      <c r="N16" s="1">
        <f t="shared" si="9"/>
        <v>0.58040132822243806</v>
      </c>
      <c r="O16" s="1">
        <f t="shared" si="10"/>
        <v>8.9814783937109386</v>
      </c>
      <c r="P16" s="1">
        <f t="shared" si="11"/>
        <v>-139.2714</v>
      </c>
      <c r="Q16" s="1">
        <f t="shared" si="12"/>
        <v>-1250.8630699618736</v>
      </c>
      <c r="S16">
        <f t="shared" si="13"/>
        <v>0.25420862646901637</v>
      </c>
      <c r="T16">
        <f t="shared" si="14"/>
        <v>3.5735107244629765</v>
      </c>
      <c r="U16">
        <f t="shared" si="15"/>
        <v>6.6760313128761766</v>
      </c>
      <c r="W16">
        <f t="shared" si="16"/>
        <v>0.77909151842688484</v>
      </c>
      <c r="X16">
        <f t="shared" si="17"/>
        <v>-0.24962675807746718</v>
      </c>
      <c r="Z16">
        <f t="shared" si="18"/>
        <v>-1927.4241582111504</v>
      </c>
      <c r="AA16">
        <f t="shared" si="0"/>
        <v>0.22090848157311518</v>
      </c>
      <c r="AB16">
        <f t="shared" si="19"/>
        <v>4.8800557230939373E-2</v>
      </c>
      <c r="AC16">
        <f t="shared" si="20"/>
        <v>-94.059372941078394</v>
      </c>
      <c r="AE16" s="13" t="s">
        <v>29</v>
      </c>
      <c r="AF16">
        <v>-5.8591681091232992</v>
      </c>
      <c r="AH16">
        <f t="shared" si="21"/>
        <v>-27450.197135623286</v>
      </c>
      <c r="AI16">
        <f t="shared" si="22"/>
        <v>4.8800557230939373E-2</v>
      </c>
      <c r="AJ16">
        <f t="shared" si="23"/>
        <v>0.77909151842688484</v>
      </c>
      <c r="AK16">
        <f t="shared" si="24"/>
        <v>-1043.6592465155932</v>
      </c>
      <c r="AM16">
        <f t="shared" si="1"/>
        <v>-120.07010857615569</v>
      </c>
      <c r="AN16" s="1">
        <f t="shared" si="25"/>
        <v>-122.6284677</v>
      </c>
      <c r="AO16" s="1">
        <f t="shared" si="26"/>
        <v>6.5452014065574353</v>
      </c>
      <c r="AQ16">
        <f t="shared" si="27"/>
        <v>0.86213040564075383</v>
      </c>
      <c r="AR16" s="1">
        <v>0.88049999999999995</v>
      </c>
      <c r="AT16">
        <f t="shared" si="29"/>
        <v>0.86213040564075383</v>
      </c>
      <c r="AU16">
        <f t="shared" si="30"/>
        <v>0.88049999999999995</v>
      </c>
      <c r="AW16">
        <f t="shared" si="28"/>
        <v>0.7</v>
      </c>
      <c r="AX16">
        <f t="shared" si="28"/>
        <v>0.7</v>
      </c>
    </row>
    <row r="17" spans="1:50" x14ac:dyDescent="0.3">
      <c r="A17" s="1">
        <v>2.5750299999999999</v>
      </c>
      <c r="B17" s="1">
        <v>323.14999999999998</v>
      </c>
      <c r="C17">
        <v>109.94</v>
      </c>
      <c r="D17">
        <f t="shared" si="2"/>
        <v>283.09879819999998</v>
      </c>
      <c r="E17" s="1">
        <v>1.7999999999999999E-2</v>
      </c>
      <c r="F17">
        <f t="shared" si="3"/>
        <v>3.0945381401825778E-3</v>
      </c>
      <c r="G17">
        <f t="shared" si="4"/>
        <v>5.7781166117089047</v>
      </c>
      <c r="I17">
        <f t="shared" si="5"/>
        <v>46.350539999999995</v>
      </c>
      <c r="J17" s="1">
        <f t="shared" si="6"/>
        <v>15.45018</v>
      </c>
      <c r="K17" s="1">
        <f t="shared" si="7"/>
        <v>3.9306716983233283</v>
      </c>
      <c r="L17" s="1">
        <v>0.2</v>
      </c>
      <c r="M17" s="1">
        <f t="shared" si="8"/>
        <v>1.7861343396646658</v>
      </c>
      <c r="N17" s="1">
        <f t="shared" si="9"/>
        <v>0.58005369780286653</v>
      </c>
      <c r="O17" s="1">
        <f t="shared" si="10"/>
        <v>8.9619340407198926</v>
      </c>
      <c r="P17" s="1">
        <f t="shared" si="11"/>
        <v>-139.05161999999999</v>
      </c>
      <c r="Q17" s="1">
        <f t="shared" si="12"/>
        <v>-1246.1714466952469</v>
      </c>
      <c r="S17">
        <f t="shared" si="13"/>
        <v>0.25440944366494944</v>
      </c>
      <c r="T17">
        <f t="shared" si="14"/>
        <v>3.5722686793293317</v>
      </c>
      <c r="U17">
        <f t="shared" si="15"/>
        <v>6.6731933607189982</v>
      </c>
      <c r="W17">
        <f t="shared" si="16"/>
        <v>0.77936321147120846</v>
      </c>
      <c r="X17">
        <f t="shared" si="17"/>
        <v>-0.24927808828056666</v>
      </c>
      <c r="Z17">
        <f t="shared" si="18"/>
        <v>-1919.9718089119124</v>
      </c>
      <c r="AA17">
        <f t="shared" si="0"/>
        <v>0.22063678852879157</v>
      </c>
      <c r="AB17">
        <f t="shared" si="19"/>
        <v>4.8680592452298686E-2</v>
      </c>
      <c r="AC17">
        <f t="shared" si="20"/>
        <v>-93.465365149543501</v>
      </c>
      <c r="AE17" s="13" t="s">
        <v>30</v>
      </c>
      <c r="AF17">
        <v>-5264.9601296977771</v>
      </c>
      <c r="AH17">
        <f t="shared" si="21"/>
        <v>-27408.400859648948</v>
      </c>
      <c r="AI17">
        <f t="shared" si="22"/>
        <v>4.8680592452298686E-2</v>
      </c>
      <c r="AJ17">
        <f t="shared" si="23"/>
        <v>0.77936321147120846</v>
      </c>
      <c r="AK17">
        <f t="shared" si="24"/>
        <v>-1039.8709700995521</v>
      </c>
      <c r="AM17">
        <f t="shared" si="1"/>
        <v>-119.75758289515102</v>
      </c>
      <c r="AN17" s="1">
        <f t="shared" si="25"/>
        <v>-122.379330762</v>
      </c>
      <c r="AO17" s="1">
        <f t="shared" si="26"/>
        <v>6.8735618773271643</v>
      </c>
      <c r="AQ17">
        <f t="shared" si="27"/>
        <v>0.86124550648997134</v>
      </c>
      <c r="AR17" s="1">
        <v>0.88009999999999999</v>
      </c>
      <c r="AT17">
        <f t="shared" si="29"/>
        <v>0.86124550648997134</v>
      </c>
      <c r="AU17">
        <f t="shared" si="30"/>
        <v>0.88009999999999999</v>
      </c>
      <c r="AW17">
        <f t="shared" si="28"/>
        <v>0.79999999999999993</v>
      </c>
      <c r="AX17">
        <f t="shared" si="28"/>
        <v>0.79999999999999993</v>
      </c>
    </row>
    <row r="18" spans="1:50" x14ac:dyDescent="0.3">
      <c r="A18" s="1">
        <v>1.9464699999999999</v>
      </c>
      <c r="B18" s="1">
        <v>323.14999999999998</v>
      </c>
      <c r="C18">
        <v>109.94</v>
      </c>
      <c r="D18">
        <f t="shared" si="2"/>
        <v>213.99491179999998</v>
      </c>
      <c r="E18" s="1">
        <v>1.7999999999999999E-2</v>
      </c>
      <c r="F18">
        <f t="shared" si="3"/>
        <v>3.0945381401825778E-3</v>
      </c>
      <c r="G18">
        <f t="shared" si="4"/>
        <v>5.7781166117089047</v>
      </c>
      <c r="I18">
        <f t="shared" si="5"/>
        <v>35.036459999999998</v>
      </c>
      <c r="J18" s="1">
        <f t="shared" si="6"/>
        <v>11.67882</v>
      </c>
      <c r="K18" s="1">
        <f t="shared" si="7"/>
        <v>3.4174288580744441</v>
      </c>
      <c r="L18" s="1">
        <v>0.2</v>
      </c>
      <c r="M18" s="1">
        <f t="shared" si="8"/>
        <v>1.683485771614889</v>
      </c>
      <c r="N18" s="1">
        <f t="shared" si="9"/>
        <v>0.52086650791406897</v>
      </c>
      <c r="O18" s="1">
        <f t="shared" si="10"/>
        <v>6.0831061899569869</v>
      </c>
      <c r="P18" s="1">
        <f t="shared" si="11"/>
        <v>-105.10937999999999</v>
      </c>
      <c r="Q18" s="1">
        <f t="shared" si="12"/>
        <v>-639.39152010054102</v>
      </c>
      <c r="S18">
        <f t="shared" si="13"/>
        <v>0.29261764956343572</v>
      </c>
      <c r="T18">
        <f t="shared" si="14"/>
        <v>3.366971543229778</v>
      </c>
      <c r="U18">
        <f t="shared" si="15"/>
        <v>6.1768240482544527</v>
      </c>
      <c r="W18">
        <f t="shared" si="16"/>
        <v>0.82372668145477812</v>
      </c>
      <c r="X18">
        <f t="shared" si="17"/>
        <v>-0.19391650135998931</v>
      </c>
      <c r="Z18">
        <f t="shared" si="18"/>
        <v>-851.47788412368027</v>
      </c>
      <c r="AA18">
        <f t="shared" si="0"/>
        <v>0.17627331854522194</v>
      </c>
      <c r="AB18">
        <f t="shared" si="19"/>
        <v>3.1072282830945284E-2</v>
      </c>
      <c r="AC18">
        <f t="shared" si="20"/>
        <v>-26.457361639785848</v>
      </c>
      <c r="AE18" s="13" t="s">
        <v>31</v>
      </c>
      <c r="AF18">
        <v>-73341.055378053337</v>
      </c>
      <c r="AH18">
        <f t="shared" si="21"/>
        <v>-20849.729628361594</v>
      </c>
      <c r="AI18">
        <f t="shared" si="22"/>
        <v>3.1072282830945284E-2</v>
      </c>
      <c r="AJ18">
        <f t="shared" si="23"/>
        <v>0.82372668145477812</v>
      </c>
      <c r="AK18">
        <f t="shared" si="24"/>
        <v>-533.65025640891758</v>
      </c>
      <c r="AM18">
        <f t="shared" si="1"/>
        <v>-85.65464260145211</v>
      </c>
      <c r="AN18" s="1">
        <f t="shared" si="25"/>
        <v>-87.05158851600001</v>
      </c>
      <c r="AO18" s="1">
        <f t="shared" si="26"/>
        <v>1.9514578881720668</v>
      </c>
      <c r="AQ18">
        <f t="shared" si="27"/>
        <v>0.81490959799641216</v>
      </c>
      <c r="AR18" s="1">
        <v>0.82820000000000005</v>
      </c>
      <c r="AT18">
        <f t="shared" si="29"/>
        <v>0.81490959799641216</v>
      </c>
      <c r="AU18">
        <f t="shared" si="30"/>
        <v>0.82820000000000005</v>
      </c>
      <c r="AW18">
        <f t="shared" si="28"/>
        <v>0.89999999999999991</v>
      </c>
      <c r="AX18">
        <f t="shared" si="28"/>
        <v>0.89999999999999991</v>
      </c>
    </row>
    <row r="19" spans="1:50" x14ac:dyDescent="0.3">
      <c r="A19" s="1">
        <v>1.9030499999999999</v>
      </c>
      <c r="B19" s="1">
        <v>323.14999999999998</v>
      </c>
      <c r="C19">
        <v>109.94</v>
      </c>
      <c r="D19">
        <f t="shared" si="2"/>
        <v>209.221317</v>
      </c>
      <c r="E19" s="1">
        <v>1.7999999999999999E-2</v>
      </c>
      <c r="F19">
        <f t="shared" si="3"/>
        <v>3.0945381401825778E-3</v>
      </c>
      <c r="G19">
        <f t="shared" si="4"/>
        <v>5.7781166117089047</v>
      </c>
      <c r="I19">
        <f t="shared" si="5"/>
        <v>34.254899999999999</v>
      </c>
      <c r="J19" s="1">
        <f t="shared" si="6"/>
        <v>11.418299999999999</v>
      </c>
      <c r="K19" s="1">
        <f t="shared" si="7"/>
        <v>3.3790975126503819</v>
      </c>
      <c r="L19" s="1">
        <v>0.2</v>
      </c>
      <c r="M19" s="1">
        <f t="shared" si="8"/>
        <v>1.6758195025300764</v>
      </c>
      <c r="N19" s="1">
        <f t="shared" si="9"/>
        <v>0.51630230087254403</v>
      </c>
      <c r="O19" s="1">
        <f t="shared" si="10"/>
        <v>5.8952945620529684</v>
      </c>
      <c r="P19" s="1">
        <f t="shared" si="11"/>
        <v>-102.7647</v>
      </c>
      <c r="Q19" s="1">
        <f t="shared" si="12"/>
        <v>-605.8281770810047</v>
      </c>
      <c r="S19">
        <f t="shared" si="13"/>
        <v>0.29593700574081805</v>
      </c>
      <c r="T19">
        <f t="shared" si="14"/>
        <v>3.3516390050601528</v>
      </c>
      <c r="U19">
        <f t="shared" si="15"/>
        <v>6.1374515723759844</v>
      </c>
      <c r="W19">
        <f t="shared" si="16"/>
        <v>0.82697847444579908</v>
      </c>
      <c r="X19">
        <f t="shared" si="17"/>
        <v>-0.18997661277869304</v>
      </c>
      <c r="Z19">
        <f t="shared" si="18"/>
        <v>-784.42746513299119</v>
      </c>
      <c r="AA19">
        <f t="shared" si="0"/>
        <v>0.17302152555420092</v>
      </c>
      <c r="AB19">
        <f t="shared" si="19"/>
        <v>2.9936448305102999E-2</v>
      </c>
      <c r="AC19">
        <f t="shared" si="20"/>
        <v>-23.482972259056776</v>
      </c>
      <c r="AE19" s="13" t="s">
        <v>32</v>
      </c>
      <c r="AF19">
        <v>-3.1444041316202358</v>
      </c>
      <c r="AH19">
        <f t="shared" si="21"/>
        <v>-20389.789085087679</v>
      </c>
      <c r="AI19">
        <f t="shared" si="22"/>
        <v>2.9936448305102999E-2</v>
      </c>
      <c r="AJ19">
        <f t="shared" si="23"/>
        <v>0.82697847444579908</v>
      </c>
      <c r="AK19">
        <f t="shared" si="24"/>
        <v>-504.78589677201393</v>
      </c>
      <c r="AM19">
        <f t="shared" si="1"/>
        <v>-83.886736235088676</v>
      </c>
      <c r="AN19" s="1">
        <f t="shared" si="25"/>
        <v>-84.821983379999992</v>
      </c>
      <c r="AO19" s="1">
        <f t="shared" si="26"/>
        <v>0.8746872220647669</v>
      </c>
      <c r="AQ19">
        <f t="shared" si="27"/>
        <v>0.81629914002657211</v>
      </c>
      <c r="AR19" s="1">
        <v>0.82540000000000002</v>
      </c>
      <c r="AT19">
        <f t="shared" si="29"/>
        <v>0.81629914002657211</v>
      </c>
      <c r="AU19">
        <f t="shared" si="30"/>
        <v>0.82540000000000002</v>
      </c>
      <c r="AW19">
        <f t="shared" si="28"/>
        <v>0.99999999999999989</v>
      </c>
      <c r="AX19">
        <f t="shared" si="28"/>
        <v>0.99999999999999989</v>
      </c>
    </row>
    <row r="20" spans="1:50" x14ac:dyDescent="0.3">
      <c r="A20" s="1">
        <v>1.2143600000000001</v>
      </c>
      <c r="B20" s="1">
        <v>323.14999999999998</v>
      </c>
      <c r="C20">
        <v>109.94</v>
      </c>
      <c r="D20">
        <f t="shared" si="2"/>
        <v>133.50673840000002</v>
      </c>
      <c r="E20" s="1">
        <v>1.7999999999999999E-2</v>
      </c>
      <c r="F20">
        <f t="shared" si="3"/>
        <v>3.0945381401825778E-3</v>
      </c>
      <c r="G20">
        <f t="shared" si="4"/>
        <v>5.7781166117089047</v>
      </c>
      <c r="I20">
        <f t="shared" si="5"/>
        <v>21.85848</v>
      </c>
      <c r="J20" s="1">
        <f t="shared" si="6"/>
        <v>7.2861600000000006</v>
      </c>
      <c r="K20" s="1">
        <f t="shared" si="7"/>
        <v>2.6992887952199558</v>
      </c>
      <c r="L20" s="1">
        <v>0.2</v>
      </c>
      <c r="M20" s="1">
        <f t="shared" si="8"/>
        <v>1.5398577590439912</v>
      </c>
      <c r="N20" s="1">
        <f t="shared" si="9"/>
        <v>0.43169004790254856</v>
      </c>
      <c r="O20" s="1">
        <f t="shared" si="10"/>
        <v>3.1453627594256335</v>
      </c>
      <c r="P20" s="1">
        <f t="shared" si="11"/>
        <v>-65.57544</v>
      </c>
      <c r="Q20" s="1">
        <f t="shared" si="12"/>
        <v>-206.25854690895005</v>
      </c>
      <c r="S20">
        <f t="shared" si="13"/>
        <v>0.37046795502980384</v>
      </c>
      <c r="T20">
        <f t="shared" si="14"/>
        <v>3.0797155180879825</v>
      </c>
      <c r="U20">
        <f t="shared" si="15"/>
        <v>5.3791334391283439</v>
      </c>
      <c r="W20">
        <f t="shared" si="16"/>
        <v>0.882217957884881</v>
      </c>
      <c r="X20">
        <f t="shared" si="17"/>
        <v>-0.12531613572060404</v>
      </c>
      <c r="Z20">
        <f t="shared" si="18"/>
        <v>134.31104268909121</v>
      </c>
      <c r="AA20">
        <f t="shared" si="0"/>
        <v>0.11778204211511904</v>
      </c>
      <c r="AB20">
        <f t="shared" si="19"/>
        <v>1.3872609444807676E-2</v>
      </c>
      <c r="AC20">
        <f t="shared" si="20"/>
        <v>1.8632446393506537</v>
      </c>
      <c r="AE20" s="13" t="s">
        <v>33</v>
      </c>
      <c r="AF20">
        <v>4942.1406030841081</v>
      </c>
      <c r="AH20">
        <f t="shared" si="21"/>
        <v>-13010.701428500604</v>
      </c>
      <c r="AI20">
        <f t="shared" si="22"/>
        <v>1.3872609444807676E-2</v>
      </c>
      <c r="AJ20">
        <f t="shared" si="23"/>
        <v>0.882217957884881</v>
      </c>
      <c r="AK20">
        <f t="shared" si="24"/>
        <v>-159.23361847443803</v>
      </c>
      <c r="AM20">
        <f t="shared" si="1"/>
        <v>-54.392622648711608</v>
      </c>
      <c r="AN20" s="1">
        <f t="shared" si="25"/>
        <v>-51.142285656000013</v>
      </c>
      <c r="AO20" s="1">
        <f t="shared" si="26"/>
        <v>10.564690566189459</v>
      </c>
      <c r="AQ20">
        <f t="shared" si="27"/>
        <v>0.82946637717888905</v>
      </c>
      <c r="AR20" s="1">
        <v>0.77990000000000004</v>
      </c>
      <c r="AT20">
        <f t="shared" si="29"/>
        <v>0.82946637717888905</v>
      </c>
      <c r="AU20">
        <f t="shared" si="30"/>
        <v>0.77990000000000004</v>
      </c>
      <c r="AW20">
        <f t="shared" si="28"/>
        <v>1.0999999999999999</v>
      </c>
      <c r="AX20">
        <f t="shared" si="28"/>
        <v>1.0999999999999999</v>
      </c>
    </row>
    <row r="21" spans="1:50" x14ac:dyDescent="0.3">
      <c r="A21" s="1">
        <v>1.19438</v>
      </c>
      <c r="B21" s="1">
        <v>323.14999999999998</v>
      </c>
      <c r="C21">
        <v>109.94</v>
      </c>
      <c r="D21">
        <f t="shared" si="2"/>
        <v>131.31013719999999</v>
      </c>
      <c r="E21" s="1">
        <v>1.7999999999999999E-2</v>
      </c>
      <c r="F21">
        <f t="shared" si="3"/>
        <v>3.0945381401825778E-3</v>
      </c>
      <c r="G21">
        <f t="shared" si="4"/>
        <v>5.7781166117089047</v>
      </c>
      <c r="I21">
        <f t="shared" si="5"/>
        <v>21.498840000000001</v>
      </c>
      <c r="J21" s="1">
        <f t="shared" si="6"/>
        <v>7.1662800000000004</v>
      </c>
      <c r="K21" s="1">
        <f t="shared" si="7"/>
        <v>2.6769908479484945</v>
      </c>
      <c r="L21" s="1">
        <v>0.2</v>
      </c>
      <c r="M21" s="1">
        <f t="shared" si="8"/>
        <v>1.535398169589699</v>
      </c>
      <c r="N21" s="1">
        <f t="shared" si="9"/>
        <v>0.42878974127189812</v>
      </c>
      <c r="O21" s="1">
        <f t="shared" si="10"/>
        <v>3.072827347081978</v>
      </c>
      <c r="P21" s="1">
        <f t="shared" si="11"/>
        <v>-64.496520000000004</v>
      </c>
      <c r="Q21" s="1">
        <f t="shared" si="12"/>
        <v>-198.18667044761975</v>
      </c>
      <c r="S21">
        <f t="shared" si="13"/>
        <v>0.37355376121899991</v>
      </c>
      <c r="T21">
        <f t="shared" si="14"/>
        <v>3.070796339179398</v>
      </c>
      <c r="U21">
        <f t="shared" si="15"/>
        <v>5.3521943605358047</v>
      </c>
      <c r="W21">
        <f t="shared" si="16"/>
        <v>0.88393091082433561</v>
      </c>
      <c r="X21">
        <f t="shared" si="17"/>
        <v>-0.12337637457485946</v>
      </c>
      <c r="Z21">
        <f t="shared" si="18"/>
        <v>156.41289441707892</v>
      </c>
      <c r="AA21">
        <f t="shared" si="0"/>
        <v>0.11606908917566444</v>
      </c>
      <c r="AB21">
        <f t="shared" si="19"/>
        <v>1.3472033462068345E-2</v>
      </c>
      <c r="AC21">
        <f t="shared" si="20"/>
        <v>2.1071997474858501</v>
      </c>
      <c r="AH21">
        <f t="shared" si="21"/>
        <v>-12794.986242997658</v>
      </c>
      <c r="AI21">
        <f t="shared" si="22"/>
        <v>1.3472033462068345E-2</v>
      </c>
      <c r="AJ21">
        <f t="shared" si="23"/>
        <v>0.88393091082433561</v>
      </c>
      <c r="AK21">
        <f t="shared" si="24"/>
        <v>-152.36713359521076</v>
      </c>
      <c r="AM21">
        <f t="shared" si="1"/>
        <v>-53.402307335005503</v>
      </c>
      <c r="AN21" s="1">
        <f t="shared" si="25"/>
        <v>-50.313735252000001</v>
      </c>
      <c r="AO21" s="1">
        <f t="shared" si="26"/>
        <v>9.5392775119209468</v>
      </c>
      <c r="AQ21">
        <f t="shared" si="27"/>
        <v>0.82798742218968557</v>
      </c>
      <c r="AR21" s="1">
        <v>0.78010000000000002</v>
      </c>
      <c r="AT21">
        <f t="shared" si="29"/>
        <v>0.82798742218968557</v>
      </c>
      <c r="AU21">
        <f t="shared" si="30"/>
        <v>0.78010000000000002</v>
      </c>
      <c r="AW21">
        <f t="shared" si="28"/>
        <v>1.2</v>
      </c>
      <c r="AX21">
        <f t="shared" si="28"/>
        <v>1.2</v>
      </c>
    </row>
    <row r="22" spans="1:50" ht="13.8" customHeight="1" x14ac:dyDescent="0.3">
      <c r="A22" s="1">
        <v>1.16333</v>
      </c>
      <c r="B22" s="1">
        <v>323.14999999999998</v>
      </c>
      <c r="C22">
        <v>109.94</v>
      </c>
      <c r="D22">
        <f t="shared" si="2"/>
        <v>127.89650019999999</v>
      </c>
      <c r="E22" s="1">
        <v>1.7999999999999999E-2</v>
      </c>
      <c r="F22">
        <f t="shared" si="3"/>
        <v>3.0945381401825778E-3</v>
      </c>
      <c r="G22">
        <f t="shared" si="4"/>
        <v>5.7781166117089047</v>
      </c>
      <c r="I22">
        <f t="shared" si="5"/>
        <v>20.93994</v>
      </c>
      <c r="J22" s="1">
        <f t="shared" si="6"/>
        <v>6.9799799999999994</v>
      </c>
      <c r="K22" s="1">
        <f t="shared" si="7"/>
        <v>2.6419651776660493</v>
      </c>
      <c r="L22" s="1">
        <v>0.2</v>
      </c>
      <c r="M22" s="1">
        <f t="shared" si="8"/>
        <v>1.52839303553321</v>
      </c>
      <c r="N22" s="1">
        <f t="shared" si="9"/>
        <v>0.42421687987596668</v>
      </c>
      <c r="O22" s="1">
        <f t="shared" si="10"/>
        <v>2.9610253371966495</v>
      </c>
      <c r="P22" s="1">
        <f t="shared" si="11"/>
        <v>-62.81982</v>
      </c>
      <c r="Q22" s="1">
        <f t="shared" si="12"/>
        <v>-186.01107869813282</v>
      </c>
      <c r="S22">
        <f t="shared" si="13"/>
        <v>0.37850612432500513</v>
      </c>
      <c r="T22">
        <f t="shared" si="14"/>
        <v>3.0567860710664201</v>
      </c>
      <c r="U22">
        <f t="shared" si="15"/>
        <v>5.3095953766431032</v>
      </c>
      <c r="W22">
        <f t="shared" si="16"/>
        <v>0.88660617337023284</v>
      </c>
      <c r="X22">
        <f t="shared" si="17"/>
        <v>-0.12035439372426258</v>
      </c>
      <c r="Z22">
        <f t="shared" si="18"/>
        <v>190.19387426184863</v>
      </c>
      <c r="AA22">
        <f t="shared" si="0"/>
        <v>0.1133938266297672</v>
      </c>
      <c r="AB22">
        <f t="shared" si="19"/>
        <v>1.2858159917741701E-2</v>
      </c>
      <c r="AC22">
        <f t="shared" si="20"/>
        <v>2.4455432506337069</v>
      </c>
      <c r="AH22">
        <f t="shared" si="21"/>
        <v>-12459.66298189675</v>
      </c>
      <c r="AI22">
        <f t="shared" si="22"/>
        <v>1.2858159917741701E-2</v>
      </c>
      <c r="AJ22">
        <f t="shared" si="23"/>
        <v>0.88660617337023284</v>
      </c>
      <c r="AK22">
        <f t="shared" si="24"/>
        <v>-142.04170250903917</v>
      </c>
      <c r="AM22">
        <f t="shared" si="1"/>
        <v>-51.844869210094714</v>
      </c>
      <c r="AN22" s="1">
        <f t="shared" si="25"/>
        <v>-48.842410049999998</v>
      </c>
      <c r="AO22" s="1">
        <f t="shared" si="26"/>
        <v>9.0147610080366682</v>
      </c>
      <c r="AQ22">
        <f t="shared" si="27"/>
        <v>0.82529477496265846</v>
      </c>
      <c r="AR22" s="1">
        <v>0.77749999999999997</v>
      </c>
      <c r="AT22">
        <f t="shared" si="29"/>
        <v>0.82529477496265846</v>
      </c>
      <c r="AU22">
        <f t="shared" si="30"/>
        <v>0.77749999999999997</v>
      </c>
      <c r="AW22">
        <f t="shared" si="28"/>
        <v>1.3</v>
      </c>
      <c r="AX22">
        <f t="shared" si="28"/>
        <v>1.3</v>
      </c>
    </row>
    <row r="23" spans="1:50" x14ac:dyDescent="0.3">
      <c r="A23" s="1">
        <v>1.13737</v>
      </c>
      <c r="B23" s="1">
        <v>323.14999999999998</v>
      </c>
      <c r="C23">
        <v>109.94</v>
      </c>
      <c r="D23">
        <f t="shared" si="2"/>
        <v>125.04245779999999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20.472660000000001</v>
      </c>
      <c r="J23" s="1">
        <f t="shared" si="6"/>
        <v>6.8242200000000004</v>
      </c>
      <c r="K23" s="1">
        <f t="shared" si="7"/>
        <v>2.6123208072516668</v>
      </c>
      <c r="L23" s="1">
        <v>0.2</v>
      </c>
      <c r="M23" s="1">
        <f t="shared" si="8"/>
        <v>1.5224641614503334</v>
      </c>
      <c r="N23" s="1">
        <f t="shared" si="9"/>
        <v>0.42033018104757675</v>
      </c>
      <c r="O23" s="1">
        <f t="shared" si="10"/>
        <v>2.8684256281084943</v>
      </c>
      <c r="P23" s="1">
        <f t="shared" si="11"/>
        <v>-61.41798</v>
      </c>
      <c r="Q23" s="1">
        <f t="shared" si="12"/>
        <v>-176.17290785865495</v>
      </c>
      <c r="S23">
        <f t="shared" si="13"/>
        <v>0.38280137616484622</v>
      </c>
      <c r="T23">
        <f t="shared" si="14"/>
        <v>3.0449283229006667</v>
      </c>
      <c r="U23">
        <f t="shared" si="15"/>
        <v>5.273269028670879</v>
      </c>
      <c r="W23">
        <f t="shared" si="16"/>
        <v>0.88885534325120652</v>
      </c>
      <c r="X23">
        <f t="shared" si="17"/>
        <v>-0.11782077521090414</v>
      </c>
      <c r="Z23">
        <f t="shared" si="18"/>
        <v>217.90215332801284</v>
      </c>
      <c r="AA23">
        <f t="shared" si="0"/>
        <v>0.11114465674879351</v>
      </c>
      <c r="AB23">
        <f t="shared" si="19"/>
        <v>1.2353134723807131E-2</v>
      </c>
      <c r="AC23">
        <f t="shared" si="20"/>
        <v>2.6917746566686209</v>
      </c>
      <c r="AH23">
        <f t="shared" si="21"/>
        <v>-12179.235201637313</v>
      </c>
      <c r="AI23">
        <f t="shared" si="22"/>
        <v>1.2353134723807131E-2</v>
      </c>
      <c r="AJ23">
        <f t="shared" si="23"/>
        <v>0.88885534325120652</v>
      </c>
      <c r="AK23">
        <f t="shared" si="24"/>
        <v>-133.72982702623122</v>
      </c>
      <c r="AM23">
        <f t="shared" si="1"/>
        <v>-50.525945292974143</v>
      </c>
      <c r="AN23" s="1">
        <f t="shared" si="25"/>
        <v>-47.666494278000002</v>
      </c>
      <c r="AO23" s="1">
        <f t="shared" si="26"/>
        <v>8.1764601070366449</v>
      </c>
      <c r="AQ23">
        <f t="shared" si="27"/>
        <v>0.82265722990196266</v>
      </c>
      <c r="AR23" s="1">
        <v>0.77610000000000001</v>
      </c>
      <c r="AT23">
        <f t="shared" si="29"/>
        <v>0.82265722990196266</v>
      </c>
      <c r="AU23">
        <f t="shared" si="30"/>
        <v>0.77610000000000001</v>
      </c>
      <c r="AW23">
        <f t="shared" si="28"/>
        <v>1.4000000000000001</v>
      </c>
      <c r="AX23">
        <f t="shared" si="28"/>
        <v>1.4000000000000001</v>
      </c>
    </row>
    <row r="24" spans="1:50" x14ac:dyDescent="0.3">
      <c r="A24" s="1">
        <v>2.5646200000000001</v>
      </c>
      <c r="B24" s="1">
        <v>323.14999999999998</v>
      </c>
      <c r="C24">
        <v>109.94</v>
      </c>
      <c r="D24">
        <f t="shared" si="2"/>
        <v>281.9543228</v>
      </c>
      <c r="E24" s="1">
        <v>1.7999999999999999E-2</v>
      </c>
      <c r="F24">
        <f t="shared" si="3"/>
        <v>3.0945381401825778E-3</v>
      </c>
      <c r="G24">
        <f t="shared" si="4"/>
        <v>5.7781166117089047</v>
      </c>
      <c r="I24">
        <f t="shared" si="5"/>
        <v>46.163160000000005</v>
      </c>
      <c r="J24" s="1">
        <f t="shared" si="6"/>
        <v>15.387720000000002</v>
      </c>
      <c r="K24" s="1">
        <f t="shared" si="7"/>
        <v>3.9227184451601929</v>
      </c>
      <c r="L24" s="1">
        <v>0.2</v>
      </c>
      <c r="M24" s="1">
        <f t="shared" si="8"/>
        <v>1.7845436890320387</v>
      </c>
      <c r="N24" s="1">
        <f t="shared" si="9"/>
        <v>0.57916274615443208</v>
      </c>
      <c r="O24" s="1">
        <f t="shared" si="10"/>
        <v>8.9119941722554792</v>
      </c>
      <c r="P24" s="1">
        <f t="shared" si="11"/>
        <v>-138.48948000000001</v>
      </c>
      <c r="Q24" s="1">
        <f t="shared" si="12"/>
        <v>-1234.2174386786919</v>
      </c>
      <c r="S24">
        <f t="shared" si="13"/>
        <v>0.25492525501894969</v>
      </c>
      <c r="T24">
        <f t="shared" si="14"/>
        <v>3.5690873780640775</v>
      </c>
      <c r="U24">
        <f t="shared" si="15"/>
        <v>6.6659157946659189</v>
      </c>
      <c r="W24">
        <f t="shared" si="16"/>
        <v>0.7800589944701265</v>
      </c>
      <c r="X24">
        <f t="shared" si="17"/>
        <v>-0.24838572822254196</v>
      </c>
      <c r="Z24">
        <f t="shared" si="18"/>
        <v>-1900.9387228177686</v>
      </c>
      <c r="AA24">
        <f t="shared" si="0"/>
        <v>0.21994100552987347</v>
      </c>
      <c r="AB24">
        <f t="shared" si="19"/>
        <v>4.8374045913491835E-2</v>
      </c>
      <c r="AC24">
        <f t="shared" si="20"/>
        <v>-91.956097056321269</v>
      </c>
      <c r="AH24">
        <f t="shared" si="21"/>
        <v>-27301.454558943147</v>
      </c>
      <c r="AI24">
        <f t="shared" si="22"/>
        <v>4.8374045913491835E-2</v>
      </c>
      <c r="AJ24">
        <f t="shared" si="23"/>
        <v>0.7800589944701265</v>
      </c>
      <c r="AK24">
        <f t="shared" si="24"/>
        <v>-1030.2097296687136</v>
      </c>
      <c r="AM24">
        <f t="shared" si="1"/>
        <v>-118.96591347654521</v>
      </c>
      <c r="AN24" s="1">
        <f t="shared" si="25"/>
        <v>-121.78764871199999</v>
      </c>
      <c r="AO24" s="1">
        <f t="shared" si="26"/>
        <v>7.9621897390070506</v>
      </c>
      <c r="AQ24">
        <f t="shared" si="27"/>
        <v>0.85902491276987392</v>
      </c>
      <c r="AR24" s="1">
        <v>0.87939999999999996</v>
      </c>
      <c r="AT24">
        <f t="shared" si="29"/>
        <v>0.85902491276987392</v>
      </c>
      <c r="AU24">
        <f t="shared" si="30"/>
        <v>0.87939999999999996</v>
      </c>
      <c r="AW24">
        <f t="shared" si="28"/>
        <v>1.5000000000000002</v>
      </c>
      <c r="AX24">
        <f t="shared" si="28"/>
        <v>1.5000000000000002</v>
      </c>
    </row>
    <row r="25" spans="1:50" x14ac:dyDescent="0.3">
      <c r="A25" s="1">
        <v>2.4317600000000001</v>
      </c>
      <c r="B25" s="1">
        <v>323.14999999999998</v>
      </c>
      <c r="C25">
        <v>109.94</v>
      </c>
      <c r="D25">
        <f t="shared" si="2"/>
        <v>267.34769440000002</v>
      </c>
      <c r="E25" s="1">
        <v>1.7999999999999999E-2</v>
      </c>
      <c r="F25">
        <f t="shared" si="3"/>
        <v>3.0945381401825778E-3</v>
      </c>
      <c r="G25">
        <f t="shared" si="4"/>
        <v>5.7781166117089047</v>
      </c>
      <c r="I25">
        <f t="shared" si="5"/>
        <v>43.771680000000003</v>
      </c>
      <c r="J25" s="1">
        <f t="shared" si="6"/>
        <v>14.59056</v>
      </c>
      <c r="K25" s="1">
        <f t="shared" si="7"/>
        <v>3.8197591547111971</v>
      </c>
      <c r="L25" s="1">
        <v>0.2</v>
      </c>
      <c r="M25" s="1">
        <f t="shared" si="8"/>
        <v>1.7639518309422395</v>
      </c>
      <c r="N25" s="1">
        <f t="shared" si="9"/>
        <v>0.56755665048967774</v>
      </c>
      <c r="O25" s="1">
        <f t="shared" si="10"/>
        <v>8.2809693623686726</v>
      </c>
      <c r="P25" s="1">
        <f t="shared" si="11"/>
        <v>-131.31504000000001</v>
      </c>
      <c r="Q25" s="1">
        <f t="shared" si="12"/>
        <v>-1087.4158230582168</v>
      </c>
      <c r="S25">
        <f t="shared" si="13"/>
        <v>0.26179661059693371</v>
      </c>
      <c r="T25">
        <f t="shared" si="14"/>
        <v>3.527903661884479</v>
      </c>
      <c r="U25">
        <f t="shared" si="15"/>
        <v>6.570573847949694</v>
      </c>
      <c r="W25">
        <f t="shared" si="16"/>
        <v>0.78904944903334484</v>
      </c>
      <c r="X25">
        <f t="shared" si="17"/>
        <v>-0.23692628705407168</v>
      </c>
      <c r="Z25">
        <f t="shared" si="18"/>
        <v>-1661.6618252661258</v>
      </c>
      <c r="AA25">
        <f t="shared" si="0"/>
        <v>0.2109505509666551</v>
      </c>
      <c r="AB25">
        <f t="shared" si="19"/>
        <v>4.4500134953135352E-2</v>
      </c>
      <c r="AC25">
        <f t="shared" si="20"/>
        <v>-73.944175470815807</v>
      </c>
      <c r="AH25">
        <f t="shared" si="21"/>
        <v>-25931.264219338333</v>
      </c>
      <c r="AI25">
        <f t="shared" si="22"/>
        <v>4.4500134953135352E-2</v>
      </c>
      <c r="AJ25">
        <f t="shared" si="23"/>
        <v>0.78904944903334484</v>
      </c>
      <c r="AK25">
        <f t="shared" si="24"/>
        <v>-910.51947493562716</v>
      </c>
      <c r="AM25">
        <f t="shared" si="1"/>
        <v>-109.75967278677751</v>
      </c>
      <c r="AN25" s="1">
        <f t="shared" si="25"/>
        <v>-113.9157972</v>
      </c>
      <c r="AO25" s="1">
        <f t="shared" si="26"/>
        <v>17.27337013818395</v>
      </c>
      <c r="AQ25">
        <f t="shared" si="27"/>
        <v>0.83584997412922013</v>
      </c>
      <c r="AR25" s="1">
        <v>0.86750000000000005</v>
      </c>
      <c r="AT25">
        <f t="shared" si="29"/>
        <v>0.83584997412922013</v>
      </c>
      <c r="AU25">
        <f t="shared" si="30"/>
        <v>0.86750000000000005</v>
      </c>
      <c r="AW25">
        <f t="shared" si="28"/>
        <v>1.6000000000000003</v>
      </c>
      <c r="AX25">
        <f t="shared" si="28"/>
        <v>1.6000000000000003</v>
      </c>
    </row>
    <row r="26" spans="1:50" x14ac:dyDescent="0.3">
      <c r="A26" s="1">
        <v>2.2671299999999999</v>
      </c>
      <c r="B26" s="1">
        <v>323.14999999999998</v>
      </c>
      <c r="C26">
        <v>109.94</v>
      </c>
      <c r="D26">
        <f t="shared" si="2"/>
        <v>249.24827219999997</v>
      </c>
      <c r="E26" s="1">
        <v>1.7999999999999999E-2</v>
      </c>
      <c r="F26">
        <f t="shared" si="3"/>
        <v>3.0945381401825778E-3</v>
      </c>
      <c r="G26">
        <f t="shared" si="4"/>
        <v>5.7781166117089047</v>
      </c>
      <c r="I26">
        <f t="shared" si="5"/>
        <v>40.808340000000001</v>
      </c>
      <c r="J26" s="1">
        <f t="shared" si="6"/>
        <v>13.602779999999999</v>
      </c>
      <c r="K26" s="1">
        <f t="shared" si="7"/>
        <v>3.6881946803280328</v>
      </c>
      <c r="L26" s="1">
        <v>0.2</v>
      </c>
      <c r="M26" s="1">
        <f t="shared" si="8"/>
        <v>1.7376389360656066</v>
      </c>
      <c r="N26" s="1">
        <f t="shared" si="9"/>
        <v>0.55252725846315043</v>
      </c>
      <c r="O26" s="1">
        <f t="shared" si="10"/>
        <v>7.515906740877373</v>
      </c>
      <c r="P26" s="1">
        <f t="shared" si="11"/>
        <v>-122.42502</v>
      </c>
      <c r="Q26" s="1">
        <f t="shared" si="12"/>
        <v>-920.13503307004726</v>
      </c>
      <c r="S26">
        <f t="shared" si="13"/>
        <v>0.27113536206040478</v>
      </c>
      <c r="T26">
        <f t="shared" si="14"/>
        <v>3.4752778721312132</v>
      </c>
      <c r="U26">
        <f t="shared" si="15"/>
        <v>6.4456150754620447</v>
      </c>
      <c r="W26">
        <f t="shared" si="16"/>
        <v>0.80048139529458062</v>
      </c>
      <c r="X26">
        <f t="shared" si="17"/>
        <v>-0.22254198817137893</v>
      </c>
      <c r="Z26">
        <f t="shared" si="18"/>
        <v>-1375.0300253371613</v>
      </c>
      <c r="AA26">
        <f t="shared" si="0"/>
        <v>0.19951860470541941</v>
      </c>
      <c r="AB26">
        <f t="shared" si="19"/>
        <v>3.9807673623597405E-2</v>
      </c>
      <c r="AC26">
        <f t="shared" si="20"/>
        <v>-54.736746471268589</v>
      </c>
      <c r="AH26">
        <f t="shared" si="21"/>
        <v>-24220.345732061534</v>
      </c>
      <c r="AI26">
        <f t="shared" si="22"/>
        <v>3.9807673623597405E-2</v>
      </c>
      <c r="AJ26">
        <f t="shared" si="23"/>
        <v>0.80048139529458062</v>
      </c>
      <c r="AK26">
        <f t="shared" si="24"/>
        <v>-771.78863433980257</v>
      </c>
      <c r="AM26">
        <f t="shared" si="1"/>
        <v>-100.27780932260953</v>
      </c>
      <c r="AN26" s="1">
        <f t="shared" si="25"/>
        <v>-104.538724578</v>
      </c>
      <c r="AO26" s="1">
        <f t="shared" si="26"/>
        <v>18.155398813619254</v>
      </c>
      <c r="AQ26">
        <f t="shared" si="27"/>
        <v>0.81909571525991598</v>
      </c>
      <c r="AR26" s="1">
        <v>0.85389999999999999</v>
      </c>
      <c r="AT26">
        <f t="shared" si="29"/>
        <v>0.81909571525991598</v>
      </c>
      <c r="AU26">
        <f t="shared" si="30"/>
        <v>0.85389999999999999</v>
      </c>
      <c r="AW26">
        <f t="shared" si="28"/>
        <v>1.7000000000000004</v>
      </c>
      <c r="AX26">
        <f t="shared" si="28"/>
        <v>1.7000000000000004</v>
      </c>
    </row>
    <row r="27" spans="1:50" x14ac:dyDescent="0.3">
      <c r="A27" s="1">
        <v>2.00387</v>
      </c>
      <c r="B27" s="1">
        <v>323.14999999999998</v>
      </c>
      <c r="C27">
        <v>109.94</v>
      </c>
      <c r="D27">
        <f t="shared" si="2"/>
        <v>220.3054678</v>
      </c>
      <c r="E27" s="1">
        <v>1.7999999999999999E-2</v>
      </c>
      <c r="F27">
        <f t="shared" si="3"/>
        <v>3.0945381401825778E-3</v>
      </c>
      <c r="G27">
        <f t="shared" si="4"/>
        <v>5.7781166117089047</v>
      </c>
      <c r="I27">
        <f t="shared" si="5"/>
        <v>36.069659999999999</v>
      </c>
      <c r="J27" s="1">
        <f t="shared" si="6"/>
        <v>12.02322</v>
      </c>
      <c r="K27" s="1">
        <f t="shared" si="7"/>
        <v>3.4674515137201269</v>
      </c>
      <c r="L27" s="1">
        <v>0.2</v>
      </c>
      <c r="M27" s="1">
        <f t="shared" si="8"/>
        <v>1.6934903027440256</v>
      </c>
      <c r="N27" s="1">
        <f t="shared" si="9"/>
        <v>0.52679166709692438</v>
      </c>
      <c r="O27" s="1">
        <f t="shared" si="10"/>
        <v>6.3337321076730833</v>
      </c>
      <c r="P27" s="1">
        <f t="shared" si="11"/>
        <v>-108.20898</v>
      </c>
      <c r="Q27" s="1">
        <f t="shared" si="12"/>
        <v>-685.36669096455444</v>
      </c>
      <c r="S27">
        <f t="shared" si="13"/>
        <v>0.28839624607385766</v>
      </c>
      <c r="T27">
        <f t="shared" si="14"/>
        <v>3.3869806054880511</v>
      </c>
      <c r="U27">
        <f t="shared" si="15"/>
        <v>6.2277018339628736</v>
      </c>
      <c r="W27">
        <f t="shared" si="16"/>
        <v>0.81946695019143634</v>
      </c>
      <c r="X27">
        <f t="shared" si="17"/>
        <v>-0.19910121084708529</v>
      </c>
      <c r="Z27">
        <f t="shared" si="18"/>
        <v>-941.58281035784898</v>
      </c>
      <c r="AA27">
        <f t="shared" si="0"/>
        <v>0.18053304980856366</v>
      </c>
      <c r="AB27">
        <f t="shared" si="19"/>
        <v>3.2592182073181326E-2</v>
      </c>
      <c r="AC27">
        <f t="shared" si="20"/>
        <v>-30.688238392160777</v>
      </c>
      <c r="AH27">
        <f t="shared" si="21"/>
        <v>-21456.534060645943</v>
      </c>
      <c r="AI27">
        <f t="shared" si="22"/>
        <v>3.2592182073181326E-2</v>
      </c>
      <c r="AJ27">
        <f t="shared" si="23"/>
        <v>0.81946695019143634</v>
      </c>
      <c r="AK27">
        <f t="shared" si="24"/>
        <v>-573.06574723846313</v>
      </c>
      <c r="AM27">
        <f t="shared" si="1"/>
        <v>-88.039508378740493</v>
      </c>
      <c r="AN27" s="1">
        <f t="shared" si="25"/>
        <v>-90.094796748000007</v>
      </c>
      <c r="AO27" s="1">
        <f t="shared" si="26"/>
        <v>4.224210280813435</v>
      </c>
      <c r="AQ27">
        <f t="shared" si="27"/>
        <v>0.81360630493643404</v>
      </c>
      <c r="AR27" s="1">
        <v>0.83260000000000001</v>
      </c>
      <c r="AT27">
        <f t="shared" si="29"/>
        <v>0.81360630493643404</v>
      </c>
      <c r="AU27">
        <f t="shared" si="30"/>
        <v>0.83260000000000001</v>
      </c>
      <c r="AW27">
        <f t="shared" si="28"/>
        <v>1.8000000000000005</v>
      </c>
      <c r="AX27">
        <f t="shared" si="28"/>
        <v>1.8000000000000005</v>
      </c>
    </row>
    <row r="28" spans="1:50" x14ac:dyDescent="0.3">
      <c r="A28" s="1">
        <v>1.91442</v>
      </c>
      <c r="B28" s="1">
        <v>323.14999999999998</v>
      </c>
      <c r="C28">
        <v>109.94</v>
      </c>
      <c r="D28">
        <f t="shared" si="2"/>
        <v>210.47133479999999</v>
      </c>
      <c r="E28" s="1">
        <v>1.7999999999999999E-2</v>
      </c>
      <c r="F28">
        <f t="shared" si="3"/>
        <v>3.0945381401825778E-3</v>
      </c>
      <c r="G28">
        <f t="shared" si="4"/>
        <v>5.7781166117089047</v>
      </c>
      <c r="I28">
        <f t="shared" si="5"/>
        <v>34.459560000000003</v>
      </c>
      <c r="J28" s="1">
        <f t="shared" si="6"/>
        <v>11.486520000000001</v>
      </c>
      <c r="K28" s="1">
        <f t="shared" si="7"/>
        <v>3.3891768912230003</v>
      </c>
      <c r="L28" s="1">
        <v>0.2</v>
      </c>
      <c r="M28" s="1">
        <f t="shared" si="8"/>
        <v>1.6778353782446001</v>
      </c>
      <c r="N28" s="1">
        <f t="shared" si="9"/>
        <v>0.51750449729941639</v>
      </c>
      <c r="O28" s="1">
        <f t="shared" si="10"/>
        <v>5.9443257583196925</v>
      </c>
      <c r="P28" s="1">
        <f t="shared" si="11"/>
        <v>-103.37868</v>
      </c>
      <c r="Q28" s="1">
        <f t="shared" si="12"/>
        <v>-614.51655038508886</v>
      </c>
      <c r="S28">
        <f t="shared" si="13"/>
        <v>0.29505689201107038</v>
      </c>
      <c r="T28">
        <f t="shared" si="14"/>
        <v>3.3556707564892001</v>
      </c>
      <c r="U28">
        <f t="shared" si="15"/>
        <v>6.1478374180346886</v>
      </c>
      <c r="W28">
        <f t="shared" si="16"/>
        <v>0.82612447833407376</v>
      </c>
      <c r="X28">
        <f t="shared" si="17"/>
        <v>-0.19100981665297084</v>
      </c>
      <c r="Z28">
        <f t="shared" si="18"/>
        <v>-801.89171184518591</v>
      </c>
      <c r="AA28">
        <f t="shared" si="0"/>
        <v>0.17387552166592618</v>
      </c>
      <c r="AB28">
        <f t="shared" si="19"/>
        <v>3.0232697034597966E-2</v>
      </c>
      <c r="AC28">
        <f t="shared" si="20"/>
        <v>-24.243349178770639</v>
      </c>
      <c r="AH28">
        <f t="shared" si="21"/>
        <v>-20510.30499967893</v>
      </c>
      <c r="AI28">
        <f t="shared" si="22"/>
        <v>3.0232697034597966E-2</v>
      </c>
      <c r="AJ28">
        <f t="shared" si="23"/>
        <v>0.82612447833407376</v>
      </c>
      <c r="AK28">
        <f t="shared" si="24"/>
        <v>-512.26478423377614</v>
      </c>
      <c r="AM28">
        <f t="shared" si="1"/>
        <v>-84.347264207229728</v>
      </c>
      <c r="AN28" s="1">
        <f t="shared" si="25"/>
        <v>-85.494168360000003</v>
      </c>
      <c r="AO28" s="1">
        <f t="shared" si="26"/>
        <v>1.3153891356417038</v>
      </c>
      <c r="AQ28">
        <f t="shared" si="27"/>
        <v>0.81590579611995162</v>
      </c>
      <c r="AR28" s="1">
        <v>0.82699999999999996</v>
      </c>
      <c r="AT28">
        <f t="shared" si="29"/>
        <v>0.81590579611995162</v>
      </c>
      <c r="AU28">
        <f t="shared" si="30"/>
        <v>0.82699999999999996</v>
      </c>
      <c r="AW28">
        <f t="shared" si="28"/>
        <v>1.9000000000000006</v>
      </c>
      <c r="AX28">
        <f t="shared" si="28"/>
        <v>1.9000000000000006</v>
      </c>
    </row>
    <row r="29" spans="1:50" x14ac:dyDescent="0.3">
      <c r="A29" s="1">
        <v>1.8589100000000001</v>
      </c>
      <c r="B29" s="1">
        <v>323.14999999999998</v>
      </c>
      <c r="C29">
        <v>109.94</v>
      </c>
      <c r="D29">
        <f t="shared" si="2"/>
        <v>204.36856539999999</v>
      </c>
      <c r="E29" s="1">
        <v>1.7999999999999999E-2</v>
      </c>
      <c r="F29">
        <f t="shared" si="3"/>
        <v>3.0945381401825778E-3</v>
      </c>
      <c r="G29">
        <f t="shared" si="4"/>
        <v>5.7781166117089047</v>
      </c>
      <c r="I29">
        <f t="shared" si="5"/>
        <v>33.460380000000001</v>
      </c>
      <c r="J29" s="1">
        <f t="shared" si="6"/>
        <v>11.153460000000001</v>
      </c>
      <c r="K29" s="1">
        <f t="shared" si="7"/>
        <v>3.3396796253533063</v>
      </c>
      <c r="L29" s="1">
        <v>0.2</v>
      </c>
      <c r="M29" s="1">
        <f t="shared" si="8"/>
        <v>1.6679359250706614</v>
      </c>
      <c r="N29" s="1">
        <f t="shared" si="9"/>
        <v>0.5115868889724875</v>
      </c>
      <c r="O29" s="1">
        <f t="shared" si="10"/>
        <v>5.7059639026790805</v>
      </c>
      <c r="P29" s="1">
        <f t="shared" si="11"/>
        <v>-100.38114</v>
      </c>
      <c r="Q29" s="1">
        <f t="shared" si="12"/>
        <v>-572.77116134977518</v>
      </c>
      <c r="S29">
        <f t="shared" si="13"/>
        <v>0.29942991908818484</v>
      </c>
      <c r="T29">
        <f t="shared" si="14"/>
        <v>3.3358718501413227</v>
      </c>
      <c r="U29">
        <f t="shared" si="15"/>
        <v>6.0966093977340385</v>
      </c>
      <c r="W29">
        <f t="shared" si="16"/>
        <v>0.83031061149281638</v>
      </c>
      <c r="X29">
        <f t="shared" si="17"/>
        <v>-0.18595541748410532</v>
      </c>
      <c r="Z29">
        <f t="shared" si="18"/>
        <v>-717.26703691332204</v>
      </c>
      <c r="AA29">
        <f t="shared" si="0"/>
        <v>0.16968938850718362</v>
      </c>
      <c r="AB29">
        <f t="shared" si="19"/>
        <v>2.8794488571941904E-2</v>
      </c>
      <c r="AC29">
        <f t="shared" si="20"/>
        <v>-20.653337497431284</v>
      </c>
      <c r="AH29">
        <f t="shared" si="21"/>
        <v>-19921.432048712551</v>
      </c>
      <c r="AI29">
        <f t="shared" si="22"/>
        <v>2.8794488571941904E-2</v>
      </c>
      <c r="AJ29">
        <f t="shared" si="23"/>
        <v>0.83031061149281638</v>
      </c>
      <c r="AK29">
        <f t="shared" si="24"/>
        <v>-476.28895667237481</v>
      </c>
      <c r="AM29">
        <f t="shared" si="1"/>
        <v>-82.111431995187274</v>
      </c>
      <c r="AN29" s="1">
        <f t="shared" si="25"/>
        <v>-82.473144624</v>
      </c>
      <c r="AO29" s="1">
        <f t="shared" si="26"/>
        <v>0.13083602584261236</v>
      </c>
      <c r="AQ29">
        <f t="shared" si="27"/>
        <v>0.81799660768135596</v>
      </c>
      <c r="AR29" s="1">
        <v>0.8216</v>
      </c>
      <c r="AT29">
        <f t="shared" si="29"/>
        <v>0.81799660768135596</v>
      </c>
      <c r="AU29">
        <f t="shared" si="30"/>
        <v>0.8216</v>
      </c>
      <c r="AW29">
        <f t="shared" si="28"/>
        <v>2.0000000000000004</v>
      </c>
      <c r="AX29">
        <f t="shared" si="28"/>
        <v>2.0000000000000004</v>
      </c>
    </row>
    <row r="30" spans="1:50" x14ac:dyDescent="0.3">
      <c r="A30" s="1">
        <v>1.6414599999999999</v>
      </c>
      <c r="B30" s="1">
        <v>323.14999999999998</v>
      </c>
      <c r="C30">
        <v>109.94</v>
      </c>
      <c r="D30">
        <f t="shared" si="2"/>
        <v>180.4621124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29.546279999999999</v>
      </c>
      <c r="J30" s="1">
        <f t="shared" si="6"/>
        <v>9.8487599999999986</v>
      </c>
      <c r="K30" s="1">
        <f t="shared" si="7"/>
        <v>3.1382734106511494</v>
      </c>
      <c r="L30" s="1">
        <v>0.2</v>
      </c>
      <c r="M30" s="1">
        <f t="shared" si="8"/>
        <v>1.6276546821302298</v>
      </c>
      <c r="N30" s="1">
        <f t="shared" si="9"/>
        <v>0.48714013336785938</v>
      </c>
      <c r="O30" s="1">
        <f t="shared" si="10"/>
        <v>4.7977262599080381</v>
      </c>
      <c r="P30" s="1">
        <f t="shared" si="11"/>
        <v>-88.638840000000002</v>
      </c>
      <c r="Q30" s="1">
        <f t="shared" si="12"/>
        <v>-425.264890315787</v>
      </c>
      <c r="S30">
        <f t="shared" si="13"/>
        <v>0.31864655151015459</v>
      </c>
      <c r="T30">
        <f t="shared" si="14"/>
        <v>3.2553093642604596</v>
      </c>
      <c r="U30">
        <f t="shared" si="15"/>
        <v>5.8821712079482058</v>
      </c>
      <c r="W30">
        <f t="shared" si="16"/>
        <v>0.84712587510911119</v>
      </c>
      <c r="X30">
        <f t="shared" si="17"/>
        <v>-0.16590598249217647</v>
      </c>
      <c r="Z30">
        <f t="shared" si="18"/>
        <v>-401.87822209042815</v>
      </c>
      <c r="AA30">
        <f t="shared" si="0"/>
        <v>0.15287412489088878</v>
      </c>
      <c r="AB30">
        <f t="shared" si="19"/>
        <v>2.337049806115506E-2</v>
      </c>
      <c r="AC30">
        <f t="shared" si="20"/>
        <v>-9.3920942101847942</v>
      </c>
      <c r="AH30">
        <f t="shared" si="21"/>
        <v>-17603.436809256375</v>
      </c>
      <c r="AI30">
        <f t="shared" si="22"/>
        <v>2.337049806115506E-2</v>
      </c>
      <c r="AJ30">
        <f t="shared" si="23"/>
        <v>0.84712587510911119</v>
      </c>
      <c r="AK30">
        <f t="shared" si="24"/>
        <v>-348.50850484643786</v>
      </c>
      <c r="AM30">
        <f t="shared" si="1"/>
        <v>-73.412368449604742</v>
      </c>
      <c r="AN30" s="1">
        <f t="shared" si="25"/>
        <v>-71.434041155999992</v>
      </c>
      <c r="AO30" s="1">
        <f t="shared" si="26"/>
        <v>3.9137788806214928</v>
      </c>
      <c r="AQ30">
        <f t="shared" si="27"/>
        <v>0.82821896642154547</v>
      </c>
      <c r="AR30" s="1">
        <v>0.80589999999999995</v>
      </c>
      <c r="AT30">
        <f t="shared" si="29"/>
        <v>0.82821896642154547</v>
      </c>
      <c r="AU30">
        <f t="shared" si="30"/>
        <v>0.80589999999999995</v>
      </c>
    </row>
    <row r="31" spans="1:50" x14ac:dyDescent="0.3">
      <c r="A31" s="1">
        <v>1.46208</v>
      </c>
      <c r="B31" s="1">
        <v>323.14999999999998</v>
      </c>
      <c r="C31">
        <v>109.94</v>
      </c>
      <c r="D31">
        <f t="shared" si="2"/>
        <v>160.74107520000001</v>
      </c>
      <c r="E31" s="1">
        <v>1.7999999999999999E-2</v>
      </c>
      <c r="F31">
        <f t="shared" si="3"/>
        <v>3.0945381401825778E-3</v>
      </c>
      <c r="G31">
        <f t="shared" si="4"/>
        <v>5.7781166117089047</v>
      </c>
      <c r="I31">
        <f t="shared" si="5"/>
        <v>26.317440000000001</v>
      </c>
      <c r="J31" s="1">
        <f t="shared" si="6"/>
        <v>8.7724799999999998</v>
      </c>
      <c r="K31" s="1">
        <f t="shared" si="7"/>
        <v>2.961837267643177</v>
      </c>
      <c r="L31" s="1">
        <v>0.2</v>
      </c>
      <c r="M31" s="1">
        <f t="shared" si="8"/>
        <v>1.5923674535286354</v>
      </c>
      <c r="N31" s="1">
        <f t="shared" si="9"/>
        <v>0.46522187330706721</v>
      </c>
      <c r="O31" s="1">
        <f t="shared" si="10"/>
        <v>4.0811495791487813</v>
      </c>
      <c r="P31" s="1">
        <f t="shared" si="11"/>
        <v>-78.95232</v>
      </c>
      <c r="Q31" s="1">
        <f t="shared" si="12"/>
        <v>-322.21622754081989</v>
      </c>
      <c r="S31">
        <f t="shared" si="13"/>
        <v>0.33762827246607308</v>
      </c>
      <c r="T31">
        <f t="shared" si="14"/>
        <v>3.1847349070572708</v>
      </c>
      <c r="U31">
        <f t="shared" si="15"/>
        <v>5.6860782472653977</v>
      </c>
      <c r="W31">
        <f t="shared" si="16"/>
        <v>0.86151857754124561</v>
      </c>
      <c r="X31">
        <f t="shared" si="17"/>
        <v>-0.14905865906645249</v>
      </c>
      <c r="Z31">
        <f t="shared" si="18"/>
        <v>-162.42754821293175</v>
      </c>
      <c r="AA31">
        <f t="shared" si="0"/>
        <v>0.13848142245875439</v>
      </c>
      <c r="AB31">
        <f t="shared" si="19"/>
        <v>1.9177104366200005E-2</v>
      </c>
      <c r="AC31">
        <f t="shared" si="20"/>
        <v>-3.1148900440253753</v>
      </c>
      <c r="AH31">
        <f t="shared" si="21"/>
        <v>-15679.740794528934</v>
      </c>
      <c r="AI31">
        <f t="shared" si="22"/>
        <v>1.9177104366200005E-2</v>
      </c>
      <c r="AJ31">
        <f t="shared" si="23"/>
        <v>0.86151857754124561</v>
      </c>
      <c r="AK31">
        <f t="shared" si="24"/>
        <v>-259.05176621740111</v>
      </c>
      <c r="AM31">
        <f t="shared" si="1"/>
        <v>-65.884708185725231</v>
      </c>
      <c r="AN31" s="1">
        <f t="shared" si="25"/>
        <v>-62.703932544000004</v>
      </c>
      <c r="AO31" s="1">
        <f t="shared" si="26"/>
        <v>10.117333682992525</v>
      </c>
      <c r="AQ31">
        <f t="shared" si="27"/>
        <v>0.83448729797585719</v>
      </c>
      <c r="AR31" s="1">
        <v>0.79420000000000002</v>
      </c>
      <c r="AT31">
        <f t="shared" si="29"/>
        <v>0.83448729797585719</v>
      </c>
      <c r="AU31">
        <f t="shared" si="30"/>
        <v>0.79420000000000002</v>
      </c>
    </row>
    <row r="32" spans="1:50" x14ac:dyDescent="0.3">
      <c r="A32" s="1">
        <v>1.36084</v>
      </c>
      <c r="B32" s="1">
        <v>323.14999999999998</v>
      </c>
      <c r="C32">
        <v>109.94</v>
      </c>
      <c r="D32">
        <f t="shared" si="2"/>
        <v>149.61074959999999</v>
      </c>
      <c r="E32" s="1">
        <v>1.7999999999999999E-2</v>
      </c>
      <c r="F32">
        <f t="shared" si="3"/>
        <v>3.0945381401825778E-3</v>
      </c>
      <c r="G32">
        <f t="shared" si="4"/>
        <v>5.7781166117089047</v>
      </c>
      <c r="I32">
        <f t="shared" si="5"/>
        <v>24.49512</v>
      </c>
      <c r="J32" s="1">
        <f t="shared" si="6"/>
        <v>8.1650400000000012</v>
      </c>
      <c r="K32" s="1">
        <f t="shared" si="7"/>
        <v>2.8574534116937063</v>
      </c>
      <c r="L32" s="1">
        <v>0.2</v>
      </c>
      <c r="M32" s="1">
        <f t="shared" si="8"/>
        <v>1.5714906823387413</v>
      </c>
      <c r="N32" s="1">
        <f t="shared" si="9"/>
        <v>0.45202464808661363</v>
      </c>
      <c r="O32" s="1">
        <f t="shared" si="10"/>
        <v>3.6907993326131243</v>
      </c>
      <c r="P32" s="1">
        <f t="shared" si="11"/>
        <v>-73.48536</v>
      </c>
      <c r="Q32" s="1">
        <f t="shared" si="12"/>
        <v>-271.21971764483516</v>
      </c>
      <c r="S32">
        <f t="shared" si="13"/>
        <v>0.34996196120211359</v>
      </c>
      <c r="T32">
        <f t="shared" si="14"/>
        <v>3.1429813646774827</v>
      </c>
      <c r="U32">
        <f t="shared" si="15"/>
        <v>5.5662698570150653</v>
      </c>
      <c r="W32">
        <f t="shared" si="16"/>
        <v>0.8698596462741357</v>
      </c>
      <c r="X32">
        <f t="shared" si="17"/>
        <v>-0.13942340646964926</v>
      </c>
      <c r="Z32">
        <f t="shared" si="18"/>
        <v>-36.198008689014188</v>
      </c>
      <c r="AA32">
        <f t="shared" si="0"/>
        <v>0.1301403537258643</v>
      </c>
      <c r="AB32">
        <f t="shared" si="19"/>
        <v>1.6936511667893082E-2</v>
      </c>
      <c r="AC32">
        <f t="shared" si="20"/>
        <v>-0.61306799651598398</v>
      </c>
      <c r="AH32">
        <f t="shared" si="21"/>
        <v>-14590.369248047242</v>
      </c>
      <c r="AI32">
        <f t="shared" si="22"/>
        <v>1.6936511667893082E-2</v>
      </c>
      <c r="AJ32">
        <f t="shared" si="23"/>
        <v>0.8698596462741357</v>
      </c>
      <c r="AK32">
        <f t="shared" si="24"/>
        <v>-214.95098153388085</v>
      </c>
      <c r="AM32">
        <f t="shared" si="1"/>
        <v>-61.361361377923004</v>
      </c>
      <c r="AN32" s="1">
        <f t="shared" si="25"/>
        <v>-57.906463680000002</v>
      </c>
      <c r="AO32" s="1">
        <f t="shared" si="26"/>
        <v>11.936318103113658</v>
      </c>
      <c r="AQ32">
        <f t="shared" si="27"/>
        <v>0.83501477543177316</v>
      </c>
      <c r="AR32" s="1">
        <v>0.78800000000000003</v>
      </c>
      <c r="AT32">
        <f t="shared" si="29"/>
        <v>0.83501477543177316</v>
      </c>
      <c r="AU32">
        <f t="shared" si="30"/>
        <v>0.78800000000000003</v>
      </c>
    </row>
    <row r="33" spans="1:47" x14ac:dyDescent="0.3">
      <c r="A33" s="1">
        <v>1.2321599999999999</v>
      </c>
      <c r="B33" s="1">
        <v>323.14999999999998</v>
      </c>
      <c r="C33">
        <v>109.94</v>
      </c>
      <c r="D33">
        <f t="shared" si="2"/>
        <v>135.46367039999998</v>
      </c>
      <c r="E33" s="1">
        <v>1.7999999999999999E-2</v>
      </c>
      <c r="F33">
        <f t="shared" si="3"/>
        <v>3.0945381401825778E-3</v>
      </c>
      <c r="G33">
        <f t="shared" si="4"/>
        <v>5.7781166117089047</v>
      </c>
      <c r="I33">
        <f t="shared" si="5"/>
        <v>22.178879999999999</v>
      </c>
      <c r="J33" s="1">
        <f t="shared" si="6"/>
        <v>7.3929599999999995</v>
      </c>
      <c r="K33" s="1">
        <f t="shared" si="7"/>
        <v>2.7189998161088571</v>
      </c>
      <c r="L33" s="1">
        <v>0.2</v>
      </c>
      <c r="M33" s="1">
        <f t="shared" si="8"/>
        <v>1.5437999632217716</v>
      </c>
      <c r="N33" s="1">
        <f t="shared" si="9"/>
        <v>0.43424688571043413</v>
      </c>
      <c r="O33" s="1">
        <f t="shared" si="10"/>
        <v>3.2103698561818108</v>
      </c>
      <c r="P33" s="1">
        <f t="shared" si="11"/>
        <v>-66.536640000000006</v>
      </c>
      <c r="Q33" s="1">
        <f t="shared" si="12"/>
        <v>-213.60722338762093</v>
      </c>
      <c r="S33">
        <f t="shared" si="13"/>
        <v>0.36778229776826299</v>
      </c>
      <c r="T33">
        <f t="shared" si="14"/>
        <v>3.0875999264435432</v>
      </c>
      <c r="U33">
        <f t="shared" si="15"/>
        <v>5.4028311931061435</v>
      </c>
      <c r="W33">
        <f t="shared" si="16"/>
        <v>0.88069748603028486</v>
      </c>
      <c r="X33">
        <f t="shared" si="17"/>
        <v>-0.12704108768792913</v>
      </c>
      <c r="Z33">
        <f t="shared" si="18"/>
        <v>114.38264720178451</v>
      </c>
      <c r="AA33">
        <f t="shared" si="0"/>
        <v>0.11930251396971511</v>
      </c>
      <c r="AB33">
        <f t="shared" si="19"/>
        <v>1.4233089839494069E-2</v>
      </c>
      <c r="AC33">
        <f t="shared" si="20"/>
        <v>1.6280184937021538</v>
      </c>
      <c r="AH33">
        <f t="shared" si="21"/>
        <v>-13202.837662189842</v>
      </c>
      <c r="AI33">
        <f t="shared" si="22"/>
        <v>1.4233089839494069E-2</v>
      </c>
      <c r="AJ33">
        <f t="shared" si="23"/>
        <v>0.88069748603028486</v>
      </c>
      <c r="AK33">
        <f t="shared" si="24"/>
        <v>-165.4981832364611</v>
      </c>
      <c r="AM33">
        <f t="shared" si="1"/>
        <v>-55.266930925656055</v>
      </c>
      <c r="AN33" s="1">
        <f t="shared" si="25"/>
        <v>-51.958462175999998</v>
      </c>
      <c r="AO33" s="1">
        <f t="shared" si="26"/>
        <v>10.945965467450717</v>
      </c>
      <c r="AQ33">
        <f t="shared" si="27"/>
        <v>0.83062401295971744</v>
      </c>
      <c r="AR33" s="1">
        <v>0.78090000000000004</v>
      </c>
      <c r="AT33">
        <f t="shared" si="29"/>
        <v>0.83062401295971744</v>
      </c>
      <c r="AU33">
        <f t="shared" si="30"/>
        <v>0.78090000000000004</v>
      </c>
    </row>
    <row r="34" spans="1:47" x14ac:dyDescent="0.3">
      <c r="A34" s="1">
        <v>1.10141</v>
      </c>
      <c r="B34" s="1">
        <v>323.14999999999998</v>
      </c>
      <c r="C34">
        <v>109.94</v>
      </c>
      <c r="D34">
        <f t="shared" si="2"/>
        <v>121.08901539999999</v>
      </c>
      <c r="E34" s="1">
        <v>1.7999999999999999E-2</v>
      </c>
      <c r="F34">
        <f t="shared" si="3"/>
        <v>3.0945381401825778E-3</v>
      </c>
      <c r="G34">
        <f t="shared" si="4"/>
        <v>5.7781166117089047</v>
      </c>
      <c r="I34">
        <f t="shared" si="5"/>
        <v>19.825379999999999</v>
      </c>
      <c r="J34" s="1">
        <f t="shared" si="6"/>
        <v>6.60846</v>
      </c>
      <c r="K34" s="1">
        <f t="shared" si="7"/>
        <v>2.5706925137013177</v>
      </c>
      <c r="L34" s="1">
        <v>0.2</v>
      </c>
      <c r="M34" s="1">
        <f t="shared" si="8"/>
        <v>1.5141385027402636</v>
      </c>
      <c r="N34" s="1">
        <f t="shared" si="9"/>
        <v>0.41484663216548306</v>
      </c>
      <c r="O34" s="1">
        <f t="shared" si="10"/>
        <v>2.7414973748003084</v>
      </c>
      <c r="P34" s="1">
        <f t="shared" si="11"/>
        <v>-59.476140000000001</v>
      </c>
      <c r="Q34" s="1">
        <f t="shared" si="12"/>
        <v>-163.05368167325562</v>
      </c>
      <c r="S34">
        <f t="shared" si="13"/>
        <v>0.3890002381343487</v>
      </c>
      <c r="T34">
        <f t="shared" si="14"/>
        <v>3.0282770054805273</v>
      </c>
      <c r="U34">
        <f t="shared" si="15"/>
        <v>5.2218325112675821</v>
      </c>
      <c r="W34">
        <f t="shared" si="16"/>
        <v>0.89198982976673269</v>
      </c>
      <c r="X34">
        <f t="shared" si="17"/>
        <v>-0.11430054807392841</v>
      </c>
      <c r="Z34">
        <f t="shared" si="18"/>
        <v>255.46817188328131</v>
      </c>
      <c r="AA34">
        <f t="shared" si="0"/>
        <v>0.10801017023326728</v>
      </c>
      <c r="AB34">
        <f t="shared" si="19"/>
        <v>1.1666196873819378E-2</v>
      </c>
      <c r="AC34">
        <f t="shared" si="20"/>
        <v>2.9803419881850881</v>
      </c>
      <c r="AH34">
        <f t="shared" si="21"/>
        <v>-11790.692870048224</v>
      </c>
      <c r="AI34">
        <f t="shared" si="22"/>
        <v>1.1666196873819378E-2</v>
      </c>
      <c r="AJ34">
        <f t="shared" si="23"/>
        <v>0.89198982976673269</v>
      </c>
      <c r="AK34">
        <f t="shared" si="24"/>
        <v>-122.6954705747811</v>
      </c>
      <c r="AM34">
        <f t="shared" si="1"/>
        <v>-48.674686146001136</v>
      </c>
      <c r="AN34" s="1">
        <f t="shared" si="25"/>
        <v>-46.135641797999995</v>
      </c>
      <c r="AO34" s="1">
        <f t="shared" si="26"/>
        <v>6.4467462011165404</v>
      </c>
      <c r="AQ34">
        <f t="shared" si="27"/>
        <v>0.81839013335433564</v>
      </c>
      <c r="AR34" s="1">
        <v>0.77569999999999995</v>
      </c>
      <c r="AT34">
        <f t="shared" si="29"/>
        <v>0.81839013335433564</v>
      </c>
      <c r="AU34">
        <f t="shared" si="30"/>
        <v>0.77569999999999995</v>
      </c>
    </row>
    <row r="35" spans="1:47" x14ac:dyDescent="0.3">
      <c r="A35" s="1">
        <v>0.97075</v>
      </c>
      <c r="B35" s="1">
        <v>323.14999999999998</v>
      </c>
      <c r="C35">
        <v>109.94</v>
      </c>
      <c r="D35">
        <f t="shared" si="2"/>
        <v>106.724255</v>
      </c>
      <c r="E35" s="1">
        <v>1.7999999999999999E-2</v>
      </c>
      <c r="F35">
        <f t="shared" si="3"/>
        <v>3.0945381401825778E-3</v>
      </c>
      <c r="G35">
        <f t="shared" si="4"/>
        <v>5.7781166117089047</v>
      </c>
      <c r="I35">
        <f t="shared" si="5"/>
        <v>17.473500000000001</v>
      </c>
      <c r="J35" s="1">
        <f t="shared" si="6"/>
        <v>5.8245000000000005</v>
      </c>
      <c r="K35" s="1">
        <f t="shared" si="7"/>
        <v>2.4134000911577012</v>
      </c>
      <c r="L35" s="1">
        <v>0.2</v>
      </c>
      <c r="M35" s="1">
        <f t="shared" si="8"/>
        <v>1.4826800182315403</v>
      </c>
      <c r="N35" s="1">
        <f t="shared" si="9"/>
        <v>0.39385127334183379</v>
      </c>
      <c r="O35" s="1">
        <f t="shared" si="10"/>
        <v>2.293986741579511</v>
      </c>
      <c r="P35" s="1">
        <f t="shared" si="11"/>
        <v>-52.420500000000004</v>
      </c>
      <c r="Q35" s="1">
        <f t="shared" si="12"/>
        <v>-120.25193198696877</v>
      </c>
      <c r="S35">
        <f t="shared" si="13"/>
        <v>0.4143531790123961</v>
      </c>
      <c r="T35">
        <f t="shared" si="14"/>
        <v>2.9653600364630806</v>
      </c>
      <c r="U35">
        <f t="shared" si="15"/>
        <v>5.022915781830072</v>
      </c>
      <c r="W35">
        <f t="shared" si="16"/>
        <v>0.90356743830467512</v>
      </c>
      <c r="X35">
        <f t="shared" si="17"/>
        <v>-0.10140453055697829</v>
      </c>
      <c r="Z35">
        <f t="shared" si="18"/>
        <v>383.76624505365186</v>
      </c>
      <c r="AA35">
        <f t="shared" si="0"/>
        <v>9.6432561695324909E-2</v>
      </c>
      <c r="AB35">
        <f t="shared" si="19"/>
        <v>9.2992389551226455E-3</v>
      </c>
      <c r="AC35">
        <f t="shared" si="20"/>
        <v>3.5687340156640626</v>
      </c>
      <c r="AH35">
        <f t="shared" si="21"/>
        <v>-10378.449046188402</v>
      </c>
      <c r="AI35">
        <f t="shared" si="22"/>
        <v>9.2992389551226455E-3</v>
      </c>
      <c r="AJ35">
        <f t="shared" si="23"/>
        <v>0.90356743830467512</v>
      </c>
      <c r="AK35">
        <f t="shared" si="24"/>
        <v>-87.204809353410852</v>
      </c>
      <c r="AM35">
        <f t="shared" si="1"/>
        <v>-41.740176961609038</v>
      </c>
      <c r="AN35" s="1">
        <f t="shared" si="25"/>
        <v>-40.306122449999997</v>
      </c>
      <c r="AO35" s="1">
        <f t="shared" si="26"/>
        <v>2.0565123422662452</v>
      </c>
      <c r="AQ35">
        <f t="shared" si="27"/>
        <v>0.79625674996631157</v>
      </c>
      <c r="AR35" s="1">
        <v>0.76890000000000003</v>
      </c>
      <c r="AT35">
        <f t="shared" si="29"/>
        <v>0.79625674996631157</v>
      </c>
      <c r="AU35">
        <f t="shared" si="30"/>
        <v>0.76890000000000003</v>
      </c>
    </row>
    <row r="36" spans="1:47" x14ac:dyDescent="0.3">
      <c r="A36" s="1">
        <v>0.88497999999999999</v>
      </c>
      <c r="B36" s="1">
        <v>323.14999999999998</v>
      </c>
      <c r="C36">
        <v>109.94</v>
      </c>
      <c r="D36">
        <f t="shared" si="2"/>
        <v>97.294701199999992</v>
      </c>
      <c r="E36" s="1">
        <v>1.7999999999999999E-2</v>
      </c>
      <c r="F36">
        <f t="shared" si="3"/>
        <v>3.0945381401825778E-3</v>
      </c>
      <c r="G36">
        <f t="shared" si="4"/>
        <v>5.7781166117089047</v>
      </c>
      <c r="I36">
        <f t="shared" si="5"/>
        <v>15.929639999999999</v>
      </c>
      <c r="J36" s="1">
        <f t="shared" si="6"/>
        <v>5.3098799999999997</v>
      </c>
      <c r="K36" s="1">
        <f t="shared" si="7"/>
        <v>2.3043176864312787</v>
      </c>
      <c r="L36" s="1">
        <v>0.2</v>
      </c>
      <c r="M36" s="1">
        <f t="shared" si="8"/>
        <v>1.4608635372862557</v>
      </c>
      <c r="N36" s="1">
        <f t="shared" si="9"/>
        <v>0.37902772476911134</v>
      </c>
      <c r="O36" s="1">
        <f t="shared" si="10"/>
        <v>2.0125917351970086</v>
      </c>
      <c r="P36" s="1">
        <f t="shared" si="11"/>
        <v>-47.788919999999997</v>
      </c>
      <c r="Q36" s="1">
        <f t="shared" si="12"/>
        <v>-96.179585425991021</v>
      </c>
      <c r="S36">
        <f t="shared" si="13"/>
        <v>0.43396794022299534</v>
      </c>
      <c r="T36">
        <f t="shared" si="14"/>
        <v>2.9217270745725115</v>
      </c>
      <c r="U36">
        <f t="shared" si="15"/>
        <v>4.8806317958008032</v>
      </c>
      <c r="W36">
        <f t="shared" si="16"/>
        <v>0.91133220538329529</v>
      </c>
      <c r="X36">
        <f t="shared" si="17"/>
        <v>-9.2847788059185893E-2</v>
      </c>
      <c r="Z36">
        <f t="shared" si="18"/>
        <v>460.74313869479602</v>
      </c>
      <c r="AA36">
        <f t="shared" si="0"/>
        <v>8.8667794616704737E-2</v>
      </c>
      <c r="AB36">
        <f t="shared" si="19"/>
        <v>7.8619778021901329E-3</v>
      </c>
      <c r="AC36">
        <f t="shared" si="20"/>
        <v>3.622352328929896</v>
      </c>
      <c r="AH36">
        <f t="shared" si="21"/>
        <v>-9451.4765318235804</v>
      </c>
      <c r="AI36">
        <f t="shared" si="22"/>
        <v>7.8619778021901329E-3</v>
      </c>
      <c r="AJ36">
        <f t="shared" si="23"/>
        <v>0.91133220538329529</v>
      </c>
      <c r="AK36">
        <f t="shared" si="24"/>
        <v>-67.718634392251801</v>
      </c>
      <c r="AM36">
        <f t="shared" si="1"/>
        <v>-37.056782946529111</v>
      </c>
      <c r="AN36" s="1">
        <f t="shared" si="25"/>
        <v>-36.601533828000001</v>
      </c>
      <c r="AO36" s="1">
        <f t="shared" si="26"/>
        <v>0.20725175992153194</v>
      </c>
      <c r="AQ36">
        <f t="shared" si="27"/>
        <v>0.77542624831297957</v>
      </c>
      <c r="AR36" s="1">
        <v>0.76590000000000003</v>
      </c>
      <c r="AT36">
        <f t="shared" si="29"/>
        <v>0.77542624831297957</v>
      </c>
      <c r="AU36">
        <f t="shared" si="30"/>
        <v>0.76590000000000003</v>
      </c>
    </row>
    <row r="37" spans="1:47" x14ac:dyDescent="0.3">
      <c r="A37" s="1">
        <v>0.8679</v>
      </c>
      <c r="B37" s="1">
        <v>323.14999999999998</v>
      </c>
      <c r="C37">
        <v>109.94</v>
      </c>
      <c r="D37">
        <f t="shared" si="2"/>
        <v>95.416926000000004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15.622199999999999</v>
      </c>
      <c r="J37" s="1">
        <f t="shared" si="6"/>
        <v>5.2073999999999998</v>
      </c>
      <c r="K37" s="1">
        <f t="shared" si="7"/>
        <v>2.2819728306883937</v>
      </c>
      <c r="L37" s="1">
        <v>0.2</v>
      </c>
      <c r="M37" s="1">
        <f t="shared" si="8"/>
        <v>1.4563945661376787</v>
      </c>
      <c r="N37" s="1">
        <f t="shared" si="9"/>
        <v>0.37596390628888987</v>
      </c>
      <c r="O37" s="1">
        <f t="shared" si="10"/>
        <v>1.957794445608765</v>
      </c>
      <c r="P37" s="1">
        <f t="shared" si="11"/>
        <v>-46.866599999999998</v>
      </c>
      <c r="Q37" s="1">
        <f t="shared" si="12"/>
        <v>-91.755169164567747</v>
      </c>
      <c r="S37">
        <f t="shared" si="13"/>
        <v>0.43821731203448816</v>
      </c>
      <c r="T37">
        <f t="shared" si="14"/>
        <v>2.9127891322753574</v>
      </c>
      <c r="U37">
        <f t="shared" si="15"/>
        <v>4.8510392117286569</v>
      </c>
      <c r="W37">
        <f t="shared" si="16"/>
        <v>0.9128944206217241</v>
      </c>
      <c r="X37">
        <f t="shared" si="17"/>
        <v>-9.1135045137825305E-2</v>
      </c>
      <c r="Z37">
        <f t="shared" si="18"/>
        <v>475.36414639165639</v>
      </c>
      <c r="AA37">
        <f t="shared" si="0"/>
        <v>8.7105579378275913E-2</v>
      </c>
      <c r="AB37">
        <f t="shared" si="19"/>
        <v>7.5873819588251259E-3</v>
      </c>
      <c r="AC37">
        <f t="shared" si="20"/>
        <v>3.6067693482043599</v>
      </c>
      <c r="AH37">
        <f t="shared" si="21"/>
        <v>-9266.9339800322541</v>
      </c>
      <c r="AI37">
        <f t="shared" si="22"/>
        <v>7.5873819588251259E-3</v>
      </c>
      <c r="AJ37">
        <f t="shared" si="23"/>
        <v>0.9128944206217241</v>
      </c>
      <c r="AK37">
        <f t="shared" si="24"/>
        <v>-64.187220431648001</v>
      </c>
      <c r="AM37">
        <f t="shared" si="1"/>
        <v>-36.116892337990592</v>
      </c>
      <c r="AN37" s="1">
        <f t="shared" si="25"/>
        <v>-35.852949000000002</v>
      </c>
      <c r="AO37" s="1">
        <f t="shared" si="26"/>
        <v>6.9666085669614589E-2</v>
      </c>
      <c r="AQ37">
        <f t="shared" si="27"/>
        <v>0.77063180042910284</v>
      </c>
      <c r="AR37" s="1">
        <v>0.76500000000000001</v>
      </c>
      <c r="AT37">
        <f t="shared" si="29"/>
        <v>0.77063180042910284</v>
      </c>
      <c r="AU37">
        <f t="shared" si="30"/>
        <v>0.76500000000000001</v>
      </c>
    </row>
    <row r="38" spans="1:47" x14ac:dyDescent="0.3">
      <c r="A38" s="1">
        <v>0.83052000000000004</v>
      </c>
      <c r="B38" s="1">
        <v>298.14999999999998</v>
      </c>
      <c r="C38">
        <v>109.94</v>
      </c>
      <c r="D38">
        <f t="shared" si="2"/>
        <v>91.307368800000006</v>
      </c>
      <c r="E38" s="1">
        <v>1.7999999999999999E-2</v>
      </c>
      <c r="F38">
        <f t="shared" si="3"/>
        <v>3.3540164346805303E-3</v>
      </c>
      <c r="G38">
        <f t="shared" si="4"/>
        <v>5.697596715569115</v>
      </c>
      <c r="I38">
        <f t="shared" si="5"/>
        <v>14.94936</v>
      </c>
      <c r="J38" s="1">
        <f t="shared" si="6"/>
        <v>4.9831200000000004</v>
      </c>
      <c r="K38" s="1">
        <f t="shared" si="7"/>
        <v>2.2322903037015593</v>
      </c>
      <c r="L38" s="1">
        <v>0.2</v>
      </c>
      <c r="M38" s="1">
        <f t="shared" si="8"/>
        <v>1.4464580607403119</v>
      </c>
      <c r="N38" s="1">
        <f t="shared" si="9"/>
        <v>0.36911785140177816</v>
      </c>
      <c r="O38" s="1">
        <f t="shared" si="10"/>
        <v>1.8393585476772289</v>
      </c>
      <c r="P38" s="1">
        <f t="shared" si="11"/>
        <v>-44.848080000000003</v>
      </c>
      <c r="Q38" s="1">
        <f t="shared" si="12"/>
        <v>-82.491699294912181</v>
      </c>
      <c r="S38">
        <f t="shared" si="13"/>
        <v>0.44797040884055761</v>
      </c>
      <c r="T38">
        <f t="shared" si="14"/>
        <v>2.8929161214806238</v>
      </c>
      <c r="U38">
        <f t="shared" si="15"/>
        <v>4.784691864472582</v>
      </c>
      <c r="W38">
        <f t="shared" si="16"/>
        <v>0.91633212474281978</v>
      </c>
      <c r="X38">
        <f t="shared" si="17"/>
        <v>-8.7376398427864529E-2</v>
      </c>
      <c r="Z38">
        <f t="shared" si="18"/>
        <v>524.4917893943732</v>
      </c>
      <c r="AA38">
        <f t="shared" si="0"/>
        <v>8.3667875257180252E-2</v>
      </c>
      <c r="AB38">
        <f t="shared" si="19"/>
        <v>7.0003133500510751E-3</v>
      </c>
      <c r="AC38">
        <f t="shared" si="20"/>
        <v>3.6716068752896076</v>
      </c>
      <c r="AH38">
        <f t="shared" si="21"/>
        <v>-8775.2161912009069</v>
      </c>
      <c r="AI38">
        <f t="shared" si="22"/>
        <v>7.0003133500510751E-3</v>
      </c>
      <c r="AJ38">
        <f t="shared" si="23"/>
        <v>0.91633212474281978</v>
      </c>
      <c r="AK38">
        <f t="shared" si="24"/>
        <v>-56.289607134601859</v>
      </c>
      <c r="AM38">
        <f t="shared" si="1"/>
        <v>-34.745767298500375</v>
      </c>
      <c r="AN38" s="1">
        <f t="shared" si="25"/>
        <v>-35.349256656000001</v>
      </c>
      <c r="AO38" s="1">
        <f t="shared" si="26"/>
        <v>0.36419940461531147</v>
      </c>
      <c r="AQ38">
        <f t="shared" si="27"/>
        <v>0.77474369690966416</v>
      </c>
      <c r="AR38" s="1">
        <v>0.78820000000000001</v>
      </c>
      <c r="AT38">
        <f t="shared" si="29"/>
        <v>0.77474369690966416</v>
      </c>
      <c r="AU38">
        <f t="shared" si="30"/>
        <v>0.78820000000000001</v>
      </c>
    </row>
    <row r="39" spans="1:47" x14ac:dyDescent="0.3">
      <c r="A39" s="1">
        <v>0.81701999999999997</v>
      </c>
      <c r="B39" s="1">
        <v>298.14999999999998</v>
      </c>
      <c r="C39">
        <v>109.94</v>
      </c>
      <c r="D39">
        <f t="shared" si="2"/>
        <v>89.823178799999994</v>
      </c>
      <c r="E39" s="1">
        <v>1.7999999999999999E-2</v>
      </c>
      <c r="F39">
        <f t="shared" si="3"/>
        <v>3.3540164346805303E-3</v>
      </c>
      <c r="G39">
        <f t="shared" si="4"/>
        <v>5.697596715569115</v>
      </c>
      <c r="I39">
        <f t="shared" si="5"/>
        <v>14.70636</v>
      </c>
      <c r="J39" s="1">
        <f t="shared" si="6"/>
        <v>4.90212</v>
      </c>
      <c r="K39" s="1">
        <f t="shared" si="7"/>
        <v>2.2140731695226337</v>
      </c>
      <c r="L39" s="1">
        <v>0.2</v>
      </c>
      <c r="M39" s="1">
        <f t="shared" si="8"/>
        <v>1.4428146339045267</v>
      </c>
      <c r="N39" s="1">
        <f t="shared" si="9"/>
        <v>0.36659581270756947</v>
      </c>
      <c r="O39" s="1">
        <f t="shared" si="10"/>
        <v>1.7970966653900304</v>
      </c>
      <c r="P39" s="1">
        <f t="shared" si="11"/>
        <v>-44.119079999999997</v>
      </c>
      <c r="Q39" s="1">
        <f t="shared" si="12"/>
        <v>-79.286251548075981</v>
      </c>
      <c r="S39">
        <f t="shared" si="13"/>
        <v>0.45165625678739674</v>
      </c>
      <c r="T39">
        <f t="shared" si="14"/>
        <v>2.8856292678090534</v>
      </c>
      <c r="U39">
        <f t="shared" si="15"/>
        <v>4.7601732582759952</v>
      </c>
      <c r="W39">
        <f t="shared" si="16"/>
        <v>0.91758004367377843</v>
      </c>
      <c r="X39">
        <f t="shared" si="17"/>
        <v>-8.6015461797352893E-2</v>
      </c>
      <c r="Z39">
        <f t="shared" si="18"/>
        <v>535.35204189533454</v>
      </c>
      <c r="AA39">
        <f t="shared" si="0"/>
        <v>8.2419956326221594E-2</v>
      </c>
      <c r="AB39">
        <f t="shared" si="19"/>
        <v>6.7930492008162749E-3</v>
      </c>
      <c r="AC39">
        <f t="shared" si="20"/>
        <v>3.6366727603524631</v>
      </c>
      <c r="AH39">
        <f t="shared" si="21"/>
        <v>-8630.235613873323</v>
      </c>
      <c r="AI39">
        <f t="shared" si="22"/>
        <v>6.7930492008162749E-3</v>
      </c>
      <c r="AJ39">
        <f t="shared" si="23"/>
        <v>0.91758004367377843</v>
      </c>
      <c r="AK39">
        <f t="shared" si="24"/>
        <v>-53.793694500268167</v>
      </c>
      <c r="AM39">
        <f t="shared" si="1"/>
        <v>-33.975418528233639</v>
      </c>
      <c r="AN39" s="1">
        <f t="shared" si="25"/>
        <v>-34.743775499999998</v>
      </c>
      <c r="AO39" s="1">
        <f t="shared" si="26"/>
        <v>0.59037243606196899</v>
      </c>
      <c r="AQ39">
        <f t="shared" si="27"/>
        <v>0.77008447429623739</v>
      </c>
      <c r="AR39" s="1">
        <v>0.78749999999999998</v>
      </c>
    </row>
    <row r="40" spans="1:47" x14ac:dyDescent="0.3">
      <c r="A40" s="1">
        <v>0.75353999999999999</v>
      </c>
      <c r="B40" s="1">
        <v>298.14999999999998</v>
      </c>
      <c r="C40">
        <v>109.94</v>
      </c>
      <c r="D40">
        <f t="shared" si="2"/>
        <v>82.844187599999998</v>
      </c>
      <c r="E40" s="1">
        <v>1.7999999999999999E-2</v>
      </c>
      <c r="F40">
        <f t="shared" si="3"/>
        <v>3.3540164346805303E-3</v>
      </c>
      <c r="G40">
        <f t="shared" si="4"/>
        <v>5.697596715569115</v>
      </c>
      <c r="I40">
        <f t="shared" si="5"/>
        <v>13.56372</v>
      </c>
      <c r="J40" s="1">
        <f t="shared" si="6"/>
        <v>4.5212399999999997</v>
      </c>
      <c r="K40" s="1">
        <f t="shared" si="7"/>
        <v>2.1263207660181469</v>
      </c>
      <c r="L40" s="1">
        <v>0.2</v>
      </c>
      <c r="M40" s="1">
        <f t="shared" si="8"/>
        <v>1.4252641532036294</v>
      </c>
      <c r="N40" s="1">
        <f t="shared" si="9"/>
        <v>0.35435716721080796</v>
      </c>
      <c r="O40" s="1">
        <f t="shared" si="10"/>
        <v>1.6021337986801933</v>
      </c>
      <c r="P40" s="1">
        <f t="shared" si="11"/>
        <v>-40.691159999999996</v>
      </c>
      <c r="Q40" s="1">
        <f t="shared" si="12"/>
        <v>-65.192682743503525</v>
      </c>
      <c r="S40">
        <f t="shared" si="13"/>
        <v>0.47029592899694495</v>
      </c>
      <c r="T40">
        <f t="shared" si="14"/>
        <v>2.8505283064072588</v>
      </c>
      <c r="U40">
        <f t="shared" si="15"/>
        <v>4.6406206510463939</v>
      </c>
      <c r="W40">
        <f t="shared" si="16"/>
        <v>0.92349389824623374</v>
      </c>
      <c r="X40">
        <f t="shared" si="17"/>
        <v>-7.9591086569614597E-2</v>
      </c>
      <c r="Z40">
        <f t="shared" si="18"/>
        <v>584.37071952576434</v>
      </c>
      <c r="AA40">
        <f t="shared" si="0"/>
        <v>7.6506101753766292E-2</v>
      </c>
      <c r="AB40">
        <f t="shared" si="19"/>
        <v>5.8531836055576419E-3</v>
      </c>
      <c r="AC40">
        <f t="shared" si="20"/>
        <v>3.4204291150961268</v>
      </c>
      <c r="AH40">
        <f t="shared" si="21"/>
        <v>-7948.9174869448852</v>
      </c>
      <c r="AI40">
        <f t="shared" si="22"/>
        <v>5.8531836055576419E-3</v>
      </c>
      <c r="AJ40">
        <f t="shared" si="23"/>
        <v>0.92349389824623374</v>
      </c>
      <c r="AK40">
        <f t="shared" si="24"/>
        <v>-42.966914399417753</v>
      </c>
      <c r="AM40">
        <f t="shared" si="1"/>
        <v>-30.36640919679791</v>
      </c>
      <c r="AN40" s="1">
        <f t="shared" si="25"/>
        <v>-31.983251759999998</v>
      </c>
      <c r="AO40" s="1">
        <f t="shared" si="26"/>
        <v>2.6141798741818971</v>
      </c>
      <c r="AQ40">
        <f t="shared" si="27"/>
        <v>0.74626550820369619</v>
      </c>
      <c r="AR40" s="1">
        <v>0.78600000000000003</v>
      </c>
    </row>
    <row r="41" spans="1:47" x14ac:dyDescent="0.3">
      <c r="A41" s="1">
        <v>0.68657999999999997</v>
      </c>
      <c r="B41" s="1">
        <v>298.14999999999998</v>
      </c>
      <c r="C41">
        <v>109.94</v>
      </c>
      <c r="D41">
        <f t="shared" si="2"/>
        <v>75.482605199999995</v>
      </c>
      <c r="E41" s="1">
        <v>1.7999999999999999E-2</v>
      </c>
      <c r="F41">
        <f t="shared" si="3"/>
        <v>3.3540164346805303E-3</v>
      </c>
      <c r="G41">
        <f t="shared" si="4"/>
        <v>5.697596715569115</v>
      </c>
      <c r="I41">
        <f t="shared" si="5"/>
        <v>12.35844</v>
      </c>
      <c r="J41" s="1">
        <f t="shared" si="6"/>
        <v>4.1194799999999994</v>
      </c>
      <c r="K41" s="1">
        <f t="shared" si="7"/>
        <v>2.0296502161702641</v>
      </c>
      <c r="L41" s="1">
        <v>0.2</v>
      </c>
      <c r="M41" s="1">
        <f t="shared" si="8"/>
        <v>1.4059300432340529</v>
      </c>
      <c r="N41" s="1">
        <f t="shared" si="9"/>
        <v>0.34069903627155634</v>
      </c>
      <c r="O41" s="1">
        <f t="shared" si="10"/>
        <v>1.4035028659399507</v>
      </c>
      <c r="P41" s="1">
        <f t="shared" si="11"/>
        <v>-37.075319999999998</v>
      </c>
      <c r="Q41" s="1">
        <f t="shared" si="12"/>
        <v>-52.035317875640771</v>
      </c>
      <c r="S41">
        <f t="shared" si="13"/>
        <v>0.49269573251242005</v>
      </c>
      <c r="T41">
        <f t="shared" si="14"/>
        <v>2.8118600864681058</v>
      </c>
      <c r="U41">
        <f t="shared" si="15"/>
        <v>4.5061264216204888</v>
      </c>
      <c r="W41">
        <f t="shared" si="16"/>
        <v>0.92981513151859574</v>
      </c>
      <c r="X41">
        <f t="shared" si="17"/>
        <v>-7.2769495908194856E-2</v>
      </c>
      <c r="Z41">
        <f t="shared" si="18"/>
        <v>632.34338667324221</v>
      </c>
      <c r="AA41">
        <f t="shared" si="0"/>
        <v>7.0184868481404233E-2</v>
      </c>
      <c r="AB41">
        <f t="shared" si="19"/>
        <v>4.925915763752009E-3</v>
      </c>
      <c r="AC41">
        <f t="shared" si="20"/>
        <v>3.1148702565180559</v>
      </c>
      <c r="AH41">
        <f t="shared" si="21"/>
        <v>-7231.1498492928122</v>
      </c>
      <c r="AI41">
        <f t="shared" si="22"/>
        <v>4.925915763752009E-3</v>
      </c>
      <c r="AJ41">
        <f t="shared" si="23"/>
        <v>0.92981513151859574</v>
      </c>
      <c r="AK41">
        <f t="shared" si="24"/>
        <v>-33.120047558612455</v>
      </c>
      <c r="AM41">
        <f t="shared" si="1"/>
        <v>-26.609036491075052</v>
      </c>
      <c r="AN41" s="1">
        <f t="shared" si="25"/>
        <v>-29.100418668</v>
      </c>
      <c r="AO41" s="1">
        <f t="shared" si="26"/>
        <v>6.20698515149929</v>
      </c>
      <c r="AQ41">
        <f t="shared" si="27"/>
        <v>0.71770213961943019</v>
      </c>
      <c r="AR41" s="1">
        <v>0.78490000000000004</v>
      </c>
    </row>
    <row r="42" spans="1:47" x14ac:dyDescent="0.3">
      <c r="A42" s="1">
        <v>0.60733000000000004</v>
      </c>
      <c r="B42" s="1">
        <v>298.14999999999998</v>
      </c>
      <c r="C42">
        <v>109.94</v>
      </c>
      <c r="D42">
        <f t="shared" si="2"/>
        <v>66.769860199999997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10.931940000000001</v>
      </c>
      <c r="J42" s="1">
        <f t="shared" si="6"/>
        <v>3.64398</v>
      </c>
      <c r="K42" s="1">
        <f t="shared" si="7"/>
        <v>1.9089211612845618</v>
      </c>
      <c r="L42" s="1">
        <v>0.2</v>
      </c>
      <c r="M42" s="1">
        <f t="shared" si="8"/>
        <v>1.3817842322569125</v>
      </c>
      <c r="N42" s="1">
        <f t="shared" si="9"/>
        <v>0.32337558599059829</v>
      </c>
      <c r="O42" s="1">
        <f t="shared" si="10"/>
        <v>1.1783741678380204</v>
      </c>
      <c r="P42" s="1">
        <f t="shared" si="11"/>
        <v>-32.795820000000006</v>
      </c>
      <c r="Q42" s="1">
        <f t="shared" si="12"/>
        <v>-38.645747101065517</v>
      </c>
      <c r="S42">
        <f t="shared" si="13"/>
        <v>0.52385610274605288</v>
      </c>
      <c r="T42">
        <f t="shared" si="14"/>
        <v>2.763568464513825</v>
      </c>
      <c r="U42">
        <f t="shared" si="15"/>
        <v>4.3340279874558929</v>
      </c>
      <c r="W42">
        <f t="shared" si="16"/>
        <v>0.93740931133217253</v>
      </c>
      <c r="X42">
        <f t="shared" si="17"/>
        <v>-6.4635260395678282E-2</v>
      </c>
      <c r="Z42">
        <f t="shared" si="18"/>
        <v>684.02827001655817</v>
      </c>
      <c r="AA42">
        <f t="shared" si="0"/>
        <v>6.2590688667827438E-2</v>
      </c>
      <c r="AB42">
        <f t="shared" si="19"/>
        <v>3.9175943079129017E-3</v>
      </c>
      <c r="AC42">
        <f t="shared" si="20"/>
        <v>2.6797452570683777</v>
      </c>
      <c r="AH42">
        <f t="shared" si="21"/>
        <v>-6383.1650380351311</v>
      </c>
      <c r="AI42">
        <f t="shared" si="22"/>
        <v>3.9175943079129017E-3</v>
      </c>
      <c r="AJ42">
        <f t="shared" si="23"/>
        <v>0.93740931133217253</v>
      </c>
      <c r="AK42">
        <f t="shared" si="24"/>
        <v>-23.441467510890096</v>
      </c>
      <c r="AM42">
        <f t="shared" si="1"/>
        <v>-22.282688095095363</v>
      </c>
      <c r="AN42" s="1">
        <f t="shared" si="25"/>
        <v>-25.698804551999999</v>
      </c>
      <c r="AO42" s="1">
        <f t="shared" si="26"/>
        <v>11.669851647134681</v>
      </c>
      <c r="AQ42">
        <f t="shared" si="27"/>
        <v>0.67943683356889262</v>
      </c>
      <c r="AR42" s="1">
        <v>0.78359999999999996</v>
      </c>
    </row>
    <row r="43" spans="1:47" x14ac:dyDescent="0.3">
      <c r="A43" s="1">
        <v>0.53832999999999998</v>
      </c>
      <c r="B43" s="1">
        <v>298.14999999999998</v>
      </c>
      <c r="C43">
        <v>109.94</v>
      </c>
      <c r="D43">
        <f t="shared" si="2"/>
        <v>59.184000199999993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9.68994</v>
      </c>
      <c r="J43" s="1">
        <f t="shared" si="6"/>
        <v>3.2299799999999999</v>
      </c>
      <c r="K43" s="1">
        <f t="shared" si="7"/>
        <v>1.7972145114036888</v>
      </c>
      <c r="L43" s="1">
        <v>0.2</v>
      </c>
      <c r="M43" s="1">
        <f t="shared" si="8"/>
        <v>1.3594429022807377</v>
      </c>
      <c r="N43" s="1">
        <f t="shared" si="9"/>
        <v>0.30707498515046849</v>
      </c>
      <c r="O43" s="1">
        <f t="shared" si="10"/>
        <v>0.99184606053631019</v>
      </c>
      <c r="P43" s="1">
        <f t="shared" si="11"/>
        <v>-29.06982</v>
      </c>
      <c r="Q43" s="1">
        <f t="shared" si="12"/>
        <v>-28.83278644749964</v>
      </c>
      <c r="S43">
        <f t="shared" si="13"/>
        <v>0.55641660672935711</v>
      </c>
      <c r="T43">
        <f t="shared" si="14"/>
        <v>2.7188858045614754</v>
      </c>
      <c r="U43">
        <f t="shared" si="15"/>
        <v>4.1707171577882622</v>
      </c>
      <c r="W43">
        <f t="shared" si="16"/>
        <v>0.94412302282811622</v>
      </c>
      <c r="X43">
        <f t="shared" si="17"/>
        <v>-5.749880053515715E-2</v>
      </c>
      <c r="Z43">
        <f t="shared" si="18"/>
        <v>724.40333791132423</v>
      </c>
      <c r="AA43">
        <f t="shared" si="0"/>
        <v>5.5876977171883828E-2</v>
      </c>
      <c r="AB43">
        <f t="shared" si="19"/>
        <v>3.1222365778672263E-3</v>
      </c>
      <c r="AC43">
        <f t="shared" si="20"/>
        <v>2.2617585987558488</v>
      </c>
      <c r="AH43">
        <f t="shared" si="21"/>
        <v>-5646.5161207897017</v>
      </c>
      <c r="AI43">
        <f t="shared" si="22"/>
        <v>3.1222365778672263E-3</v>
      </c>
      <c r="AJ43">
        <f t="shared" si="23"/>
        <v>0.94412302282811622</v>
      </c>
      <c r="AK43">
        <f t="shared" si="24"/>
        <v>-16.64466151916724</v>
      </c>
      <c r="AM43">
        <f t="shared" si="1"/>
        <v>-18.678099485411668</v>
      </c>
      <c r="AN43" s="1">
        <f t="shared" si="25"/>
        <v>-22.764576042000002</v>
      </c>
      <c r="AO43" s="1">
        <f t="shared" si="26"/>
        <v>16.699290647546047</v>
      </c>
      <c r="AQ43">
        <f t="shared" si="27"/>
        <v>0.64252546061212856</v>
      </c>
      <c r="AR43" s="1">
        <v>0.78310000000000002</v>
      </c>
    </row>
    <row r="44" spans="1:47" x14ac:dyDescent="0.3">
      <c r="A44" s="1">
        <v>0.29594999999999999</v>
      </c>
      <c r="B44" s="1">
        <v>298.14999999999998</v>
      </c>
      <c r="C44">
        <v>109.94</v>
      </c>
      <c r="D44">
        <f t="shared" si="2"/>
        <v>32.536743000000001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5.3270999999999997</v>
      </c>
      <c r="J44" s="1">
        <f t="shared" si="6"/>
        <v>1.7757000000000001</v>
      </c>
      <c r="K44" s="1">
        <f t="shared" si="7"/>
        <v>1.3325539388707686</v>
      </c>
      <c r="L44" s="1">
        <v>0.2</v>
      </c>
      <c r="M44" s="1">
        <f t="shared" si="8"/>
        <v>1.2665107877741537</v>
      </c>
      <c r="N44" s="1">
        <f t="shared" si="9"/>
        <v>0.23626570820788342</v>
      </c>
      <c r="O44" s="1">
        <f t="shared" si="10"/>
        <v>0.41953701806473859</v>
      </c>
      <c r="P44" s="1">
        <f t="shared" si="11"/>
        <v>-15.981299999999999</v>
      </c>
      <c r="Q44" s="1">
        <f t="shared" si="12"/>
        <v>-6.7047469467980063</v>
      </c>
      <c r="S44">
        <f t="shared" si="13"/>
        <v>0.75043866580546748</v>
      </c>
      <c r="T44">
        <f t="shared" si="14"/>
        <v>2.5330215755483074</v>
      </c>
      <c r="U44">
        <f t="shared" si="15"/>
        <v>3.4526994888059481</v>
      </c>
      <c r="W44">
        <f t="shared" si="16"/>
        <v>0.96848853736142537</v>
      </c>
      <c r="X44">
        <f t="shared" si="17"/>
        <v>-3.2018631660546408E-2</v>
      </c>
      <c r="Z44">
        <f t="shared" si="18"/>
        <v>830.33722494994265</v>
      </c>
      <c r="AA44">
        <f t="shared" si="0"/>
        <v>3.1511462638574593E-2</v>
      </c>
      <c r="AB44">
        <f t="shared" si="19"/>
        <v>9.9297227762228254E-4</v>
      </c>
      <c r="AC44">
        <f t="shared" si="20"/>
        <v>0.82450184545311012</v>
      </c>
      <c r="AH44">
        <f t="shared" si="21"/>
        <v>-3075.7029266573431</v>
      </c>
      <c r="AI44">
        <f t="shared" si="22"/>
        <v>9.9297227762228254E-4</v>
      </c>
      <c r="AJ44">
        <f t="shared" si="23"/>
        <v>0.96848853736142537</v>
      </c>
      <c r="AK44">
        <f t="shared" si="24"/>
        <v>-2.9578489686467866</v>
      </c>
      <c r="AM44">
        <f t="shared" si="1"/>
        <v>-8.0561179440708255</v>
      </c>
      <c r="AN44" s="1">
        <f t="shared" si="25"/>
        <v>-12.513357899999999</v>
      </c>
      <c r="AO44" s="1">
        <f t="shared" si="26"/>
        <v>19.866988024731501</v>
      </c>
      <c r="AQ44">
        <f t="shared" si="27"/>
        <v>0.50409653432892354</v>
      </c>
      <c r="AR44" s="1">
        <v>0.78300000000000003</v>
      </c>
    </row>
    <row r="45" spans="1:47" x14ac:dyDescent="0.3">
      <c r="A45" s="1">
        <v>0.21228</v>
      </c>
      <c r="B45" s="1">
        <v>298.14999999999998</v>
      </c>
      <c r="C45">
        <v>109.94</v>
      </c>
      <c r="D45">
        <f t="shared" si="2"/>
        <v>23.338063200000001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3.82104</v>
      </c>
      <c r="J45" s="1">
        <f t="shared" si="6"/>
        <v>1.2736799999999999</v>
      </c>
      <c r="K45" s="1">
        <f t="shared" si="7"/>
        <v>1.1285743218769422</v>
      </c>
      <c r="L45" s="1">
        <v>0.2</v>
      </c>
      <c r="M45" s="1">
        <f t="shared" si="8"/>
        <v>1.2257148643753886</v>
      </c>
      <c r="N45" s="1">
        <f t="shared" si="9"/>
        <v>0.20352423654557902</v>
      </c>
      <c r="O45" s="1">
        <f t="shared" si="10"/>
        <v>0.25922474960337305</v>
      </c>
      <c r="P45" s="1">
        <f t="shared" si="11"/>
        <v>-11.46312</v>
      </c>
      <c r="Q45" s="1">
        <f t="shared" si="12"/>
        <v>-2.9715244116734176</v>
      </c>
      <c r="S45">
        <f t="shared" si="13"/>
        <v>0.88607367775025303</v>
      </c>
      <c r="T45">
        <f t="shared" si="14"/>
        <v>2.4514297287507771</v>
      </c>
      <c r="U45">
        <f t="shared" si="15"/>
        <v>3.1236953355028856</v>
      </c>
      <c r="W45">
        <f t="shared" si="16"/>
        <v>0.9771941804578036</v>
      </c>
      <c r="X45">
        <f t="shared" si="17"/>
        <v>-2.3069894939858546E-2</v>
      </c>
      <c r="Z45">
        <f t="shared" si="18"/>
        <v>853.26994107138569</v>
      </c>
      <c r="AA45">
        <f t="shared" si="0"/>
        <v>2.2805819542196425E-2</v>
      </c>
      <c r="AB45">
        <f t="shared" si="19"/>
        <v>5.2010540499122836E-4</v>
      </c>
      <c r="AC45">
        <f t="shared" si="20"/>
        <v>0.4437903082677746</v>
      </c>
      <c r="AH45">
        <f t="shared" si="21"/>
        <v>-2196.1928585912988</v>
      </c>
      <c r="AI45">
        <f t="shared" si="22"/>
        <v>5.2010540499122836E-4</v>
      </c>
      <c r="AJ45">
        <f t="shared" si="23"/>
        <v>0.9771941804578036</v>
      </c>
      <c r="AK45">
        <f t="shared" si="24"/>
        <v>-1.1162017882776931</v>
      </c>
      <c r="AM45">
        <f t="shared" si="1"/>
        <v>-5.4458781621062435</v>
      </c>
      <c r="AN45" s="1">
        <f t="shared" si="25"/>
        <v>-9.0570111120000014</v>
      </c>
      <c r="AO45" s="1">
        <f t="shared" si="26"/>
        <v>13.040281181808394</v>
      </c>
      <c r="AQ45">
        <f t="shared" si="27"/>
        <v>0.47507817785264778</v>
      </c>
      <c r="AR45" s="1">
        <v>0.79010000000000002</v>
      </c>
    </row>
    <row r="46" spans="1:47" x14ac:dyDescent="0.3">
      <c r="A46" s="1">
        <v>0.49833</v>
      </c>
      <c r="B46" s="1">
        <v>298.14999999999998</v>
      </c>
      <c r="C46">
        <v>109.94</v>
      </c>
      <c r="D46">
        <f t="shared" si="2"/>
        <v>54.786400199999996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8.9699399999999994</v>
      </c>
      <c r="J46" s="1">
        <f t="shared" si="6"/>
        <v>2.9899800000000001</v>
      </c>
      <c r="K46" s="1">
        <f t="shared" si="7"/>
        <v>1.7291558634200679</v>
      </c>
      <c r="L46" s="1">
        <v>0.2</v>
      </c>
      <c r="M46" s="1">
        <f t="shared" si="8"/>
        <v>1.3458311726840135</v>
      </c>
      <c r="N46" s="1">
        <f t="shared" si="9"/>
        <v>0.29701179444334941</v>
      </c>
      <c r="O46" s="1">
        <f t="shared" si="10"/>
        <v>0.88805932514972585</v>
      </c>
      <c r="P46" s="1">
        <f t="shared" si="11"/>
        <v>-26.909819999999996</v>
      </c>
      <c r="Q46" s="1">
        <f t="shared" si="12"/>
        <v>-23.897516589100594</v>
      </c>
      <c r="S46">
        <f t="shared" si="13"/>
        <v>0.57831686613959543</v>
      </c>
      <c r="T46">
        <f t="shared" si="14"/>
        <v>2.6916623453680271</v>
      </c>
      <c r="U46">
        <f t="shared" si="15"/>
        <v>4.0693261788608108</v>
      </c>
      <c r="W46">
        <f t="shared" si="16"/>
        <v>0.94805924669713992</v>
      </c>
      <c r="X46">
        <f t="shared" si="17"/>
        <v>-5.3338282163970754E-2</v>
      </c>
      <c r="Z46">
        <f t="shared" si="18"/>
        <v>745.78907825251838</v>
      </c>
      <c r="AA46">
        <f t="shared" si="0"/>
        <v>5.1940753302860042E-2</v>
      </c>
      <c r="AB46">
        <f t="shared" si="19"/>
        <v>2.6978418536685663E-3</v>
      </c>
      <c r="AC46">
        <f t="shared" si="20"/>
        <v>2.0120209893185454</v>
      </c>
      <c r="AH46">
        <f t="shared" si="21"/>
        <v>-5220.3038769777177</v>
      </c>
      <c r="AI46">
        <f t="shared" si="22"/>
        <v>2.6978418536685663E-3</v>
      </c>
      <c r="AJ46">
        <f t="shared" si="23"/>
        <v>0.94805924669713992</v>
      </c>
      <c r="AK46">
        <f t="shared" si="24"/>
        <v>-13.352043869269039</v>
      </c>
      <c r="AM46">
        <f t="shared" si="1"/>
        <v>-16.680158170174881</v>
      </c>
      <c r="AN46" s="1">
        <f t="shared" si="25"/>
        <v>-20.984277636000002</v>
      </c>
      <c r="AO46" s="1">
        <f t="shared" si="26"/>
        <v>18.525444376094722</v>
      </c>
      <c r="AQ46">
        <f t="shared" si="27"/>
        <v>0.61985394811912098</v>
      </c>
      <c r="AR46" s="1">
        <v>0.77980000000000005</v>
      </c>
    </row>
    <row r="47" spans="1:47" x14ac:dyDescent="0.3">
      <c r="A47" s="1">
        <v>0.48558000000000001</v>
      </c>
      <c r="B47" s="1">
        <v>298.14999999999998</v>
      </c>
      <c r="C47">
        <v>109.94</v>
      </c>
      <c r="D47">
        <f t="shared" si="2"/>
        <v>53.384665200000001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8.7404399999999995</v>
      </c>
      <c r="J47" s="1">
        <f t="shared" si="6"/>
        <v>2.9134799999999998</v>
      </c>
      <c r="K47" s="1">
        <f t="shared" si="7"/>
        <v>1.7068919122194</v>
      </c>
      <c r="L47" s="1">
        <v>0.2</v>
      </c>
      <c r="M47" s="1">
        <f t="shared" si="8"/>
        <v>1.3413783824438801</v>
      </c>
      <c r="N47" s="1">
        <f t="shared" si="9"/>
        <v>0.29369772888633827</v>
      </c>
      <c r="O47" s="1">
        <f t="shared" si="10"/>
        <v>0.85568245915576879</v>
      </c>
      <c r="P47" s="1">
        <f t="shared" si="11"/>
        <v>-26.221319999999999</v>
      </c>
      <c r="Q47" s="1">
        <f t="shared" si="12"/>
        <v>-22.437123579910342</v>
      </c>
      <c r="S47">
        <f t="shared" si="13"/>
        <v>0.58586017828143666</v>
      </c>
      <c r="T47">
        <f t="shared" si="14"/>
        <v>2.6827567648877602</v>
      </c>
      <c r="U47">
        <f t="shared" si="15"/>
        <v>4.035852893302021</v>
      </c>
      <c r="W47">
        <f t="shared" si="16"/>
        <v>0.94932082556008712</v>
      </c>
      <c r="X47">
        <f t="shared" si="17"/>
        <v>-5.200847052811762E-2</v>
      </c>
      <c r="Z47">
        <f t="shared" si="18"/>
        <v>752.28925080935755</v>
      </c>
      <c r="AA47">
        <f t="shared" si="0"/>
        <v>5.0679174439912857E-2</v>
      </c>
      <c r="AB47">
        <f t="shared" si="19"/>
        <v>2.5683787219111165E-3</v>
      </c>
      <c r="AC47">
        <f t="shared" si="20"/>
        <v>1.932163704501209</v>
      </c>
      <c r="AH47">
        <f t="shared" si="21"/>
        <v>-5084.5896323919069</v>
      </c>
      <c r="AI47">
        <f t="shared" si="22"/>
        <v>2.5683787219111165E-3</v>
      </c>
      <c r="AJ47">
        <f t="shared" si="23"/>
        <v>0.94932082556008712</v>
      </c>
      <c r="AK47">
        <f t="shared" si="24"/>
        <v>-12.397324788286882</v>
      </c>
      <c r="AM47">
        <f t="shared" si="1"/>
        <v>-16.059823859954811</v>
      </c>
      <c r="AN47" s="1">
        <f t="shared" si="25"/>
        <v>-20.463118127999998</v>
      </c>
      <c r="AO47" s="1">
        <f t="shared" si="26"/>
        <v>19.389000410999596</v>
      </c>
      <c r="AQ47">
        <f t="shared" si="27"/>
        <v>0.61247198310210216</v>
      </c>
      <c r="AR47" s="1">
        <v>0.78039999999999998</v>
      </c>
    </row>
    <row r="48" spans="1:47" x14ac:dyDescent="0.3">
      <c r="A48" s="1">
        <v>0.46910000000000002</v>
      </c>
      <c r="B48" s="1">
        <v>298.14999999999998</v>
      </c>
      <c r="C48">
        <v>109.94</v>
      </c>
      <c r="D48">
        <f t="shared" si="2"/>
        <v>51.572854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8.4437999999999995</v>
      </c>
      <c r="J48" s="1">
        <f t="shared" si="6"/>
        <v>2.8146</v>
      </c>
      <c r="K48" s="1">
        <f t="shared" si="7"/>
        <v>1.6776769653303343</v>
      </c>
      <c r="L48" s="1">
        <v>0.2</v>
      </c>
      <c r="M48" s="1">
        <f t="shared" si="8"/>
        <v>1.3355353930660669</v>
      </c>
      <c r="N48" s="1">
        <f t="shared" si="9"/>
        <v>0.28933225495094583</v>
      </c>
      <c r="O48" s="1">
        <f t="shared" si="10"/>
        <v>0.81435456478493218</v>
      </c>
      <c r="P48" s="1">
        <f t="shared" si="11"/>
        <v>-25.331399999999999</v>
      </c>
      <c r="Q48" s="1">
        <f t="shared" si="12"/>
        <v>-20.628741222393028</v>
      </c>
      <c r="S48">
        <f t="shared" si="13"/>
        <v>0.59606230559594064</v>
      </c>
      <c r="T48">
        <f t="shared" si="14"/>
        <v>2.6710707861321339</v>
      </c>
      <c r="U48">
        <f t="shared" si="15"/>
        <v>3.9917040585125503</v>
      </c>
      <c r="W48">
        <f t="shared" si="16"/>
        <v>0.95095646126293021</v>
      </c>
      <c r="X48">
        <f t="shared" si="17"/>
        <v>-5.0286999542684396E-2</v>
      </c>
      <c r="Z48">
        <f t="shared" si="18"/>
        <v>760.46231578860215</v>
      </c>
      <c r="AA48">
        <f t="shared" si="0"/>
        <v>4.9043538737069757E-2</v>
      </c>
      <c r="AB48">
        <f t="shared" si="19"/>
        <v>2.4052686918544616E-3</v>
      </c>
      <c r="AC48">
        <f t="shared" si="20"/>
        <v>1.8291161995014655</v>
      </c>
      <c r="AH48">
        <f t="shared" si="21"/>
        <v>-4909.2785876254929</v>
      </c>
      <c r="AI48">
        <f t="shared" si="22"/>
        <v>2.4052686918544616E-3</v>
      </c>
      <c r="AJ48">
        <f t="shared" si="23"/>
        <v>0.95095646126293021</v>
      </c>
      <c r="AK48">
        <f t="shared" si="24"/>
        <v>-11.229021404927868</v>
      </c>
      <c r="AM48">
        <f t="shared" si="1"/>
        <v>-15.270827075021861</v>
      </c>
      <c r="AN48" s="1">
        <f t="shared" si="25"/>
        <v>-19.761025140000001</v>
      </c>
      <c r="AO48" s="1">
        <f t="shared" si="26"/>
        <v>20.161878662733429</v>
      </c>
      <c r="AQ48">
        <f t="shared" si="27"/>
        <v>0.60284181194177433</v>
      </c>
      <c r="AR48" s="1">
        <v>0.78010000000000002</v>
      </c>
    </row>
    <row r="49" spans="1:47" x14ac:dyDescent="0.3">
      <c r="A49" s="1">
        <v>0.36374000000000001</v>
      </c>
      <c r="B49" s="1">
        <v>298.14999999999998</v>
      </c>
      <c r="C49">
        <v>109.94</v>
      </c>
      <c r="D49">
        <f t="shared" si="2"/>
        <v>39.989575600000002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6.54732</v>
      </c>
      <c r="J49" s="1">
        <f t="shared" si="6"/>
        <v>2.1824400000000002</v>
      </c>
      <c r="K49" s="1">
        <f t="shared" si="7"/>
        <v>1.4773083632065447</v>
      </c>
      <c r="L49" s="1">
        <v>0.2</v>
      </c>
      <c r="M49" s="1">
        <f t="shared" si="8"/>
        <v>1.2954616726413088</v>
      </c>
      <c r="N49" s="1">
        <f t="shared" si="9"/>
        <v>0.25886713558918262</v>
      </c>
      <c r="O49" s="1">
        <f t="shared" si="10"/>
        <v>0.56496199139525571</v>
      </c>
      <c r="P49" s="1">
        <f t="shared" si="11"/>
        <v>-19.641960000000001</v>
      </c>
      <c r="Q49" s="1">
        <f t="shared" si="12"/>
        <v>-11.096960836505957</v>
      </c>
      <c r="S49">
        <f t="shared" si="13"/>
        <v>0.67690674804647299</v>
      </c>
      <c r="T49">
        <f t="shared" si="14"/>
        <v>2.5909233452826177</v>
      </c>
      <c r="U49">
        <f t="shared" si="15"/>
        <v>3.682377151241051</v>
      </c>
      <c r="W49">
        <f t="shared" si="16"/>
        <v>0.96154809957885501</v>
      </c>
      <c r="X49">
        <f t="shared" si="17"/>
        <v>-3.9210689641507646E-2</v>
      </c>
      <c r="Z49">
        <f t="shared" si="18"/>
        <v>806.51374081060931</v>
      </c>
      <c r="AA49">
        <f t="shared" si="0"/>
        <v>3.8451900421144949E-2</v>
      </c>
      <c r="AB49">
        <f t="shared" si="19"/>
        <v>1.4785486459976472E-3</v>
      </c>
      <c r="AC49">
        <f t="shared" si="20"/>
        <v>1.1924697994540236</v>
      </c>
      <c r="AH49">
        <f t="shared" si="21"/>
        <v>-3791.5978409297036</v>
      </c>
      <c r="AI49">
        <f t="shared" si="22"/>
        <v>1.4785486459976472E-3</v>
      </c>
      <c r="AJ49">
        <f t="shared" si="23"/>
        <v>0.96154809957885501</v>
      </c>
      <c r="AK49">
        <f t="shared" si="24"/>
        <v>-5.3904981217142645</v>
      </c>
      <c r="AM49">
        <f t="shared" si="1"/>
        <v>-10.620520355128273</v>
      </c>
      <c r="AN49" s="1">
        <f t="shared" si="25"/>
        <v>-15.356084328000001</v>
      </c>
      <c r="AO49" s="1">
        <f t="shared" si="26"/>
        <v>22.425566141160672</v>
      </c>
      <c r="AQ49">
        <f t="shared" si="27"/>
        <v>0.54070573176649739</v>
      </c>
      <c r="AR49" s="1">
        <v>0.78180000000000005</v>
      </c>
    </row>
    <row r="50" spans="1:47" x14ac:dyDescent="0.3">
      <c r="A50" s="1">
        <v>0.30607000000000001</v>
      </c>
      <c r="B50" s="1">
        <v>298.14999999999998</v>
      </c>
      <c r="C50">
        <v>109.94</v>
      </c>
      <c r="D50">
        <f t="shared" si="2"/>
        <v>33.649335800000003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5.5092600000000003</v>
      </c>
      <c r="J50" s="1">
        <f t="shared" si="6"/>
        <v>1.8364199999999999</v>
      </c>
      <c r="K50" s="1">
        <f t="shared" si="7"/>
        <v>1.3551457486189447</v>
      </c>
      <c r="L50" s="1">
        <v>0.2</v>
      </c>
      <c r="M50" s="1">
        <f t="shared" si="8"/>
        <v>1.2710291497237889</v>
      </c>
      <c r="N50" s="1">
        <f t="shared" si="9"/>
        <v>0.23982692642409678</v>
      </c>
      <c r="O50" s="1">
        <f t="shared" si="10"/>
        <v>0.44042296422373978</v>
      </c>
      <c r="P50" s="1">
        <f t="shared" si="11"/>
        <v>-16.52778</v>
      </c>
      <c r="Q50" s="1">
        <f t="shared" si="12"/>
        <v>-7.2792138596378422</v>
      </c>
      <c r="S50">
        <f t="shared" si="13"/>
        <v>0.73792800591310526</v>
      </c>
      <c r="T50">
        <f t="shared" si="14"/>
        <v>2.5420582994475778</v>
      </c>
      <c r="U50">
        <f t="shared" si="15"/>
        <v>3.4888273410385908</v>
      </c>
      <c r="W50">
        <f t="shared" si="16"/>
        <v>0.96744608192104442</v>
      </c>
      <c r="X50">
        <f t="shared" si="17"/>
        <v>-3.3095584911708477E-2</v>
      </c>
      <c r="Z50">
        <f t="shared" si="18"/>
        <v>827.07535532560439</v>
      </c>
      <c r="AA50">
        <f t="shared" si="0"/>
        <v>3.2553918078955538E-2</v>
      </c>
      <c r="AB50">
        <f t="shared" si="19"/>
        <v>1.0597575822913481E-3</v>
      </c>
      <c r="AC50">
        <f t="shared" si="20"/>
        <v>0.8764993789326202</v>
      </c>
      <c r="AH50">
        <f t="shared" si="21"/>
        <v>-3182.3971141198585</v>
      </c>
      <c r="AI50">
        <f t="shared" si="22"/>
        <v>1.0597575822913481E-3</v>
      </c>
      <c r="AJ50">
        <f t="shared" si="23"/>
        <v>0.96744608192104442</v>
      </c>
      <c r="AK50">
        <f t="shared" si="24"/>
        <v>-3.2627791212581791</v>
      </c>
      <c r="AM50">
        <f t="shared" si="1"/>
        <v>-8.4148570432625807</v>
      </c>
      <c r="AN50" s="1">
        <f t="shared" si="25"/>
        <v>-12.967696188</v>
      </c>
      <c r="AO50" s="1">
        <f t="shared" si="26"/>
        <v>20.728344277853353</v>
      </c>
      <c r="AQ50">
        <f t="shared" si="27"/>
        <v>0.5091341392045744</v>
      </c>
      <c r="AR50" s="1">
        <v>0.78459999999999996</v>
      </c>
    </row>
    <row r="51" spans="1:47" x14ac:dyDescent="0.3">
      <c r="A51" s="1">
        <v>2.57735</v>
      </c>
      <c r="B51" s="1">
        <v>298.14999999999998</v>
      </c>
      <c r="C51">
        <v>109.94</v>
      </c>
      <c r="D51">
        <f t="shared" si="2"/>
        <v>283.353859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46.392299999999999</v>
      </c>
      <c r="J51" s="1">
        <f t="shared" si="6"/>
        <v>15.4641</v>
      </c>
      <c r="K51" s="1">
        <f t="shared" si="7"/>
        <v>3.9324419894004796</v>
      </c>
      <c r="L51" s="1">
        <v>0.2</v>
      </c>
      <c r="M51" s="1">
        <f t="shared" si="8"/>
        <v>1.7864883978800958</v>
      </c>
      <c r="N51" s="1">
        <f t="shared" si="9"/>
        <v>0.58025190413059791</v>
      </c>
      <c r="O51" s="1">
        <f t="shared" si="10"/>
        <v>8.9730734706659785</v>
      </c>
      <c r="P51" s="1">
        <f t="shared" si="11"/>
        <v>-139.17689999999999</v>
      </c>
      <c r="Q51" s="1">
        <f t="shared" si="12"/>
        <v>-1248.8445491195316</v>
      </c>
      <c r="S51">
        <f t="shared" si="13"/>
        <v>0.25429491463457166</v>
      </c>
      <c r="T51">
        <f t="shared" si="14"/>
        <v>3.5729767957601917</v>
      </c>
      <c r="U51">
        <f t="shared" si="15"/>
        <v>6.6748115687001857</v>
      </c>
      <c r="W51">
        <f t="shared" si="16"/>
        <v>0.77920831654272527</v>
      </c>
      <c r="X51">
        <f t="shared" si="17"/>
        <v>-0.24947685352965412</v>
      </c>
      <c r="Z51">
        <f t="shared" si="18"/>
        <v>-1889.1283994681671</v>
      </c>
      <c r="AA51">
        <f t="shared" si="0"/>
        <v>0.22079168345727473</v>
      </c>
      <c r="AB51">
        <f t="shared" si="19"/>
        <v>4.8748967483897405E-2</v>
      </c>
      <c r="AC51">
        <f t="shared" si="20"/>
        <v>-92.093058918580823</v>
      </c>
      <c r="AH51">
        <f t="shared" si="21"/>
        <v>-27277.869609084893</v>
      </c>
      <c r="AI51">
        <f t="shared" si="22"/>
        <v>4.8748967483897405E-2</v>
      </c>
      <c r="AJ51">
        <f t="shared" si="23"/>
        <v>0.77920831654272527</v>
      </c>
      <c r="AK51">
        <f t="shared" si="24"/>
        <v>-1036.1662679998788</v>
      </c>
      <c r="AM51">
        <f t="shared" si="1"/>
        <v>-127.50951062330182</v>
      </c>
      <c r="AN51" s="1">
        <f t="shared" si="25"/>
        <v>-130.68710910000001</v>
      </c>
      <c r="AO51" s="1">
        <f t="shared" si="26"/>
        <v>10.097132079114679</v>
      </c>
      <c r="AQ51">
        <f t="shared" si="27"/>
        <v>0.91616863591085751</v>
      </c>
      <c r="AR51" s="1">
        <v>0.93899999999999995</v>
      </c>
      <c r="AT51">
        <f t="shared" si="29"/>
        <v>0.91616863591085751</v>
      </c>
      <c r="AU51">
        <f t="shared" si="30"/>
        <v>0.93899999999999995</v>
      </c>
    </row>
    <row r="52" spans="1:47" x14ac:dyDescent="0.3">
      <c r="A52" s="1">
        <v>2.4842499999999998</v>
      </c>
      <c r="B52" s="1">
        <v>298.14999999999998</v>
      </c>
      <c r="C52">
        <v>109.94</v>
      </c>
      <c r="D52">
        <f t="shared" si="2"/>
        <v>273.11844499999995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44.716499999999996</v>
      </c>
      <c r="J52" s="1">
        <f t="shared" si="6"/>
        <v>14.9055</v>
      </c>
      <c r="K52" s="1">
        <f t="shared" si="7"/>
        <v>3.8607641730621154</v>
      </c>
      <c r="L52" s="1">
        <v>0.2</v>
      </c>
      <c r="M52" s="1">
        <f t="shared" si="8"/>
        <v>1.7721528346124231</v>
      </c>
      <c r="N52" s="1">
        <f t="shared" si="9"/>
        <v>0.57219509824486781</v>
      </c>
      <c r="O52" s="1">
        <f t="shared" si="10"/>
        <v>8.5288540368888768</v>
      </c>
      <c r="P52" s="1">
        <f t="shared" si="11"/>
        <v>-134.14949999999999</v>
      </c>
      <c r="Q52" s="1">
        <f t="shared" si="12"/>
        <v>-1144.1415046216243</v>
      </c>
      <c r="S52">
        <f t="shared" si="13"/>
        <v>0.2590160795050227</v>
      </c>
      <c r="T52">
        <f t="shared" si="14"/>
        <v>3.5443056692248462</v>
      </c>
      <c r="U52">
        <f t="shared" si="15"/>
        <v>6.6087982538482777</v>
      </c>
      <c r="W52">
        <f t="shared" si="16"/>
        <v>0.78547287090793827</v>
      </c>
      <c r="X52">
        <f t="shared" si="17"/>
        <v>-0.24146935923751919</v>
      </c>
      <c r="Z52">
        <f t="shared" si="18"/>
        <v>-1721.2460287595668</v>
      </c>
      <c r="AA52">
        <f t="shared" si="0"/>
        <v>0.21452712909206176</v>
      </c>
      <c r="AB52">
        <f t="shared" si="19"/>
        <v>4.6021889116482133E-2</v>
      </c>
      <c r="AC52">
        <f t="shared" si="20"/>
        <v>-79.214993877758005</v>
      </c>
      <c r="AH52">
        <f t="shared" si="21"/>
        <v>-26321.449676483451</v>
      </c>
      <c r="AI52">
        <f t="shared" si="22"/>
        <v>4.6021889116482133E-2</v>
      </c>
      <c r="AJ52">
        <f t="shared" si="23"/>
        <v>0.78547287090793827</v>
      </c>
      <c r="AK52">
        <f t="shared" si="24"/>
        <v>-951.49264638624106</v>
      </c>
      <c r="AM52">
        <f t="shared" si="1"/>
        <v>-120.2841319707112</v>
      </c>
      <c r="AN52" s="1">
        <f t="shared" si="25"/>
        <v>-124.55781074999999</v>
      </c>
      <c r="AO52" s="1">
        <f t="shared" si="26"/>
        <v>18.264330308543293</v>
      </c>
      <c r="AQ52">
        <f t="shared" si="27"/>
        <v>0.89664241738292882</v>
      </c>
      <c r="AR52" s="1">
        <v>0.92849999999999999</v>
      </c>
      <c r="AT52">
        <f t="shared" si="29"/>
        <v>0.89664241738292882</v>
      </c>
      <c r="AU52">
        <f t="shared" si="30"/>
        <v>0.92849999999999999</v>
      </c>
    </row>
    <row r="53" spans="1:47" x14ac:dyDescent="0.3">
      <c r="A53" s="1">
        <v>1.94278</v>
      </c>
      <c r="B53" s="1">
        <v>298.14999999999998</v>
      </c>
      <c r="C53">
        <v>109.94</v>
      </c>
      <c r="D53">
        <f t="shared" si="2"/>
        <v>213.5892332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34.970039999999997</v>
      </c>
      <c r="J53" s="1">
        <f t="shared" si="6"/>
        <v>11.65668</v>
      </c>
      <c r="K53" s="1">
        <f t="shared" si="7"/>
        <v>3.4141880440303813</v>
      </c>
      <c r="L53" s="1">
        <v>0.2</v>
      </c>
      <c r="M53" s="1">
        <f t="shared" si="8"/>
        <v>1.6828376088060764</v>
      </c>
      <c r="N53" s="1">
        <f t="shared" si="9"/>
        <v>0.52048142143034481</v>
      </c>
      <c r="O53" s="1">
        <f t="shared" si="10"/>
        <v>6.0670853755586718</v>
      </c>
      <c r="P53" s="1">
        <f t="shared" si="11"/>
        <v>-104.91011999999999</v>
      </c>
      <c r="Q53" s="1">
        <f t="shared" si="12"/>
        <v>-636.49865480010533</v>
      </c>
      <c r="S53">
        <f t="shared" si="13"/>
        <v>0.29289540795753</v>
      </c>
      <c r="T53">
        <f t="shared" si="14"/>
        <v>3.3656752176121527</v>
      </c>
      <c r="U53">
        <f t="shared" si="15"/>
        <v>6.173508234963089</v>
      </c>
      <c r="W53">
        <f t="shared" si="16"/>
        <v>0.82400203680383144</v>
      </c>
      <c r="X53">
        <f t="shared" si="17"/>
        <v>-0.19358227722641036</v>
      </c>
      <c r="Z53">
        <f t="shared" si="18"/>
        <v>-817.20824120654208</v>
      </c>
      <c r="AA53">
        <f t="shared" si="0"/>
        <v>0.17599796319616853</v>
      </c>
      <c r="AB53">
        <f t="shared" si="19"/>
        <v>3.0975283049199893E-2</v>
      </c>
      <c r="AC53">
        <f t="shared" si="20"/>
        <v>-25.31325658151146</v>
      </c>
      <c r="AH53">
        <f t="shared" si="21"/>
        <v>-20673.075741751076</v>
      </c>
      <c r="AI53">
        <f t="shared" si="22"/>
        <v>3.0975283049199893E-2</v>
      </c>
      <c r="AJ53">
        <f t="shared" si="23"/>
        <v>0.82400203680383144</v>
      </c>
      <c r="AK53">
        <f t="shared" si="24"/>
        <v>-527.65330729722859</v>
      </c>
      <c r="AM53">
        <f t="shared" si="1"/>
        <v>-89.899181433554645</v>
      </c>
      <c r="AN53" s="1">
        <f t="shared" si="25"/>
        <v>-91.156403267999991</v>
      </c>
      <c r="AO53" s="1">
        <f t="shared" si="26"/>
        <v>1.5806067410061211</v>
      </c>
      <c r="AQ53">
        <f t="shared" si="27"/>
        <v>0.8569162005872708</v>
      </c>
      <c r="AR53" s="1">
        <v>0.86890000000000001</v>
      </c>
      <c r="AT53">
        <f t="shared" si="29"/>
        <v>0.8569162005872708</v>
      </c>
      <c r="AU53">
        <f t="shared" si="30"/>
        <v>0.86890000000000001</v>
      </c>
    </row>
    <row r="54" spans="1:47" x14ac:dyDescent="0.3">
      <c r="A54" s="1">
        <v>1.5653300000000001</v>
      </c>
      <c r="B54" s="1">
        <v>298.14999999999998</v>
      </c>
      <c r="C54">
        <v>109.94</v>
      </c>
      <c r="D54">
        <f t="shared" si="2"/>
        <v>172.09238020000001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28.175940000000001</v>
      </c>
      <c r="J54" s="1">
        <f t="shared" si="6"/>
        <v>9.3919800000000002</v>
      </c>
      <c r="K54" s="1">
        <f t="shared" si="7"/>
        <v>3.0646337464695517</v>
      </c>
      <c r="L54" s="1">
        <v>0.2</v>
      </c>
      <c r="M54" s="1">
        <f t="shared" si="8"/>
        <v>1.6129267492939103</v>
      </c>
      <c r="N54" s="1">
        <f t="shared" si="9"/>
        <v>0.47805038539887051</v>
      </c>
      <c r="O54" s="1">
        <f t="shared" si="10"/>
        <v>4.4898396586584841</v>
      </c>
      <c r="P54" s="1">
        <f t="shared" si="11"/>
        <v>-84.527820000000006</v>
      </c>
      <c r="Q54" s="1">
        <f t="shared" si="12"/>
        <v>-379.51635849594584</v>
      </c>
      <c r="S54">
        <f t="shared" si="13"/>
        <v>0.32630326581504132</v>
      </c>
      <c r="T54">
        <f t="shared" si="14"/>
        <v>3.2258534985878207</v>
      </c>
      <c r="U54">
        <f t="shared" si="15"/>
        <v>5.8012881715877089</v>
      </c>
      <c r="W54">
        <f t="shared" si="16"/>
        <v>0.85317507125962633</v>
      </c>
      <c r="X54">
        <f t="shared" si="17"/>
        <v>-0.15879051074472109</v>
      </c>
      <c r="Z54">
        <f t="shared" si="18"/>
        <v>-273.15082735757517</v>
      </c>
      <c r="AA54">
        <f t="shared" si="0"/>
        <v>0.1468249287403737</v>
      </c>
      <c r="AB54">
        <f t="shared" si="19"/>
        <v>2.1557559699615814E-2</v>
      </c>
      <c r="AC54">
        <f t="shared" si="20"/>
        <v>-5.8884652677603793</v>
      </c>
      <c r="AH54">
        <f t="shared" si="21"/>
        <v>-16664.028645321981</v>
      </c>
      <c r="AI54">
        <f t="shared" si="22"/>
        <v>2.1557559699615814E-2</v>
      </c>
      <c r="AJ54">
        <f t="shared" si="23"/>
        <v>0.85317507125962633</v>
      </c>
      <c r="AK54">
        <f t="shared" si="24"/>
        <v>-306.49102274373496</v>
      </c>
      <c r="AM54">
        <f t="shared" si="1"/>
        <v>-73.096949166782963</v>
      </c>
      <c r="AN54" s="1">
        <f t="shared" si="25"/>
        <v>-70.428579624000008</v>
      </c>
      <c r="AO54" s="1">
        <f t="shared" si="26"/>
        <v>7.1201960168517155</v>
      </c>
      <c r="AQ54">
        <f t="shared" si="27"/>
        <v>0.86476794464571494</v>
      </c>
      <c r="AR54" s="1">
        <v>0.83320000000000005</v>
      </c>
      <c r="AT54">
        <f t="shared" si="29"/>
        <v>0.86476794464571494</v>
      </c>
      <c r="AU54">
        <f t="shared" si="30"/>
        <v>0.83320000000000005</v>
      </c>
    </row>
    <row r="55" spans="1:47" x14ac:dyDescent="0.3">
      <c r="A55" s="1">
        <v>1.30464</v>
      </c>
      <c r="B55" s="1">
        <v>298.14999999999998</v>
      </c>
      <c r="C55">
        <v>109.94</v>
      </c>
      <c r="D55">
        <f t="shared" si="2"/>
        <v>143.43212159999999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23.483519999999999</v>
      </c>
      <c r="J55" s="1">
        <f t="shared" si="6"/>
        <v>7.8278400000000001</v>
      </c>
      <c r="K55" s="1">
        <f t="shared" si="7"/>
        <v>2.7978277287924644</v>
      </c>
      <c r="L55" s="1">
        <v>0.2</v>
      </c>
      <c r="M55" s="1">
        <f t="shared" si="8"/>
        <v>1.5595655457584929</v>
      </c>
      <c r="N55" s="1">
        <f t="shared" si="9"/>
        <v>0.44440728616548875</v>
      </c>
      <c r="O55" s="1">
        <f t="shared" si="10"/>
        <v>3.4787491309376595</v>
      </c>
      <c r="P55" s="1">
        <f t="shared" si="11"/>
        <v>-70.450559999999996</v>
      </c>
      <c r="Q55" s="1">
        <f t="shared" si="12"/>
        <v>-245.07982437407142</v>
      </c>
      <c r="S55">
        <f t="shared" si="13"/>
        <v>0.35742014767706859</v>
      </c>
      <c r="T55">
        <f t="shared" si="14"/>
        <v>3.1191310915169859</v>
      </c>
      <c r="U55">
        <f t="shared" si="15"/>
        <v>5.4965264419501212</v>
      </c>
      <c r="W55">
        <f t="shared" si="16"/>
        <v>0.87456000326517325</v>
      </c>
      <c r="X55">
        <f t="shared" si="17"/>
        <v>-0.13403437250892988</v>
      </c>
      <c r="Z55">
        <f t="shared" si="18"/>
        <v>53.131526323394851</v>
      </c>
      <c r="AA55">
        <f t="shared" si="0"/>
        <v>0.1254399967348267</v>
      </c>
      <c r="AB55">
        <f t="shared" si="19"/>
        <v>1.5735192780833334E-2</v>
      </c>
      <c r="AC55">
        <f t="shared" si="20"/>
        <v>0.83603480943853892</v>
      </c>
      <c r="AH55">
        <f t="shared" si="21"/>
        <v>-13871.79811850749</v>
      </c>
      <c r="AI55">
        <f t="shared" si="22"/>
        <v>1.5735192780833334E-2</v>
      </c>
      <c r="AJ55">
        <f t="shared" si="23"/>
        <v>0.87456000326517325</v>
      </c>
      <c r="AK55">
        <f t="shared" si="24"/>
        <v>-190.89494993903489</v>
      </c>
      <c r="AM55">
        <f t="shared" si="1"/>
        <v>-60.651470058934109</v>
      </c>
      <c r="AN55" s="1">
        <f t="shared" si="25"/>
        <v>-57.170629440000013</v>
      </c>
      <c r="AO55" s="1">
        <f t="shared" si="26"/>
        <v>12.116251414421498</v>
      </c>
      <c r="AQ55">
        <f t="shared" si="27"/>
        <v>0.86090827466714404</v>
      </c>
      <c r="AR55" s="1">
        <v>0.8115</v>
      </c>
      <c r="AT55">
        <f t="shared" si="29"/>
        <v>0.86090827466714404</v>
      </c>
      <c r="AU55">
        <f t="shared" si="30"/>
        <v>0.8115</v>
      </c>
    </row>
    <row r="56" spans="1:47" x14ac:dyDescent="0.3">
      <c r="A56" s="1">
        <v>1.26715</v>
      </c>
      <c r="B56" s="1">
        <v>298.14999999999998</v>
      </c>
      <c r="C56">
        <v>109.94</v>
      </c>
      <c r="D56">
        <f t="shared" si="2"/>
        <v>139.31047100000001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22.808700000000002</v>
      </c>
      <c r="J56" s="1">
        <f t="shared" si="6"/>
        <v>7.6029</v>
      </c>
      <c r="K56" s="1">
        <f t="shared" si="7"/>
        <v>2.7573356705341481</v>
      </c>
      <c r="L56" s="1">
        <v>0.2</v>
      </c>
      <c r="M56" s="1">
        <f t="shared" si="8"/>
        <v>1.5514671341068298</v>
      </c>
      <c r="N56" s="1">
        <f t="shared" si="9"/>
        <v>0.43920102137985301</v>
      </c>
      <c r="O56" s="1">
        <f t="shared" si="10"/>
        <v>3.3392014454488845</v>
      </c>
      <c r="P56" s="1">
        <f t="shared" si="11"/>
        <v>-68.426100000000005</v>
      </c>
      <c r="Q56" s="1">
        <f t="shared" si="12"/>
        <v>-228.48853202642994</v>
      </c>
      <c r="S56">
        <f t="shared" si="13"/>
        <v>0.36266893823858631</v>
      </c>
      <c r="T56">
        <f t="shared" si="14"/>
        <v>3.1029342682136596</v>
      </c>
      <c r="U56">
        <f t="shared" si="15"/>
        <v>5.4486113787955137</v>
      </c>
      <c r="W56">
        <f t="shared" si="16"/>
        <v>0.87772387374117267</v>
      </c>
      <c r="X56">
        <f t="shared" si="17"/>
        <v>-0.13042322941084925</v>
      </c>
      <c r="Z56">
        <f t="shared" si="18"/>
        <v>96.382530029053783</v>
      </c>
      <c r="AA56">
        <f t="shared" si="0"/>
        <v>0.12227612625882731</v>
      </c>
      <c r="AB56">
        <f t="shared" si="19"/>
        <v>1.4951451052864677E-2</v>
      </c>
      <c r="AC56">
        <f t="shared" si="20"/>
        <v>1.4410586800806575</v>
      </c>
      <c r="AH56">
        <f t="shared" si="21"/>
        <v>-13469.219483632678</v>
      </c>
      <c r="AI56">
        <f t="shared" si="22"/>
        <v>1.4951451052864677E-2</v>
      </c>
      <c r="AJ56">
        <f t="shared" si="23"/>
        <v>0.87772387374117267</v>
      </c>
      <c r="AK56">
        <f t="shared" si="24"/>
        <v>-176.75987446430238</v>
      </c>
      <c r="AM56">
        <f t="shared" si="1"/>
        <v>-58.748750850414552</v>
      </c>
      <c r="AN56" s="1">
        <f t="shared" si="25"/>
        <v>-55.349872289999993</v>
      </c>
      <c r="AO56" s="1">
        <f t="shared" si="26"/>
        <v>11.552375468445746</v>
      </c>
      <c r="AQ56">
        <f t="shared" si="27"/>
        <v>0.85857225313753882</v>
      </c>
      <c r="AR56" s="1">
        <v>0.80889999999999995</v>
      </c>
      <c r="AT56">
        <f t="shared" si="29"/>
        <v>0.85857225313753882</v>
      </c>
      <c r="AU56">
        <f t="shared" si="30"/>
        <v>0.80889999999999995</v>
      </c>
    </row>
    <row r="57" spans="1:47" x14ac:dyDescent="0.3">
      <c r="A57" s="1">
        <v>0.99407000000000001</v>
      </c>
      <c r="B57" s="1">
        <v>298.14999999999998</v>
      </c>
      <c r="C57">
        <v>109.94</v>
      </c>
      <c r="D57">
        <f t="shared" si="2"/>
        <v>109.2880558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17.893260000000001</v>
      </c>
      <c r="J57" s="1">
        <f t="shared" si="6"/>
        <v>5.9644200000000005</v>
      </c>
      <c r="K57" s="1">
        <f t="shared" si="7"/>
        <v>2.4422162066451039</v>
      </c>
      <c r="L57" s="1">
        <v>0.2</v>
      </c>
      <c r="M57" s="1">
        <f t="shared" si="8"/>
        <v>1.4884432413290207</v>
      </c>
      <c r="N57" s="1">
        <f t="shared" si="9"/>
        <v>0.39773076929152934</v>
      </c>
      <c r="O57" s="1">
        <f t="shared" si="10"/>
        <v>2.3722333549777836</v>
      </c>
      <c r="P57" s="1">
        <f t="shared" si="11"/>
        <v>-53.679780000000008</v>
      </c>
      <c r="Q57" s="1">
        <f t="shared" si="12"/>
        <v>-127.34096460386935</v>
      </c>
      <c r="S57">
        <f t="shared" si="13"/>
        <v>0.40946415689121551</v>
      </c>
      <c r="T57">
        <f t="shared" si="14"/>
        <v>2.9768864826580415</v>
      </c>
      <c r="U57">
        <f t="shared" si="15"/>
        <v>5.0599045292826892</v>
      </c>
      <c r="W57">
        <f t="shared" si="16"/>
        <v>0.90147910163768663</v>
      </c>
      <c r="X57">
        <f t="shared" si="17"/>
        <v>-0.10371841837375964</v>
      </c>
      <c r="Z57">
        <f t="shared" si="18"/>
        <v>381.17145441428761</v>
      </c>
      <c r="AA57">
        <f t="shared" si="0"/>
        <v>9.8520898362313369E-2</v>
      </c>
      <c r="AB57">
        <f t="shared" si="19"/>
        <v>9.7063674141172809E-3</v>
      </c>
      <c r="AC57">
        <f t="shared" si="20"/>
        <v>3.6997901843185317</v>
      </c>
      <c r="AH57">
        <f t="shared" si="21"/>
        <v>-10533.224986715863</v>
      </c>
      <c r="AI57">
        <f t="shared" si="22"/>
        <v>9.7063674141172809E-3</v>
      </c>
      <c r="AJ57">
        <f t="shared" si="23"/>
        <v>0.90147910163768663</v>
      </c>
      <c r="AK57">
        <f t="shared" si="24"/>
        <v>-92.166638991611123</v>
      </c>
      <c r="AM57">
        <f t="shared" si="1"/>
        <v>-44.037738744233238</v>
      </c>
      <c r="AN57" s="1">
        <f t="shared" si="25"/>
        <v>-42.492913848000001</v>
      </c>
      <c r="AO57" s="1">
        <f t="shared" si="26"/>
        <v>2.3864839600220318</v>
      </c>
      <c r="AQ57">
        <f t="shared" si="27"/>
        <v>0.8203785251026221</v>
      </c>
      <c r="AR57" s="1">
        <v>0.79159999999999997</v>
      </c>
      <c r="AT57">
        <f t="shared" si="29"/>
        <v>0.8203785251026221</v>
      </c>
      <c r="AU57">
        <f t="shared" si="30"/>
        <v>0.79159999999999997</v>
      </c>
    </row>
    <row r="58" spans="1:47" x14ac:dyDescent="0.3">
      <c r="A58" s="1">
        <v>0.96521999999999997</v>
      </c>
      <c r="B58" s="1">
        <v>298.14999999999998</v>
      </c>
      <c r="C58">
        <v>109.94</v>
      </c>
      <c r="D58">
        <f t="shared" si="2"/>
        <v>106.1162868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17.37396</v>
      </c>
      <c r="J58" s="1">
        <f t="shared" si="6"/>
        <v>5.7913199999999998</v>
      </c>
      <c r="K58" s="1">
        <f t="shared" si="7"/>
        <v>2.406516154111582</v>
      </c>
      <c r="L58" s="1">
        <v>0.2</v>
      </c>
      <c r="M58" s="1">
        <f t="shared" si="8"/>
        <v>1.4813032308223164</v>
      </c>
      <c r="N58" s="1">
        <f t="shared" si="9"/>
        <v>0.3929222616757358</v>
      </c>
      <c r="O58" s="1">
        <f t="shared" si="10"/>
        <v>2.2755385524879221</v>
      </c>
      <c r="P58" s="1">
        <f t="shared" si="11"/>
        <v>-52.121880000000004</v>
      </c>
      <c r="Q58" s="1">
        <f t="shared" si="12"/>
        <v>-118.60534736814918</v>
      </c>
      <c r="S58">
        <f t="shared" si="13"/>
        <v>0.41553845308350812</v>
      </c>
      <c r="T58">
        <f t="shared" si="14"/>
        <v>2.9626064616446328</v>
      </c>
      <c r="U58">
        <f t="shared" si="15"/>
        <v>5.0140427255757567</v>
      </c>
      <c r="W58">
        <f t="shared" si="16"/>
        <v>0.90406407710802728</v>
      </c>
      <c r="X58">
        <f t="shared" si="17"/>
        <v>-0.10085503934528622</v>
      </c>
      <c r="Z58">
        <f t="shared" si="18"/>
        <v>407.9981888446946</v>
      </c>
      <c r="AA58">
        <f t="shared" si="0"/>
        <v>9.5935922891972739E-2</v>
      </c>
      <c r="AB58">
        <f t="shared" si="19"/>
        <v>9.2037013011345391E-3</v>
      </c>
      <c r="AC58">
        <f t="shared" si="20"/>
        <v>3.7550934615304512</v>
      </c>
      <c r="AH58">
        <f t="shared" si="21"/>
        <v>-10222.967836247331</v>
      </c>
      <c r="AI58">
        <f t="shared" si="22"/>
        <v>9.2037013011345391E-3</v>
      </c>
      <c r="AJ58">
        <f t="shared" si="23"/>
        <v>0.90406407710802728</v>
      </c>
      <c r="AK58">
        <f t="shared" si="24"/>
        <v>-85.062613667977416</v>
      </c>
      <c r="AM58">
        <f t="shared" si="1"/>
        <v>-42.41272492662327</v>
      </c>
      <c r="AN58" s="1">
        <f t="shared" si="25"/>
        <v>-41.139799883999999</v>
      </c>
      <c r="AO58" s="1">
        <f t="shared" si="26"/>
        <v>1.6203381641374563</v>
      </c>
      <c r="AQ58">
        <f t="shared" si="27"/>
        <v>0.8137220861301101</v>
      </c>
      <c r="AR58" s="1">
        <v>0.7893</v>
      </c>
      <c r="AT58">
        <f t="shared" si="29"/>
        <v>0.8137220861301101</v>
      </c>
      <c r="AU58">
        <f t="shared" si="30"/>
        <v>0.7893</v>
      </c>
    </row>
    <row r="59" spans="1:47" x14ac:dyDescent="0.3">
      <c r="A59" s="1">
        <v>0.86692999999999998</v>
      </c>
      <c r="B59" s="1">
        <v>298.14999999999998</v>
      </c>
      <c r="C59">
        <v>109.94</v>
      </c>
      <c r="D59">
        <f t="shared" si="2"/>
        <v>95.310284199999998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15.60474</v>
      </c>
      <c r="J59" s="1">
        <f t="shared" si="6"/>
        <v>5.2015799999999999</v>
      </c>
      <c r="K59" s="1">
        <f t="shared" si="7"/>
        <v>2.2806972618039421</v>
      </c>
      <c r="L59" s="1">
        <v>0.2</v>
      </c>
      <c r="M59" s="1">
        <f t="shared" si="8"/>
        <v>1.4561394523607885</v>
      </c>
      <c r="N59" s="1">
        <f t="shared" si="9"/>
        <v>0.37578872290842297</v>
      </c>
      <c r="O59" s="1">
        <f t="shared" si="10"/>
        <v>1.9546951053059947</v>
      </c>
      <c r="P59" s="1">
        <f t="shared" si="11"/>
        <v>-46.814219999999999</v>
      </c>
      <c r="Q59" s="1">
        <f t="shared" si="12"/>
        <v>-91.507526692718002</v>
      </c>
      <c r="S59">
        <f t="shared" si="13"/>
        <v>0.43846240215548787</v>
      </c>
      <c r="T59">
        <f t="shared" si="14"/>
        <v>2.9122789047215769</v>
      </c>
      <c r="U59">
        <f t="shared" si="15"/>
        <v>4.8493452842317364</v>
      </c>
      <c r="W59">
        <f t="shared" si="16"/>
        <v>0.91298330201508759</v>
      </c>
      <c r="X59">
        <f t="shared" si="17"/>
        <v>-9.1037687694518157E-2</v>
      </c>
      <c r="Z59">
        <f t="shared" si="18"/>
        <v>494.45105557980423</v>
      </c>
      <c r="AA59">
        <f t="shared" si="0"/>
        <v>8.7016697984912419E-2</v>
      </c>
      <c r="AB59">
        <f t="shared" si="19"/>
        <v>7.571905728197461E-3</v>
      </c>
      <c r="AC59">
        <f t="shared" si="20"/>
        <v>3.743936780058001</v>
      </c>
      <c r="AH59">
        <f t="shared" si="21"/>
        <v>-9166.3619053274233</v>
      </c>
      <c r="AI59">
        <f t="shared" si="22"/>
        <v>7.571905728197461E-3</v>
      </c>
      <c r="AJ59">
        <f t="shared" si="23"/>
        <v>0.91298330201508759</v>
      </c>
      <c r="AK59">
        <f t="shared" si="24"/>
        <v>-63.367275208571172</v>
      </c>
      <c r="AM59">
        <f t="shared" si="1"/>
        <v>-36.824571236131092</v>
      </c>
      <c r="AN59" s="1">
        <f t="shared" si="25"/>
        <v>-36.716392745999997</v>
      </c>
      <c r="AO59" s="1">
        <f t="shared" si="26"/>
        <v>1.17025857270435E-2</v>
      </c>
      <c r="AQ59">
        <f t="shared" si="27"/>
        <v>0.78661080407045325</v>
      </c>
      <c r="AR59" s="1">
        <v>0.7843</v>
      </c>
      <c r="AT59">
        <f t="shared" si="29"/>
        <v>0.78661080407045325</v>
      </c>
      <c r="AU59">
        <f t="shared" si="30"/>
        <v>0.7843</v>
      </c>
    </row>
    <row r="60" spans="1:47" x14ac:dyDescent="0.3">
      <c r="A60" s="1">
        <v>1.1175900000000001</v>
      </c>
      <c r="B60" s="1">
        <v>298.14999999999998</v>
      </c>
      <c r="C60">
        <v>109.94</v>
      </c>
      <c r="D60">
        <f t="shared" si="2"/>
        <v>122.86784460000001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20.116620000000001</v>
      </c>
      <c r="J60" s="1">
        <f t="shared" si="6"/>
        <v>6.7055400000000009</v>
      </c>
      <c r="K60" s="1">
        <f t="shared" si="7"/>
        <v>2.5895057443458205</v>
      </c>
      <c r="L60" s="1">
        <v>0.2</v>
      </c>
      <c r="M60" s="1">
        <f t="shared" si="8"/>
        <v>1.5179011488691643</v>
      </c>
      <c r="N60" s="1">
        <f t="shared" si="9"/>
        <v>0.41732855753105691</v>
      </c>
      <c r="O60" s="1">
        <f t="shared" si="10"/>
        <v>2.7984133356668037</v>
      </c>
      <c r="P60" s="1">
        <f t="shared" si="11"/>
        <v>-60.349860000000007</v>
      </c>
      <c r="Q60" s="1">
        <f t="shared" si="12"/>
        <v>-168.88385302962462</v>
      </c>
      <c r="S60">
        <f t="shared" si="13"/>
        <v>0.38617408058796454</v>
      </c>
      <c r="T60">
        <f t="shared" si="14"/>
        <v>3.0358022977383285</v>
      </c>
      <c r="U60">
        <f t="shared" si="15"/>
        <v>5.2451401590036566</v>
      </c>
      <c r="W60">
        <f t="shared" si="16"/>
        <v>0.89057675380866452</v>
      </c>
      <c r="X60">
        <f t="shared" si="17"/>
        <v>-0.11588598815463334</v>
      </c>
      <c r="Z60">
        <f t="shared" si="18"/>
        <v>259.12214435174889</v>
      </c>
      <c r="AA60">
        <f t="shared" si="0"/>
        <v>0.10942324619133548</v>
      </c>
      <c r="AB60">
        <f t="shared" si="19"/>
        <v>1.1973446807049613E-2</v>
      </c>
      <c r="AC60">
        <f t="shared" si="20"/>
        <v>3.1025852119242967</v>
      </c>
      <c r="AH60">
        <f t="shared" si="21"/>
        <v>-11861.691661866449</v>
      </c>
      <c r="AI60">
        <f t="shared" si="22"/>
        <v>1.1973446807049613E-2</v>
      </c>
      <c r="AJ60">
        <f t="shared" si="23"/>
        <v>0.89057675380866452</v>
      </c>
      <c r="AK60">
        <f t="shared" si="24"/>
        <v>-126.4844610503346</v>
      </c>
      <c r="AM60">
        <f t="shared" si="1"/>
        <v>-50.863003338372607</v>
      </c>
      <c r="AN60" s="1">
        <f t="shared" si="25"/>
        <v>-46.071083123999998</v>
      </c>
      <c r="AO60" s="1">
        <f t="shared" si="26"/>
        <v>22.962499340912839</v>
      </c>
      <c r="AQ60">
        <f t="shared" si="27"/>
        <v>0.84280234185087755</v>
      </c>
      <c r="AR60" s="1">
        <v>0.76339999999999997</v>
      </c>
    </row>
    <row r="61" spans="1:47" x14ac:dyDescent="0.3">
      <c r="A61" s="1">
        <v>1.0960300000000001</v>
      </c>
      <c r="B61" s="1">
        <v>298.14999999999998</v>
      </c>
      <c r="C61">
        <v>109.94</v>
      </c>
      <c r="D61">
        <f t="shared" si="2"/>
        <v>120.49753820000001</v>
      </c>
      <c r="E61" s="1">
        <v>1.7999999999999999E-2</v>
      </c>
      <c r="F61">
        <f t="shared" si="3"/>
        <v>3.3540164346805303E-3</v>
      </c>
      <c r="G61">
        <f t="shared" si="4"/>
        <v>5.697596715569115</v>
      </c>
      <c r="I61">
        <f t="shared" si="5"/>
        <v>19.728540000000002</v>
      </c>
      <c r="J61" s="1">
        <f t="shared" si="6"/>
        <v>6.5761800000000008</v>
      </c>
      <c r="K61" s="1">
        <f t="shared" si="7"/>
        <v>2.5644063640538723</v>
      </c>
      <c r="L61" s="1">
        <v>0.2</v>
      </c>
      <c r="M61" s="1">
        <f t="shared" si="8"/>
        <v>1.5128812728107746</v>
      </c>
      <c r="N61" s="1">
        <f t="shared" si="9"/>
        <v>0.41401596035293931</v>
      </c>
      <c r="O61" s="1">
        <f t="shared" si="10"/>
        <v>2.7226434781537927</v>
      </c>
      <c r="P61" s="1">
        <f t="shared" si="11"/>
        <v>-59.185620000000007</v>
      </c>
      <c r="Q61" s="1">
        <f t="shared" si="12"/>
        <v>-161.14134229348869</v>
      </c>
      <c r="S61">
        <f t="shared" si="13"/>
        <v>0.38995379750156955</v>
      </c>
      <c r="T61">
        <f t="shared" si="14"/>
        <v>3.0257625456215491</v>
      </c>
      <c r="U61">
        <f t="shared" si="15"/>
        <v>5.2140218354722316</v>
      </c>
      <c r="W61">
        <f t="shared" si="16"/>
        <v>0.89246068456913275</v>
      </c>
      <c r="X61">
        <f t="shared" si="17"/>
        <v>-0.11377281720154493</v>
      </c>
      <c r="Z61">
        <f t="shared" si="18"/>
        <v>281.25019251681385</v>
      </c>
      <c r="AA61">
        <f t="shared" si="0"/>
        <v>0.10753931543086723</v>
      </c>
      <c r="AB61">
        <f t="shared" si="19"/>
        <v>1.1564704363339558E-2</v>
      </c>
      <c r="AC61">
        <f t="shared" si="20"/>
        <v>3.252575328589288</v>
      </c>
      <c r="AH61">
        <f t="shared" si="21"/>
        <v>-11629.82903007507</v>
      </c>
      <c r="AI61">
        <f t="shared" si="22"/>
        <v>1.1564704363339558E-2</v>
      </c>
      <c r="AJ61">
        <f t="shared" si="23"/>
        <v>0.89246068456913275</v>
      </c>
      <c r="AK61">
        <f t="shared" si="24"/>
        <v>-120.03197681724477</v>
      </c>
      <c r="AM61">
        <f t="shared" si="1"/>
        <v>-49.689735457507012</v>
      </c>
      <c r="AN61" s="1">
        <f t="shared" si="25"/>
        <v>-45.081686754000003</v>
      </c>
      <c r="AO61" s="1">
        <f t="shared" si="26"/>
        <v>21.234112853892629</v>
      </c>
      <c r="AQ61">
        <f t="shared" si="27"/>
        <v>0.8395575725574389</v>
      </c>
      <c r="AR61" s="1">
        <v>0.76170000000000004</v>
      </c>
    </row>
    <row r="62" spans="1:47" x14ac:dyDescent="0.3">
      <c r="A62" s="1">
        <v>2.8190400000000002</v>
      </c>
      <c r="B62" s="1">
        <v>298.14999999999998</v>
      </c>
      <c r="C62">
        <v>109.94</v>
      </c>
      <c r="D62">
        <f t="shared" si="2"/>
        <v>309.92525760000001</v>
      </c>
      <c r="E62" s="1">
        <v>1.7999999999999999E-2</v>
      </c>
      <c r="F62">
        <f t="shared" si="3"/>
        <v>3.3540164346805303E-3</v>
      </c>
      <c r="G62">
        <f t="shared" si="4"/>
        <v>5.697596715569115</v>
      </c>
      <c r="I62">
        <f t="shared" si="5"/>
        <v>50.742720000000006</v>
      </c>
      <c r="J62" s="1">
        <f t="shared" si="6"/>
        <v>16.914239999999999</v>
      </c>
      <c r="K62" s="1">
        <f t="shared" si="7"/>
        <v>4.1126925486838912</v>
      </c>
      <c r="L62" s="1">
        <v>0.2</v>
      </c>
      <c r="M62" s="1">
        <f t="shared" si="8"/>
        <v>1.8225385097367783</v>
      </c>
      <c r="N62" s="1">
        <f t="shared" si="9"/>
        <v>0.60023031484850908</v>
      </c>
      <c r="O62" s="1">
        <f t="shared" si="10"/>
        <v>10.152439600623246</v>
      </c>
      <c r="P62" s="1">
        <f t="shared" si="11"/>
        <v>-152.22816</v>
      </c>
      <c r="Q62" s="1">
        <f t="shared" si="12"/>
        <v>-1545.4871999140116</v>
      </c>
      <c r="S62">
        <f t="shared" si="13"/>
        <v>0.2431497098707297</v>
      </c>
      <c r="T62">
        <f t="shared" si="14"/>
        <v>3.6450770194735567</v>
      </c>
      <c r="U62">
        <f t="shared" si="15"/>
        <v>6.8364275621185833</v>
      </c>
      <c r="W62">
        <f t="shared" si="16"/>
        <v>0.76340233475012576</v>
      </c>
      <c r="X62">
        <f t="shared" si="17"/>
        <v>-0.26997008031817105</v>
      </c>
      <c r="Z62">
        <f t="shared" si="18"/>
        <v>-2339.6373073030331</v>
      </c>
      <c r="AA62">
        <f t="shared" si="0"/>
        <v>0.23659766524987419</v>
      </c>
      <c r="AB62">
        <f t="shared" si="19"/>
        <v>5.5978455201691528E-2</v>
      </c>
      <c r="AC62">
        <f t="shared" si="20"/>
        <v>-130.96928219506904</v>
      </c>
      <c r="AH62">
        <f t="shared" si="21"/>
        <v>-29738.280657054827</v>
      </c>
      <c r="AI62">
        <f t="shared" si="22"/>
        <v>5.5978455201691528E-2</v>
      </c>
      <c r="AJ62">
        <f t="shared" si="23"/>
        <v>0.76340233475012576</v>
      </c>
      <c r="AK62">
        <f t="shared" si="24"/>
        <v>-1270.8381656723566</v>
      </c>
      <c r="AM62">
        <f t="shared" si="1"/>
        <v>-150.78614968902275</v>
      </c>
      <c r="AN62" s="1">
        <f t="shared" si="25"/>
        <v>-146.58049526400001</v>
      </c>
      <c r="AO62" s="1">
        <f t="shared" si="26"/>
        <v>17.68752914271338</v>
      </c>
      <c r="AQ62">
        <f t="shared" si="27"/>
        <v>0.99052730906701325</v>
      </c>
      <c r="AR62" s="1">
        <v>0.96289999999999998</v>
      </c>
      <c r="AT62">
        <f t="shared" si="29"/>
        <v>0.99052730906701325</v>
      </c>
      <c r="AU62">
        <f t="shared" si="30"/>
        <v>0.96289999999999998</v>
      </c>
    </row>
    <row r="63" spans="1:47" x14ac:dyDescent="0.3">
      <c r="A63" s="1">
        <v>2.79853</v>
      </c>
      <c r="B63" s="1">
        <v>298.14999999999998</v>
      </c>
      <c r="C63">
        <v>109.94</v>
      </c>
      <c r="D63">
        <f t="shared" si="2"/>
        <v>307.67038819999999</v>
      </c>
      <c r="E63" s="1">
        <v>1.7999999999999999E-2</v>
      </c>
      <c r="F63">
        <f t="shared" si="3"/>
        <v>3.3540164346805303E-3</v>
      </c>
      <c r="G63">
        <f t="shared" si="4"/>
        <v>5.697596715569115</v>
      </c>
      <c r="I63">
        <f t="shared" si="5"/>
        <v>50.373539999999998</v>
      </c>
      <c r="J63" s="1">
        <f t="shared" si="6"/>
        <v>16.791180000000001</v>
      </c>
      <c r="K63" s="1">
        <f t="shared" si="7"/>
        <v>4.097704235300542</v>
      </c>
      <c r="L63" s="1">
        <v>0.2</v>
      </c>
      <c r="M63" s="1">
        <f t="shared" si="8"/>
        <v>1.8195408470601084</v>
      </c>
      <c r="N63" s="1">
        <f t="shared" si="9"/>
        <v>0.59858418742518327</v>
      </c>
      <c r="O63" s="1">
        <f t="shared" si="10"/>
        <v>10.05093483620999</v>
      </c>
      <c r="P63" s="1">
        <f t="shared" si="11"/>
        <v>-151.12062</v>
      </c>
      <c r="Q63" s="1">
        <f t="shared" si="12"/>
        <v>-1518.9035040276522</v>
      </c>
      <c r="S63">
        <f t="shared" si="13"/>
        <v>0.24403908690756351</v>
      </c>
      <c r="T63">
        <f t="shared" si="14"/>
        <v>3.6390816941202169</v>
      </c>
      <c r="U63">
        <f t="shared" si="15"/>
        <v>6.8232226110312073</v>
      </c>
      <c r="W63">
        <f t="shared" si="16"/>
        <v>0.76471870054080959</v>
      </c>
      <c r="X63">
        <f t="shared" si="17"/>
        <v>-0.26824722448949012</v>
      </c>
      <c r="Z63">
        <f t="shared" si="18"/>
        <v>-2300.6274733088148</v>
      </c>
      <c r="AA63">
        <f t="shared" si="0"/>
        <v>0.23528129945919043</v>
      </c>
      <c r="AB63">
        <f t="shared" si="19"/>
        <v>5.5357289875205246E-2</v>
      </c>
      <c r="AC63">
        <f t="shared" si="20"/>
        <v>-127.35650193481709</v>
      </c>
      <c r="AH63">
        <f t="shared" si="21"/>
        <v>-29530.785436502676</v>
      </c>
      <c r="AI63">
        <f t="shared" si="22"/>
        <v>5.5357289875205246E-2</v>
      </c>
      <c r="AJ63">
        <f t="shared" si="23"/>
        <v>0.76471870054080959</v>
      </c>
      <c r="AK63">
        <f t="shared" si="24"/>
        <v>-1250.1194983096493</v>
      </c>
      <c r="AM63">
        <f t="shared" si="1"/>
        <v>-148.51897361870647</v>
      </c>
      <c r="AN63" s="1">
        <f t="shared" si="25"/>
        <v>-145.16646757200002</v>
      </c>
      <c r="AO63" s="1">
        <f t="shared" si="26"/>
        <v>11.239296793203323</v>
      </c>
      <c r="AQ63">
        <f t="shared" si="27"/>
        <v>0.98278430579960874</v>
      </c>
      <c r="AR63" s="1">
        <v>0.96060000000000001</v>
      </c>
      <c r="AT63">
        <f t="shared" si="29"/>
        <v>0.98278430579960874</v>
      </c>
      <c r="AU63">
        <f t="shared" si="30"/>
        <v>0.96060000000000001</v>
      </c>
    </row>
    <row r="64" spans="1:47" x14ac:dyDescent="0.3">
      <c r="A64" s="1">
        <v>2.6907000000000001</v>
      </c>
      <c r="B64" s="1">
        <v>298.14999999999998</v>
      </c>
      <c r="C64">
        <v>109.94</v>
      </c>
      <c r="D64">
        <f t="shared" si="2"/>
        <v>295.81555800000001</v>
      </c>
      <c r="E64" s="1">
        <v>1.7999999999999999E-2</v>
      </c>
      <c r="F64">
        <f t="shared" si="3"/>
        <v>3.3540164346805303E-3</v>
      </c>
      <c r="G64">
        <f t="shared" si="4"/>
        <v>5.697596715569115</v>
      </c>
      <c r="I64">
        <f t="shared" si="5"/>
        <v>48.432600000000001</v>
      </c>
      <c r="J64" s="1">
        <f t="shared" si="6"/>
        <v>16.144200000000001</v>
      </c>
      <c r="K64" s="1">
        <f t="shared" si="7"/>
        <v>4.0179845694079015</v>
      </c>
      <c r="L64" s="1">
        <v>0.2</v>
      </c>
      <c r="M64" s="1">
        <f t="shared" si="8"/>
        <v>1.8035969138815804</v>
      </c>
      <c r="N64" s="1">
        <f t="shared" si="9"/>
        <v>0.58978295647527113</v>
      </c>
      <c r="O64" s="1">
        <f t="shared" si="10"/>
        <v>9.5215740059280733</v>
      </c>
      <c r="P64" s="1">
        <f t="shared" si="11"/>
        <v>-145.2978</v>
      </c>
      <c r="Q64" s="1">
        <f t="shared" si="12"/>
        <v>-1383.463755598536</v>
      </c>
      <c r="S64">
        <f t="shared" si="13"/>
        <v>0.24888099561501353</v>
      </c>
      <c r="T64">
        <f t="shared" si="14"/>
        <v>3.6071938277631608</v>
      </c>
      <c r="U64">
        <f t="shared" si="15"/>
        <v>6.7522815726168481</v>
      </c>
      <c r="W64">
        <f t="shared" si="16"/>
        <v>0.77171476590652266</v>
      </c>
      <c r="X64">
        <f t="shared" si="17"/>
        <v>-0.25914027144412444</v>
      </c>
      <c r="Z64">
        <f t="shared" si="18"/>
        <v>-2097.8658591679823</v>
      </c>
      <c r="AA64">
        <f t="shared" si="0"/>
        <v>0.22828523409347737</v>
      </c>
      <c r="AB64">
        <f t="shared" si="19"/>
        <v>5.2114148105113764E-2</v>
      </c>
      <c r="AC64">
        <f t="shared" si="20"/>
        <v>-109.32849208934196</v>
      </c>
      <c r="AH64">
        <f t="shared" si="21"/>
        <v>-28435.897069210456</v>
      </c>
      <c r="AI64">
        <f t="shared" si="22"/>
        <v>5.2114148105113764E-2</v>
      </c>
      <c r="AJ64">
        <f t="shared" si="23"/>
        <v>0.77171476590652266</v>
      </c>
      <c r="AK64">
        <f t="shared" si="24"/>
        <v>-1143.6137976718167</v>
      </c>
      <c r="AM64">
        <f t="shared" si="1"/>
        <v>-137.53288768143807</v>
      </c>
      <c r="AN64" s="1">
        <f t="shared" si="25"/>
        <v>-137.68419527999998</v>
      </c>
      <c r="AO64" s="1">
        <f t="shared" si="26"/>
        <v>2.2893989382573286E-2</v>
      </c>
      <c r="AQ64">
        <f t="shared" si="27"/>
        <v>0.94655863806222862</v>
      </c>
      <c r="AR64" s="1">
        <v>0.9476</v>
      </c>
      <c r="AT64">
        <f t="shared" si="29"/>
        <v>0.94655863806222862</v>
      </c>
      <c r="AU64">
        <f t="shared" si="30"/>
        <v>0.9476</v>
      </c>
    </row>
    <row r="65" spans="1:47" x14ac:dyDescent="0.3">
      <c r="A65" s="1">
        <v>2.44503</v>
      </c>
      <c r="B65" s="1">
        <v>298.14999999999998</v>
      </c>
      <c r="C65">
        <v>109.94</v>
      </c>
      <c r="D65">
        <f t="shared" si="2"/>
        <v>268.8065982</v>
      </c>
      <c r="E65" s="1">
        <v>1.7999999999999999E-2</v>
      </c>
      <c r="F65">
        <f t="shared" si="3"/>
        <v>3.3540164346805303E-3</v>
      </c>
      <c r="G65">
        <f t="shared" si="4"/>
        <v>5.697596715569115</v>
      </c>
      <c r="I65">
        <f t="shared" si="5"/>
        <v>44.010539999999999</v>
      </c>
      <c r="J65" s="1">
        <f t="shared" si="6"/>
        <v>14.67018</v>
      </c>
      <c r="K65" s="1">
        <f t="shared" si="7"/>
        <v>3.8301670981825322</v>
      </c>
      <c r="L65" s="1">
        <v>0.2</v>
      </c>
      <c r="M65" s="1">
        <f t="shared" si="8"/>
        <v>1.7660334196365066</v>
      </c>
      <c r="N65" s="1">
        <f t="shared" si="9"/>
        <v>0.56873602591919492</v>
      </c>
      <c r="O65" s="1">
        <f t="shared" si="10"/>
        <v>8.3434598727192544</v>
      </c>
      <c r="P65" s="1">
        <f t="shared" si="11"/>
        <v>-132.03162</v>
      </c>
      <c r="Q65" s="1">
        <f t="shared" si="12"/>
        <v>-1101.600523400117</v>
      </c>
      <c r="S65">
        <f t="shared" si="13"/>
        <v>0.26108521491778097</v>
      </c>
      <c r="T65">
        <f t="shared" si="14"/>
        <v>3.5320668392730132</v>
      </c>
      <c r="U65">
        <f t="shared" si="15"/>
        <v>6.5803080353928891</v>
      </c>
      <c r="W65">
        <f t="shared" si="16"/>
        <v>0.78814218133690028</v>
      </c>
      <c r="X65">
        <f t="shared" si="17"/>
        <v>-0.23807677223170912</v>
      </c>
      <c r="Z65">
        <f t="shared" si="18"/>
        <v>-1651.5259335496382</v>
      </c>
      <c r="AA65">
        <f t="shared" si="0"/>
        <v>0.21185781866309969</v>
      </c>
      <c r="AB65">
        <f t="shared" si="19"/>
        <v>4.4883735328686829E-2</v>
      </c>
      <c r="AC65">
        <f t="shared" si="20"/>
        <v>-74.126652889904392</v>
      </c>
      <c r="AH65">
        <f t="shared" si="21"/>
        <v>-25917.154067923704</v>
      </c>
      <c r="AI65">
        <f t="shared" si="22"/>
        <v>4.4883735328686829E-2</v>
      </c>
      <c r="AJ65">
        <f t="shared" si="23"/>
        <v>0.78814218133690028</v>
      </c>
      <c r="AK65">
        <f t="shared" si="24"/>
        <v>-916.81323639690277</v>
      </c>
      <c r="AM65">
        <f t="shared" si="1"/>
        <v>-117.47901892093455</v>
      </c>
      <c r="AN65" s="1">
        <f t="shared" si="25"/>
        <v>-121.33705878000001</v>
      </c>
      <c r="AO65" s="1">
        <f t="shared" si="26"/>
        <v>14.884471554137809</v>
      </c>
      <c r="AQ65">
        <f t="shared" si="27"/>
        <v>0.88977942496603879</v>
      </c>
      <c r="AR65" s="1">
        <v>0.91900000000000004</v>
      </c>
      <c r="AT65">
        <f t="shared" si="29"/>
        <v>0.88977942496603879</v>
      </c>
      <c r="AU65">
        <f t="shared" si="30"/>
        <v>0.91900000000000004</v>
      </c>
    </row>
    <row r="66" spans="1:47" x14ac:dyDescent="0.3">
      <c r="A66" s="1">
        <v>2.2557999999999998</v>
      </c>
      <c r="B66" s="1">
        <v>298.14999999999998</v>
      </c>
      <c r="C66">
        <v>109.94</v>
      </c>
      <c r="D66">
        <f t="shared" si="2"/>
        <v>248.00265199999998</v>
      </c>
      <c r="E66" s="1">
        <v>1.7999999999999999E-2</v>
      </c>
      <c r="F66">
        <f t="shared" si="3"/>
        <v>3.3540164346805303E-3</v>
      </c>
      <c r="G66">
        <f t="shared" si="4"/>
        <v>5.697596715569115</v>
      </c>
      <c r="I66">
        <f>18*A66</f>
        <v>40.604399999999998</v>
      </c>
      <c r="J66" s="1">
        <f t="shared" si="6"/>
        <v>13.534799999999999</v>
      </c>
      <c r="K66" s="1">
        <f t="shared" si="7"/>
        <v>3.6789672463885839</v>
      </c>
      <c r="L66" s="1">
        <v>0.2</v>
      </c>
      <c r="M66" s="1">
        <f t="shared" si="8"/>
        <v>1.7357934492777169</v>
      </c>
      <c r="N66" s="1">
        <f t="shared" si="9"/>
        <v>0.55146462832856968</v>
      </c>
      <c r="O66" s="1">
        <f t="shared" si="10"/>
        <v>7.4639634515015247</v>
      </c>
      <c r="P66" s="1">
        <f t="shared" si="11"/>
        <v>-121.81319999999999</v>
      </c>
      <c r="Q66" s="1">
        <f t="shared" si="12"/>
        <v>-909.20927271044548</v>
      </c>
      <c r="S66">
        <f t="shared" si="13"/>
        <v>0.27181541259483583</v>
      </c>
      <c r="T66">
        <f t="shared" si="14"/>
        <v>3.4715868985554339</v>
      </c>
      <c r="U66">
        <f t="shared" si="15"/>
        <v>6.4367159872116702</v>
      </c>
      <c r="W66">
        <f t="shared" si="16"/>
        <v>0.80128034856131058</v>
      </c>
      <c r="X66">
        <f t="shared" si="17"/>
        <v>-0.22154439494497813</v>
      </c>
      <c r="Z66">
        <f t="shared" si="18"/>
        <v>-1323.9602609834617</v>
      </c>
      <c r="AA66">
        <f t="shared" si="0"/>
        <v>0.19871965143868942</v>
      </c>
      <c r="AB66">
        <f t="shared" si="19"/>
        <v>3.9489499867914217E-2</v>
      </c>
      <c r="AC66">
        <f t="shared" si="20"/>
        <v>-52.282528551230079</v>
      </c>
      <c r="AH66">
        <f t="shared" si="21"/>
        <v>-23955.388979309238</v>
      </c>
      <c r="AI66">
        <f t="shared" si="22"/>
        <v>3.9489499867914217E-2</v>
      </c>
      <c r="AJ66">
        <f t="shared" si="23"/>
        <v>0.80128034856131058</v>
      </c>
      <c r="AK66">
        <f t="shared" si="24"/>
        <v>-758.00025618396353</v>
      </c>
      <c r="AM66">
        <f t="shared" si="1"/>
        <v>-105.58474835740856</v>
      </c>
      <c r="AN66" s="1">
        <f t="shared" si="25"/>
        <v>-109.37607227999999</v>
      </c>
      <c r="AO66" s="1">
        <f t="shared" si="26"/>
        <v>14.374137086014075</v>
      </c>
      <c r="AQ66">
        <f t="shared" si="27"/>
        <v>0.86677591884466187</v>
      </c>
      <c r="AR66" s="1">
        <v>0.89790000000000003</v>
      </c>
      <c r="AT66">
        <f t="shared" si="29"/>
        <v>0.86677591884466187</v>
      </c>
      <c r="AU66">
        <f t="shared" si="30"/>
        <v>0.89790000000000003</v>
      </c>
    </row>
    <row r="67" spans="1:47" x14ac:dyDescent="0.3">
      <c r="A67" s="1">
        <v>2.12548</v>
      </c>
      <c r="B67" s="1">
        <v>298.14999999999998</v>
      </c>
      <c r="C67">
        <v>109.94</v>
      </c>
      <c r="D67">
        <f t="shared" si="2"/>
        <v>233.6752712</v>
      </c>
      <c r="E67" s="1">
        <v>1.7999999999999999E-2</v>
      </c>
      <c r="F67">
        <f t="shared" si="3"/>
        <v>3.3540164346805303E-3</v>
      </c>
      <c r="G67">
        <f t="shared" si="4"/>
        <v>5.697596715569115</v>
      </c>
      <c r="I67">
        <f t="shared" si="5"/>
        <v>38.25864</v>
      </c>
      <c r="J67" s="1">
        <f t="shared" si="6"/>
        <v>12.752880000000001</v>
      </c>
      <c r="K67" s="1">
        <f t="shared" si="7"/>
        <v>3.5711174721647008</v>
      </c>
      <c r="L67" s="1">
        <v>0.2</v>
      </c>
      <c r="M67" s="1">
        <f t="shared" si="8"/>
        <v>1.7142234944329402</v>
      </c>
      <c r="N67" s="1">
        <f t="shared" si="9"/>
        <v>0.5389602051598924</v>
      </c>
      <c r="O67" s="1">
        <f t="shared" si="10"/>
        <v>6.8732948211794893</v>
      </c>
      <c r="P67" s="1">
        <f t="shared" si="11"/>
        <v>-114.77592</v>
      </c>
      <c r="Q67" s="1">
        <f t="shared" si="12"/>
        <v>-788.88873653211135</v>
      </c>
      <c r="S67">
        <f t="shared" si="13"/>
        <v>0.28002439230704751</v>
      </c>
      <c r="T67">
        <f t="shared" si="14"/>
        <v>3.4284469888658804</v>
      </c>
      <c r="U67">
        <f t="shared" si="15"/>
        <v>6.3313591535145095</v>
      </c>
      <c r="W67">
        <f t="shared" si="16"/>
        <v>0.8105860783180785</v>
      </c>
      <c r="X67">
        <f t="shared" si="17"/>
        <v>-0.20999773947516318</v>
      </c>
      <c r="Z67">
        <f t="shared" si="18"/>
        <v>-1107.3895834484722</v>
      </c>
      <c r="AA67">
        <f t="shared" si="0"/>
        <v>0.18941392168192145</v>
      </c>
      <c r="AB67">
        <f t="shared" si="19"/>
        <v>3.5877633726925075E-2</v>
      </c>
      <c r="AC67">
        <f t="shared" si="20"/>
        <v>-39.730517867976417</v>
      </c>
      <c r="AH67">
        <f t="shared" si="21"/>
        <v>-22594.186031097695</v>
      </c>
      <c r="AI67">
        <f t="shared" si="22"/>
        <v>3.5877633726925075E-2</v>
      </c>
      <c r="AJ67">
        <f t="shared" si="23"/>
        <v>0.8105860783180785</v>
      </c>
      <c r="AK67">
        <f t="shared" si="24"/>
        <v>-657.08209421530478</v>
      </c>
      <c r="AM67">
        <f t="shared" si="1"/>
        <v>-98.617481341819826</v>
      </c>
      <c r="AN67" s="1">
        <f t="shared" si="25"/>
        <v>-101.45043568800001</v>
      </c>
      <c r="AO67" s="1">
        <f t="shared" si="26"/>
        <v>8.0256303275412151</v>
      </c>
      <c r="AQ67">
        <f t="shared" si="27"/>
        <v>0.85921752003224916</v>
      </c>
      <c r="AR67" s="1">
        <v>0.88390000000000002</v>
      </c>
      <c r="AT67">
        <f t="shared" si="29"/>
        <v>0.85921752003224916</v>
      </c>
      <c r="AU67">
        <f t="shared" si="30"/>
        <v>0.88390000000000002</v>
      </c>
    </row>
    <row r="68" spans="1:47" x14ac:dyDescent="0.3">
      <c r="A68" s="1">
        <v>1.60666</v>
      </c>
      <c r="B68" s="1">
        <v>298.14999999999998</v>
      </c>
      <c r="C68">
        <v>109.94</v>
      </c>
      <c r="D68">
        <f t="shared" si="2"/>
        <v>176.63620040000001</v>
      </c>
      <c r="E68" s="1">
        <v>1.7999999999999999E-2</v>
      </c>
      <c r="F68">
        <f t="shared" si="3"/>
        <v>3.3540164346805303E-3</v>
      </c>
      <c r="G68">
        <f t="shared" si="4"/>
        <v>5.697596715569115</v>
      </c>
      <c r="I68">
        <f t="shared" si="5"/>
        <v>28.919879999999999</v>
      </c>
      <c r="J68" s="1">
        <f t="shared" si="6"/>
        <v>9.6399600000000003</v>
      </c>
      <c r="K68" s="1">
        <f t="shared" si="7"/>
        <v>3.1048284976790588</v>
      </c>
      <c r="L68" s="1">
        <v>0.2</v>
      </c>
      <c r="M68" s="1">
        <f t="shared" si="8"/>
        <v>1.6209656995358119</v>
      </c>
      <c r="N68" s="1">
        <f t="shared" si="9"/>
        <v>0.4830220824653878</v>
      </c>
      <c r="O68" s="1">
        <f t="shared" si="10"/>
        <v>4.6563135540830398</v>
      </c>
      <c r="P68" s="1">
        <f t="shared" si="11"/>
        <v>-86.75963999999999</v>
      </c>
      <c r="Q68" s="1">
        <f t="shared" si="12"/>
        <v>-403.980087679365</v>
      </c>
      <c r="S68">
        <f t="shared" si="13"/>
        <v>0.32207898141476299</v>
      </c>
      <c r="T68">
        <f t="shared" si="14"/>
        <v>3.2419313990716239</v>
      </c>
      <c r="U68">
        <f t="shared" si="15"/>
        <v>5.8456048678007297</v>
      </c>
      <c r="W68">
        <f t="shared" si="16"/>
        <v>0.84988036205247453</v>
      </c>
      <c r="X68">
        <f t="shared" si="17"/>
        <v>-0.16265968993056037</v>
      </c>
      <c r="Z68">
        <f t="shared" si="18"/>
        <v>-328.77998045770312</v>
      </c>
      <c r="AA68">
        <f t="shared" si="0"/>
        <v>0.15011963794752545</v>
      </c>
      <c r="AB68">
        <f t="shared" si="19"/>
        <v>2.2535905697496122E-2</v>
      </c>
      <c r="AC68">
        <f t="shared" si="20"/>
        <v>-7.4093546348194153</v>
      </c>
      <c r="AH68">
        <f t="shared" si="21"/>
        <v>-17105.240549546299</v>
      </c>
      <c r="AI68">
        <f t="shared" si="22"/>
        <v>2.2535905697496122E-2</v>
      </c>
      <c r="AJ68">
        <f t="shared" si="23"/>
        <v>0.84988036205247453</v>
      </c>
      <c r="AK68">
        <f t="shared" si="24"/>
        <v>-327.61365647811675</v>
      </c>
      <c r="AM68">
        <f t="shared" si="1"/>
        <v>-74.965341124160091</v>
      </c>
      <c r="AN68" s="1">
        <f t="shared" si="25"/>
        <v>-72.305483976000005</v>
      </c>
      <c r="AO68" s="1">
        <f t="shared" si="26"/>
        <v>7.0748400486183041</v>
      </c>
      <c r="AQ68">
        <f t="shared" si="27"/>
        <v>0.86405777068876843</v>
      </c>
      <c r="AR68" s="1">
        <v>0.83340000000000003</v>
      </c>
      <c r="AT68">
        <f t="shared" si="29"/>
        <v>0.86405777068876843</v>
      </c>
      <c r="AU68">
        <f t="shared" si="30"/>
        <v>0.83340000000000003</v>
      </c>
    </row>
    <row r="69" spans="1:47" x14ac:dyDescent="0.3">
      <c r="A69" s="1">
        <v>1.1325099999999999</v>
      </c>
      <c r="B69" s="1">
        <v>298.14999999999998</v>
      </c>
      <c r="C69">
        <v>109.94</v>
      </c>
      <c r="D69">
        <f t="shared" si="2"/>
        <v>124.50814939999999</v>
      </c>
      <c r="E69" s="1">
        <v>1.7999999999999999E-2</v>
      </c>
      <c r="F69">
        <f t="shared" si="3"/>
        <v>3.3540164346805303E-3</v>
      </c>
      <c r="G69">
        <f t="shared" si="4"/>
        <v>5.697596715569115</v>
      </c>
      <c r="I69">
        <f t="shared" si="5"/>
        <v>20.385179999999998</v>
      </c>
      <c r="J69" s="1">
        <f t="shared" si="6"/>
        <v>6.7950599999999994</v>
      </c>
      <c r="K69" s="1">
        <f t="shared" si="7"/>
        <v>2.6067335882287623</v>
      </c>
      <c r="L69" s="1">
        <v>0.2</v>
      </c>
      <c r="M69" s="1">
        <f t="shared" si="8"/>
        <v>1.5213467176457525</v>
      </c>
      <c r="N69" s="1">
        <f t="shared" si="9"/>
        <v>0.41959594104439057</v>
      </c>
      <c r="O69" s="1">
        <f t="shared" si="10"/>
        <v>2.8511795951530963</v>
      </c>
      <c r="P69" s="1">
        <f t="shared" si="11"/>
        <v>-61.155539999999995</v>
      </c>
      <c r="Q69" s="1">
        <f t="shared" si="12"/>
        <v>-174.36542777856897</v>
      </c>
      <c r="S69">
        <f t="shared" si="13"/>
        <v>0.38362186474126247</v>
      </c>
      <c r="T69">
        <f t="shared" si="14"/>
        <v>3.0426934352915049</v>
      </c>
      <c r="U69">
        <f t="shared" si="15"/>
        <v>5.2663943098094794</v>
      </c>
      <c r="W69">
        <f t="shared" si="16"/>
        <v>0.88927768156555076</v>
      </c>
      <c r="X69">
        <f t="shared" si="17"/>
        <v>-0.11734573952303171</v>
      </c>
      <c r="Z69">
        <f t="shared" si="18"/>
        <v>243.60878640131813</v>
      </c>
      <c r="AA69">
        <f t="shared" si="0"/>
        <v>0.11072231843444921</v>
      </c>
      <c r="AB69">
        <f t="shared" si="19"/>
        <v>1.2259431799499572E-2</v>
      </c>
      <c r="AC69">
        <f t="shared" si="20"/>
        <v>2.9865053026458184</v>
      </c>
      <c r="AH69">
        <f t="shared" si="21"/>
        <v>-12022.13398327377</v>
      </c>
      <c r="AI69">
        <f t="shared" si="22"/>
        <v>1.2259431799499572E-2</v>
      </c>
      <c r="AJ69">
        <f t="shared" si="23"/>
        <v>0.88927768156555076</v>
      </c>
      <c r="AK69">
        <f t="shared" si="24"/>
        <v>-131.06577460646272</v>
      </c>
      <c r="AM69">
        <f t="shared" si="1"/>
        <v>-51.669898524084573</v>
      </c>
      <c r="AN69" s="1">
        <f t="shared" si="25"/>
        <v>-48.734849826000001</v>
      </c>
      <c r="AO69" s="1">
        <f t="shared" si="26"/>
        <v>8.6145108601279379</v>
      </c>
      <c r="AQ69">
        <f t="shared" si="27"/>
        <v>0.84489317769223482</v>
      </c>
      <c r="AR69" s="1">
        <v>0.79690000000000005</v>
      </c>
      <c r="AT69">
        <f t="shared" si="29"/>
        <v>0.84489317769223482</v>
      </c>
      <c r="AU69">
        <f t="shared" si="30"/>
        <v>0.79690000000000005</v>
      </c>
    </row>
    <row r="70" spans="1:47" x14ac:dyDescent="0.3">
      <c r="A70" s="1">
        <v>0.87163999999999997</v>
      </c>
      <c r="B70" s="1">
        <v>298.14999999999998</v>
      </c>
      <c r="C70">
        <v>109.94</v>
      </c>
      <c r="D70">
        <f t="shared" si="2"/>
        <v>95.828101599999997</v>
      </c>
      <c r="E70" s="1">
        <v>1.7999999999999999E-2</v>
      </c>
      <c r="F70">
        <f t="shared" si="3"/>
        <v>3.3540164346805303E-3</v>
      </c>
      <c r="G70">
        <f t="shared" si="4"/>
        <v>5.697596715569115</v>
      </c>
      <c r="I70">
        <f t="shared" si="5"/>
        <v>15.68952</v>
      </c>
      <c r="J70" s="1">
        <f t="shared" si="6"/>
        <v>5.2298399999999994</v>
      </c>
      <c r="K70" s="1">
        <f t="shared" si="7"/>
        <v>2.2868843433807489</v>
      </c>
      <c r="L70" s="1">
        <v>0.2</v>
      </c>
      <c r="M70" s="1">
        <f t="shared" si="8"/>
        <v>1.4573768686761497</v>
      </c>
      <c r="N70" s="1">
        <f t="shared" si="9"/>
        <v>0.37663815449102961</v>
      </c>
      <c r="O70" s="1">
        <f t="shared" si="10"/>
        <v>1.9697572858833661</v>
      </c>
      <c r="P70" s="1">
        <f t="shared" si="11"/>
        <v>-47.068559999999998</v>
      </c>
      <c r="Q70" s="1">
        <f t="shared" si="12"/>
        <v>-92.71363899603837</v>
      </c>
      <c r="S70">
        <f t="shared" si="13"/>
        <v>0.43727615823442961</v>
      </c>
      <c r="T70">
        <f t="shared" si="14"/>
        <v>2.9147537373522994</v>
      </c>
      <c r="U70">
        <f t="shared" si="15"/>
        <v>4.8575569308233506</v>
      </c>
      <c r="W70">
        <f t="shared" si="16"/>
        <v>0.91255188522717845</v>
      </c>
      <c r="X70">
        <f t="shared" si="17"/>
        <v>-9.151033461905346E-2</v>
      </c>
      <c r="Z70">
        <f t="shared" si="18"/>
        <v>490.48561777583058</v>
      </c>
      <c r="AA70">
        <f t="shared" si="0"/>
        <v>8.7448114772821578E-2</v>
      </c>
      <c r="AB70">
        <f t="shared" si="19"/>
        <v>7.6471727773205758E-3</v>
      </c>
      <c r="AC70">
        <f t="shared" si="20"/>
        <v>3.7508282639225965</v>
      </c>
      <c r="AH70">
        <f t="shared" si="21"/>
        <v>-9216.9728609304002</v>
      </c>
      <c r="AI70">
        <f t="shared" si="22"/>
        <v>7.6471727773205758E-3</v>
      </c>
      <c r="AJ70">
        <f t="shared" si="23"/>
        <v>0.91255188522717845</v>
      </c>
      <c r="AK70">
        <f t="shared" si="24"/>
        <v>-64.320109922803894</v>
      </c>
      <c r="AM70">
        <f t="shared" si="1"/>
        <v>-37.093424602599484</v>
      </c>
      <c r="AN70" s="1">
        <f t="shared" si="25"/>
        <v>-36.821734487999997</v>
      </c>
      <c r="AO70" s="1">
        <f t="shared" si="26"/>
        <v>7.3815518371082259E-2</v>
      </c>
      <c r="AQ70">
        <f t="shared" si="27"/>
        <v>0.78807222066278393</v>
      </c>
      <c r="AR70" s="1">
        <v>0.7823</v>
      </c>
      <c r="AT70">
        <f t="shared" si="29"/>
        <v>0.78807222066278393</v>
      </c>
      <c r="AU70">
        <f t="shared" si="30"/>
        <v>0.7823</v>
      </c>
    </row>
    <row r="71" spans="1:47" x14ac:dyDescent="0.3">
      <c r="A71" s="1">
        <v>0.70808000000000004</v>
      </c>
      <c r="B71" s="1">
        <v>298.14999999999998</v>
      </c>
      <c r="C71">
        <v>109.94</v>
      </c>
      <c r="D71">
        <f t="shared" si="2"/>
        <v>77.846315200000006</v>
      </c>
      <c r="E71" s="1">
        <v>1.7999999999999999E-2</v>
      </c>
      <c r="F71">
        <f t="shared" si="3"/>
        <v>3.3540164346805303E-3</v>
      </c>
      <c r="G71">
        <f t="shared" si="4"/>
        <v>5.697596715569115</v>
      </c>
      <c r="I71">
        <f t="shared" si="5"/>
        <v>12.74544</v>
      </c>
      <c r="J71" s="1">
        <f t="shared" si="6"/>
        <v>4.2484800000000007</v>
      </c>
      <c r="K71" s="1">
        <f t="shared" si="7"/>
        <v>2.0611841256908612</v>
      </c>
      <c r="L71" s="1">
        <v>0.2</v>
      </c>
      <c r="M71" s="1">
        <f t="shared" si="8"/>
        <v>1.4122368251381723</v>
      </c>
      <c r="N71" s="1">
        <f t="shared" si="9"/>
        <v>0.34517484819276378</v>
      </c>
      <c r="O71" s="1">
        <f t="shared" si="10"/>
        <v>1.4664684390499934</v>
      </c>
      <c r="P71" s="1">
        <f t="shared" si="11"/>
        <v>-38.236319999999999</v>
      </c>
      <c r="Q71" s="1">
        <f t="shared" si="12"/>
        <v>-56.072356505416039</v>
      </c>
      <c r="S71">
        <f t="shared" si="13"/>
        <v>0.48515801549986376</v>
      </c>
      <c r="T71">
        <f t="shared" si="14"/>
        <v>2.8244736502763446</v>
      </c>
      <c r="U71">
        <f t="shared" si="15"/>
        <v>4.5503213557639581</v>
      </c>
      <c r="W71">
        <f t="shared" si="16"/>
        <v>0.92777605294725607</v>
      </c>
      <c r="X71">
        <f t="shared" si="17"/>
        <v>-7.4964897573949307E-2</v>
      </c>
      <c r="Z71">
        <f t="shared" si="18"/>
        <v>617.36384350443655</v>
      </c>
      <c r="AA71">
        <f t="shared" ref="AA71" si="31">D71/(1000+D71)</f>
        <v>7.2223947052743986E-2</v>
      </c>
      <c r="AB71">
        <f t="shared" si="19"/>
        <v>5.2162985278775666E-3</v>
      </c>
      <c r="AC71">
        <f t="shared" si="20"/>
        <v>3.2203541080370286</v>
      </c>
      <c r="AH71">
        <f t="shared" si="21"/>
        <v>-7461.5009516436121</v>
      </c>
      <c r="AI71">
        <f t="shared" si="22"/>
        <v>5.2162985278775666E-3</v>
      </c>
      <c r="AJ71">
        <f t="shared" si="23"/>
        <v>0.92777605294725607</v>
      </c>
      <c r="AK71">
        <f t="shared" si="24"/>
        <v>-36.110358110370832</v>
      </c>
      <c r="AM71">
        <f t="shared" ref="AM71" si="32">(Q71-U71)+X71-AC71-AK71</f>
        <v>-27.80763875642014</v>
      </c>
      <c r="AN71" s="1">
        <f t="shared" si="25"/>
        <v>-29.667560688000005</v>
      </c>
      <c r="AO71" s="1">
        <f t="shared" si="26"/>
        <v>3.4593095915717784</v>
      </c>
      <c r="AQ71">
        <f t="shared" si="27"/>
        <v>0.72725719306722347</v>
      </c>
      <c r="AR71" s="1">
        <v>0.77590000000000003</v>
      </c>
    </row>
    <row r="72" spans="1:47" x14ac:dyDescent="0.3">
      <c r="A72" s="1"/>
      <c r="B72" s="1"/>
    </row>
    <row r="73" spans="1:47" x14ac:dyDescent="0.3">
      <c r="A73" s="1"/>
      <c r="B73" s="1"/>
    </row>
    <row r="74" spans="1:47" x14ac:dyDescent="0.3">
      <c r="A74" s="1"/>
      <c r="B74" s="1"/>
    </row>
    <row r="75" spans="1:47" x14ac:dyDescent="0.3">
      <c r="A75" s="1"/>
      <c r="B75" s="1"/>
    </row>
    <row r="76" spans="1:47" x14ac:dyDescent="0.3">
      <c r="A76" s="1"/>
      <c r="B76" s="1"/>
    </row>
    <row r="77" spans="1:47" x14ac:dyDescent="0.3">
      <c r="A77" s="1"/>
      <c r="B77" s="1"/>
    </row>
    <row r="78" spans="1:47" x14ac:dyDescent="0.3">
      <c r="A78" s="1"/>
      <c r="B78" s="1"/>
    </row>
    <row r="79" spans="1:47" x14ac:dyDescent="0.3">
      <c r="A79" s="1"/>
      <c r="B79" s="1"/>
    </row>
    <row r="80" spans="1:47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8B69-17F9-444C-8B73-7E7221C9BD3F}">
  <dimension ref="A1:B34"/>
  <sheetViews>
    <sheetView workbookViewId="0">
      <selection sqref="A1:B34"/>
    </sheetView>
  </sheetViews>
  <sheetFormatPr defaultRowHeight="14.4" x14ac:dyDescent="0.3"/>
  <cols>
    <col min="1" max="1" width="8.88671875" style="1"/>
    <col min="2" max="2" width="14" style="1" customWidth="1"/>
  </cols>
  <sheetData>
    <row r="1" spans="1:2" x14ac:dyDescent="0.3">
      <c r="A1" s="1" t="s">
        <v>37</v>
      </c>
      <c r="B1" s="1" t="s">
        <v>36</v>
      </c>
    </row>
    <row r="2" spans="1:2" x14ac:dyDescent="0.3">
      <c r="A2" s="1">
        <v>2.0999315560741503E-2</v>
      </c>
      <c r="B2" s="1">
        <v>271.77023032931601</v>
      </c>
    </row>
    <row r="3" spans="1:2" x14ac:dyDescent="0.3">
      <c r="A3" s="1">
        <v>4.009100324751385E-2</v>
      </c>
      <c r="B3" s="1">
        <v>270.10528340824402</v>
      </c>
    </row>
    <row r="4" spans="1:2" x14ac:dyDescent="0.3">
      <c r="A4" s="1">
        <v>5.9187100732663596E-2</v>
      </c>
      <c r="B4" s="1">
        <v>268.44208538099599</v>
      </c>
    </row>
    <row r="5" spans="1:2" x14ac:dyDescent="0.3">
      <c r="A5" s="1">
        <v>7.6482269457726487E-2</v>
      </c>
      <c r="B5" s="1">
        <v>267.91479389286201</v>
      </c>
    </row>
    <row r="6" spans="1:2" x14ac:dyDescent="0.3">
      <c r="A6" s="1">
        <v>9.5183301773118539E-2</v>
      </c>
      <c r="B6" s="1">
        <v>263.97715944664998</v>
      </c>
    </row>
    <row r="7" spans="1:2" x14ac:dyDescent="0.3">
      <c r="A7" s="1">
        <v>0.12218269911280236</v>
      </c>
      <c r="B7" s="1">
        <v>260.064009513982</v>
      </c>
    </row>
    <row r="8" spans="1:2" x14ac:dyDescent="0.3">
      <c r="A8" s="1">
        <v>0.14093082479144514</v>
      </c>
      <c r="B8" s="1">
        <v>254.423826929467</v>
      </c>
    </row>
    <row r="9" spans="1:2" x14ac:dyDescent="0.3">
      <c r="A9" s="1">
        <v>0.15537083421440145</v>
      </c>
      <c r="B9" s="1">
        <v>252.75800556148201</v>
      </c>
    </row>
    <row r="10" spans="1:2" x14ac:dyDescent="0.3">
      <c r="A10" s="1">
        <v>0.15537925582263779</v>
      </c>
      <c r="B10" s="1">
        <v>255.604330261109</v>
      </c>
    </row>
    <row r="11" spans="1:2" x14ac:dyDescent="0.3">
      <c r="A11" s="1">
        <v>0.15449406904479593</v>
      </c>
      <c r="B11" s="1">
        <v>256.74023680022299</v>
      </c>
    </row>
    <row r="12" spans="1:2" x14ac:dyDescent="0.3">
      <c r="A12" s="1">
        <v>0.15480226823819804</v>
      </c>
      <c r="B12" s="1">
        <v>260.72596582661401</v>
      </c>
    </row>
    <row r="13" spans="1:2" x14ac:dyDescent="0.3">
      <c r="A13" s="1">
        <v>0.1533267267576309</v>
      </c>
      <c r="B13" s="1">
        <v>263.56791829167997</v>
      </c>
    </row>
    <row r="14" spans="1:2" x14ac:dyDescent="0.3">
      <c r="A14" s="1">
        <v>0.15274523568297013</v>
      </c>
      <c r="B14" s="1">
        <v>268.12028891725902</v>
      </c>
    </row>
    <row r="15" spans="1:2" x14ac:dyDescent="0.3">
      <c r="A15" s="1">
        <v>0.1518630082022864</v>
      </c>
      <c r="B15" s="1">
        <v>272.10252015600099</v>
      </c>
    </row>
    <row r="16" spans="1:2" x14ac:dyDescent="0.3">
      <c r="A16" s="1">
        <v>0.14889810295327691</v>
      </c>
      <c r="B16" s="1">
        <v>281.77127966561102</v>
      </c>
    </row>
    <row r="17" spans="1:2" x14ac:dyDescent="0.3">
      <c r="A17" s="1">
        <v>0.14711399763595187</v>
      </c>
      <c r="B17" s="1">
        <v>289.16647720316899</v>
      </c>
    </row>
    <row r="18" spans="1:2" x14ac:dyDescent="0.3">
      <c r="A18" s="1">
        <v>0.14532067215920066</v>
      </c>
      <c r="B18" s="1">
        <v>295.992409800801</v>
      </c>
    </row>
    <row r="19" spans="1:2" x14ac:dyDescent="0.3">
      <c r="A19" s="1">
        <v>0.14382565541793893</v>
      </c>
      <c r="B19" s="1">
        <v>303.38848178527002</v>
      </c>
    </row>
    <row r="20" spans="1:2" x14ac:dyDescent="0.3">
      <c r="A20" s="1">
        <v>0.14292474476345665</v>
      </c>
      <c r="B20" s="1">
        <v>307.37071302401199</v>
      </c>
    </row>
    <row r="21" spans="1:2" x14ac:dyDescent="0.3">
      <c r="A21" s="1">
        <v>0.14202888808345326</v>
      </c>
      <c r="B21" s="1">
        <v>313.63000402245501</v>
      </c>
    </row>
    <row r="22" spans="1:2" x14ac:dyDescent="0.3">
      <c r="A22" s="1">
        <v>0.14174260668796504</v>
      </c>
      <c r="B22" s="1">
        <v>319.89104391472398</v>
      </c>
    </row>
    <row r="23" spans="1:2" x14ac:dyDescent="0.3">
      <c r="A23" s="1">
        <v>0.14022456349807511</v>
      </c>
      <c r="B23" s="1">
        <v>323.87152625964001</v>
      </c>
    </row>
    <row r="24" spans="1:2" x14ac:dyDescent="0.3">
      <c r="A24" s="1">
        <v>0.13962143433393306</v>
      </c>
      <c r="B24" s="1">
        <v>327.28536700536898</v>
      </c>
    </row>
    <row r="25" spans="1:2" x14ac:dyDescent="0.3">
      <c r="A25" s="1">
        <v>0.13657721019261368</v>
      </c>
      <c r="B25" s="1">
        <v>339.23118627468102</v>
      </c>
    </row>
    <row r="26" spans="1:2" x14ac:dyDescent="0.3">
      <c r="A26" s="1">
        <v>0.13598833941624983</v>
      </c>
      <c r="B26" s="1">
        <v>348.90694135959001</v>
      </c>
    </row>
    <row r="27" spans="1:2" x14ac:dyDescent="0.3">
      <c r="A27" s="1">
        <v>0.13444100986675767</v>
      </c>
      <c r="B27" s="1">
        <v>350.04109900487902</v>
      </c>
    </row>
    <row r="28" spans="1:2" x14ac:dyDescent="0.3">
      <c r="A28" s="1">
        <v>0.13448876613221616</v>
      </c>
      <c r="B28" s="1">
        <v>365.41125238286702</v>
      </c>
    </row>
    <row r="29" spans="1:2" x14ac:dyDescent="0.3">
      <c r="A29" s="1">
        <v>0.13325484791941505</v>
      </c>
      <c r="B29" s="1">
        <v>368.82334423477101</v>
      </c>
    </row>
    <row r="30" spans="1:2" x14ac:dyDescent="0.3">
      <c r="A30" s="1">
        <v>0.13264367338351149</v>
      </c>
      <c r="B30" s="1">
        <v>372.806449920425</v>
      </c>
    </row>
    <row r="31" spans="1:2" x14ac:dyDescent="0.3">
      <c r="A31" s="1">
        <v>0.13265788276539192</v>
      </c>
      <c r="B31" s="1">
        <v>377.36056943982902</v>
      </c>
    </row>
    <row r="32" spans="1:2" x14ac:dyDescent="0.3">
      <c r="A32" s="1">
        <v>0.12808160798714385</v>
      </c>
      <c r="B32" s="1">
        <v>418.33452841078002</v>
      </c>
    </row>
    <row r="33" spans="1:2" x14ac:dyDescent="0.3">
      <c r="A33" s="1">
        <v>0.12695352908259044</v>
      </c>
      <c r="B33" s="1">
        <v>461.02590111754301</v>
      </c>
    </row>
    <row r="34" spans="1:2" x14ac:dyDescent="0.3">
      <c r="A34" s="1">
        <v>0.1279870644577214</v>
      </c>
      <c r="B34" s="1">
        <v>488.35324157470399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C163-FFC3-469D-B7C9-B8C9E4B5DD41}">
  <dimension ref="A1:H205"/>
  <sheetViews>
    <sheetView zoomScaleNormal="100" zoomScaleSheetLayoutView="90" workbookViewId="0">
      <selection activeCell="G58" sqref="G58:H205"/>
    </sheetView>
  </sheetViews>
  <sheetFormatPr defaultRowHeight="14.4" x14ac:dyDescent="0.3"/>
  <cols>
    <col min="1" max="1" width="12.21875" customWidth="1"/>
    <col min="2" max="2" width="12.33203125" customWidth="1"/>
    <col min="4" max="4" width="12.33203125" customWidth="1"/>
    <col min="5" max="5" width="12.6640625" customWidth="1"/>
    <col min="7" max="7" width="10.6640625" customWidth="1"/>
    <col min="8" max="8" width="12.44140625" customWidth="1"/>
  </cols>
  <sheetData>
    <row r="1" spans="1:8" x14ac:dyDescent="0.3">
      <c r="A1" t="s">
        <v>38</v>
      </c>
      <c r="D1" t="s">
        <v>39</v>
      </c>
    </row>
    <row r="2" spans="1:8" x14ac:dyDescent="0.3">
      <c r="A2" s="1" t="s">
        <v>37</v>
      </c>
      <c r="B2" s="1" t="s">
        <v>36</v>
      </c>
      <c r="D2" t="s">
        <v>40</v>
      </c>
      <c r="G2" t="s">
        <v>41</v>
      </c>
    </row>
    <row r="3" spans="1:8" x14ac:dyDescent="0.3">
      <c r="A3" s="1">
        <v>2.0999315560741503E-2</v>
      </c>
      <c r="B3" s="1">
        <v>271.77023032931601</v>
      </c>
      <c r="D3" t="s">
        <v>37</v>
      </c>
      <c r="E3" t="s">
        <v>1</v>
      </c>
      <c r="G3" t="s">
        <v>37</v>
      </c>
      <c r="H3" t="s">
        <v>1</v>
      </c>
    </row>
    <row r="4" spans="1:8" x14ac:dyDescent="0.3">
      <c r="A4" s="1">
        <v>4.009100324751385E-2</v>
      </c>
      <c r="B4" s="1">
        <v>270.10528340824402</v>
      </c>
      <c r="D4">
        <v>5.64138E-2</v>
      </c>
      <c r="E4">
        <v>255</v>
      </c>
      <c r="G4">
        <v>0.156919</v>
      </c>
      <c r="H4">
        <v>250</v>
      </c>
    </row>
    <row r="5" spans="1:8" x14ac:dyDescent="0.3">
      <c r="A5" s="1">
        <v>5.9187100732663596E-2</v>
      </c>
      <c r="B5" s="1">
        <v>268.44208538099599</v>
      </c>
      <c r="D5">
        <v>0.15495300000000001</v>
      </c>
      <c r="E5">
        <v>257</v>
      </c>
      <c r="G5">
        <v>0.15622800000000001</v>
      </c>
      <c r="H5">
        <v>253</v>
      </c>
    </row>
    <row r="6" spans="1:8" x14ac:dyDescent="0.3">
      <c r="A6" s="1">
        <v>7.6482269457726487E-2</v>
      </c>
      <c r="B6" s="1">
        <v>267.91479389286201</v>
      </c>
      <c r="D6">
        <v>0.14311399999999999</v>
      </c>
      <c r="E6">
        <v>258</v>
      </c>
      <c r="G6">
        <v>0.155999</v>
      </c>
      <c r="H6">
        <v>254</v>
      </c>
    </row>
    <row r="7" spans="1:8" x14ac:dyDescent="0.3">
      <c r="A7" s="1">
        <v>9.5183301773118539E-2</v>
      </c>
      <c r="B7" s="1">
        <v>263.97715944664998</v>
      </c>
      <c r="D7">
        <v>0.166076</v>
      </c>
      <c r="E7">
        <v>259</v>
      </c>
      <c r="G7">
        <v>0.15576999999999999</v>
      </c>
      <c r="H7">
        <v>255</v>
      </c>
    </row>
    <row r="8" spans="1:8" x14ac:dyDescent="0.3">
      <c r="A8" s="1">
        <v>0.12218269911280236</v>
      </c>
      <c r="B8" s="1">
        <v>260.064009513982</v>
      </c>
      <c r="D8">
        <v>0.11946</v>
      </c>
      <c r="E8">
        <v>260</v>
      </c>
      <c r="G8">
        <v>0.15554200000000001</v>
      </c>
      <c r="H8">
        <v>256</v>
      </c>
    </row>
    <row r="9" spans="1:8" x14ac:dyDescent="0.3">
      <c r="A9" s="1">
        <v>0.14093082479144514</v>
      </c>
      <c r="B9" s="1">
        <v>254.423826929467</v>
      </c>
      <c r="D9">
        <v>0.10764600000000001</v>
      </c>
      <c r="E9">
        <v>261</v>
      </c>
      <c r="G9">
        <v>0.15531400000000001</v>
      </c>
      <c r="H9">
        <v>257</v>
      </c>
    </row>
    <row r="10" spans="1:8" x14ac:dyDescent="0.3">
      <c r="A10" s="1">
        <v>0.15537083421440145</v>
      </c>
      <c r="B10" s="1">
        <v>252.75800556148201</v>
      </c>
      <c r="D10">
        <v>0.115548</v>
      </c>
      <c r="E10">
        <v>262</v>
      </c>
      <c r="G10">
        <v>0.155087</v>
      </c>
      <c r="H10">
        <v>258</v>
      </c>
    </row>
    <row r="11" spans="1:8" x14ac:dyDescent="0.3">
      <c r="A11" s="1">
        <v>0.15537925582263779</v>
      </c>
      <c r="B11" s="1">
        <v>255.604330261109</v>
      </c>
      <c r="D11">
        <v>8.4043499999999993E-2</v>
      </c>
      <c r="E11">
        <v>263</v>
      </c>
      <c r="G11">
        <v>0.154861</v>
      </c>
      <c r="H11">
        <v>259</v>
      </c>
    </row>
    <row r="12" spans="1:8" x14ac:dyDescent="0.3">
      <c r="A12" s="1">
        <v>0.15449406904479593</v>
      </c>
      <c r="B12" s="1">
        <v>256.74023680022299</v>
      </c>
      <c r="D12">
        <v>7.2256799999999996E-2</v>
      </c>
      <c r="E12">
        <v>264</v>
      </c>
      <c r="G12">
        <v>0.15463499999999999</v>
      </c>
      <c r="H12">
        <v>260</v>
      </c>
    </row>
    <row r="13" spans="1:8" x14ac:dyDescent="0.3">
      <c r="A13" s="1">
        <v>0.15480226823819804</v>
      </c>
      <c r="B13" s="1">
        <v>260.72596582661401</v>
      </c>
      <c r="D13">
        <v>5.3374199999999997E-2</v>
      </c>
      <c r="E13">
        <v>265</v>
      </c>
      <c r="G13">
        <v>0.15440999999999999</v>
      </c>
      <c r="H13">
        <v>261</v>
      </c>
    </row>
    <row r="14" spans="1:8" x14ac:dyDescent="0.3">
      <c r="A14" s="1">
        <v>0.1533267267576309</v>
      </c>
      <c r="B14" s="1">
        <v>263.56791829167997</v>
      </c>
      <c r="D14">
        <v>4.87451E-2</v>
      </c>
      <c r="E14">
        <v>266</v>
      </c>
      <c r="G14">
        <v>0.15418599999999999</v>
      </c>
      <c r="H14">
        <v>262</v>
      </c>
    </row>
    <row r="15" spans="1:8" x14ac:dyDescent="0.3">
      <c r="A15" s="1">
        <v>0.15274523568297013</v>
      </c>
      <c r="B15" s="1">
        <v>268.12028891725902</v>
      </c>
      <c r="D15">
        <v>1.0690099999999999E-2</v>
      </c>
      <c r="E15">
        <v>267</v>
      </c>
      <c r="G15">
        <v>0.15396199999999999</v>
      </c>
      <c r="H15">
        <v>263</v>
      </c>
    </row>
    <row r="16" spans="1:8" x14ac:dyDescent="0.3">
      <c r="A16" s="1">
        <v>0.1518630082022864</v>
      </c>
      <c r="B16" s="1">
        <v>272.10252015600099</v>
      </c>
      <c r="D16">
        <v>3.06419E-2</v>
      </c>
      <c r="E16">
        <v>268</v>
      </c>
      <c r="G16">
        <v>0.15373800000000001</v>
      </c>
      <c r="H16">
        <v>264</v>
      </c>
    </row>
    <row r="17" spans="1:8" x14ac:dyDescent="0.3">
      <c r="A17" s="1">
        <v>0.14889810295327691</v>
      </c>
      <c r="B17" s="1">
        <v>281.77127966561102</v>
      </c>
      <c r="D17">
        <v>9.6916399999999996E-3</v>
      </c>
      <c r="E17">
        <v>269</v>
      </c>
      <c r="G17">
        <v>0.15351600000000001</v>
      </c>
      <c r="H17">
        <v>265</v>
      </c>
    </row>
    <row r="18" spans="1:8" x14ac:dyDescent="0.3">
      <c r="A18" s="1">
        <v>0.14711399763595187</v>
      </c>
      <c r="B18" s="1">
        <v>289.16647720316899</v>
      </c>
      <c r="D18">
        <v>5.4646700000000002E-4</v>
      </c>
      <c r="E18">
        <v>270</v>
      </c>
      <c r="G18">
        <v>0.15329400000000001</v>
      </c>
      <c r="H18">
        <v>266</v>
      </c>
    </row>
    <row r="19" spans="1:8" x14ac:dyDescent="0.3">
      <c r="A19" s="1">
        <v>0.14532067215920066</v>
      </c>
      <c r="B19" s="1">
        <v>295.992409800801</v>
      </c>
      <c r="G19">
        <v>0.15285099999999999</v>
      </c>
      <c r="H19">
        <v>268</v>
      </c>
    </row>
    <row r="20" spans="1:8" x14ac:dyDescent="0.3">
      <c r="A20" s="1">
        <v>0.14382565541793893</v>
      </c>
      <c r="B20" s="1">
        <v>303.38848178527002</v>
      </c>
      <c r="G20">
        <v>0.15263099999999999</v>
      </c>
      <c r="H20">
        <v>269</v>
      </c>
    </row>
    <row r="21" spans="1:8" x14ac:dyDescent="0.3">
      <c r="A21" s="1">
        <v>0.14292474476345665</v>
      </c>
      <c r="B21" s="1">
        <v>307.37071302401199</v>
      </c>
      <c r="G21">
        <v>0.15241199999999999</v>
      </c>
      <c r="H21">
        <v>270</v>
      </c>
    </row>
    <row r="22" spans="1:8" x14ac:dyDescent="0.3">
      <c r="A22" s="1">
        <v>0.14202888808345326</v>
      </c>
      <c r="B22" s="1">
        <v>313.63000402245501</v>
      </c>
      <c r="G22">
        <v>0.15219299999999999</v>
      </c>
      <c r="H22">
        <v>271</v>
      </c>
    </row>
    <row r="23" spans="1:8" x14ac:dyDescent="0.3">
      <c r="A23" s="1">
        <v>0.14174260668796504</v>
      </c>
      <c r="B23" s="1">
        <v>319.89104391472398</v>
      </c>
      <c r="G23">
        <v>0.151975</v>
      </c>
      <c r="H23">
        <v>272</v>
      </c>
    </row>
    <row r="24" spans="1:8" x14ac:dyDescent="0.3">
      <c r="A24" s="1">
        <v>0.14022456349807511</v>
      </c>
      <c r="B24" s="1">
        <v>323.87152625964001</v>
      </c>
      <c r="G24">
        <v>0.15132399999999999</v>
      </c>
      <c r="H24">
        <v>275</v>
      </c>
    </row>
    <row r="25" spans="1:8" x14ac:dyDescent="0.3">
      <c r="A25" s="1">
        <v>0.13962143433393306</v>
      </c>
      <c r="B25" s="1">
        <v>327.28536700536898</v>
      </c>
      <c r="G25">
        <v>0.150894</v>
      </c>
      <c r="H25">
        <v>277</v>
      </c>
    </row>
    <row r="26" spans="1:8" x14ac:dyDescent="0.3">
      <c r="A26" s="1">
        <v>0.13657721019261368</v>
      </c>
      <c r="B26" s="1">
        <v>339.23118627468102</v>
      </c>
      <c r="G26">
        <v>0.15068000000000001</v>
      </c>
      <c r="H26">
        <v>278</v>
      </c>
    </row>
    <row r="27" spans="1:8" x14ac:dyDescent="0.3">
      <c r="A27" s="1">
        <v>0.13598833941624983</v>
      </c>
      <c r="B27" s="1">
        <v>348.90694135959001</v>
      </c>
      <c r="G27">
        <v>0.15046699999999999</v>
      </c>
      <c r="H27">
        <v>279</v>
      </c>
    </row>
    <row r="28" spans="1:8" x14ac:dyDescent="0.3">
      <c r="A28" s="1">
        <v>0.13444100986675767</v>
      </c>
      <c r="B28" s="1">
        <v>350.04109900487902</v>
      </c>
      <c r="G28">
        <v>0.15004200000000001</v>
      </c>
      <c r="H28">
        <v>281</v>
      </c>
    </row>
    <row r="29" spans="1:8" x14ac:dyDescent="0.3">
      <c r="A29" s="1">
        <v>0.13448876613221616</v>
      </c>
      <c r="B29" s="1">
        <v>365.41125238286702</v>
      </c>
      <c r="G29">
        <v>0.14983099999999999</v>
      </c>
      <c r="H29">
        <v>282</v>
      </c>
    </row>
    <row r="30" spans="1:8" x14ac:dyDescent="0.3">
      <c r="A30" s="1">
        <v>0.13325484791941505</v>
      </c>
      <c r="B30" s="1">
        <v>368.82334423477101</v>
      </c>
      <c r="G30">
        <v>0.14962</v>
      </c>
      <c r="H30">
        <v>283</v>
      </c>
    </row>
    <row r="31" spans="1:8" x14ac:dyDescent="0.3">
      <c r="A31" s="1">
        <v>0.13264367338351149</v>
      </c>
      <c r="B31" s="1">
        <v>372.806449920425</v>
      </c>
      <c r="G31">
        <v>0.14941099999999999</v>
      </c>
      <c r="H31">
        <v>284</v>
      </c>
    </row>
    <row r="32" spans="1:8" x14ac:dyDescent="0.3">
      <c r="A32" s="1">
        <v>0.13265788276539192</v>
      </c>
      <c r="B32" s="1">
        <v>377.36056943982902</v>
      </c>
      <c r="G32">
        <v>0.149201</v>
      </c>
      <c r="H32">
        <v>285</v>
      </c>
    </row>
    <row r="33" spans="1:8" x14ac:dyDescent="0.3">
      <c r="A33" s="1">
        <v>0.12808160798714385</v>
      </c>
      <c r="B33" s="1">
        <v>418.33452841078002</v>
      </c>
      <c r="G33">
        <v>0.14899299999999999</v>
      </c>
      <c r="H33">
        <v>286</v>
      </c>
    </row>
    <row r="34" spans="1:8" x14ac:dyDescent="0.3">
      <c r="A34" s="1">
        <v>0.12695352908259044</v>
      </c>
      <c r="B34" s="1">
        <v>461.02590111754301</v>
      </c>
      <c r="G34">
        <v>0.148786</v>
      </c>
      <c r="H34">
        <v>287</v>
      </c>
    </row>
    <row r="35" spans="1:8" x14ac:dyDescent="0.3">
      <c r="A35" s="1">
        <v>0.1279870644577214</v>
      </c>
      <c r="B35" s="1">
        <v>488.35324157470399</v>
      </c>
      <c r="G35">
        <v>0.14857899999999999</v>
      </c>
      <c r="H35">
        <v>288</v>
      </c>
    </row>
    <row r="36" spans="1:8" x14ac:dyDescent="0.3">
      <c r="G36">
        <v>0.14816699999999999</v>
      </c>
      <c r="H36">
        <v>290</v>
      </c>
    </row>
    <row r="37" spans="1:8" x14ac:dyDescent="0.3">
      <c r="G37">
        <v>0.147759</v>
      </c>
      <c r="H37">
        <v>292</v>
      </c>
    </row>
    <row r="38" spans="1:8" x14ac:dyDescent="0.3">
      <c r="G38">
        <v>0.14755599999999999</v>
      </c>
      <c r="H38">
        <v>293</v>
      </c>
    </row>
    <row r="39" spans="1:8" x14ac:dyDescent="0.3">
      <c r="G39">
        <v>0.14735400000000001</v>
      </c>
      <c r="H39">
        <v>294</v>
      </c>
    </row>
    <row r="40" spans="1:8" x14ac:dyDescent="0.3">
      <c r="G40">
        <v>0.14715300000000001</v>
      </c>
      <c r="H40">
        <v>295</v>
      </c>
    </row>
    <row r="41" spans="1:8" x14ac:dyDescent="0.3">
      <c r="G41">
        <v>0.146952</v>
      </c>
      <c r="H41">
        <v>296</v>
      </c>
    </row>
    <row r="42" spans="1:8" x14ac:dyDescent="0.3">
      <c r="G42">
        <v>0.14675199999999999</v>
      </c>
      <c r="H42">
        <v>297</v>
      </c>
    </row>
    <row r="43" spans="1:8" x14ac:dyDescent="0.3">
      <c r="G43">
        <v>0.14655299999999999</v>
      </c>
      <c r="H43">
        <v>298</v>
      </c>
    </row>
    <row r="44" spans="1:8" x14ac:dyDescent="0.3">
      <c r="G44">
        <v>0.14635500000000001</v>
      </c>
      <c r="H44">
        <v>299</v>
      </c>
    </row>
    <row r="45" spans="1:8" x14ac:dyDescent="0.3">
      <c r="G45">
        <v>0.14615700000000001</v>
      </c>
      <c r="H45">
        <v>300</v>
      </c>
    </row>
    <row r="46" spans="1:8" x14ac:dyDescent="0.3">
      <c r="G46">
        <v>0.14537600000000001</v>
      </c>
      <c r="H46">
        <v>304</v>
      </c>
    </row>
    <row r="47" spans="1:8" x14ac:dyDescent="0.3">
      <c r="G47">
        <v>0.14499000000000001</v>
      </c>
      <c r="H47">
        <v>306</v>
      </c>
    </row>
    <row r="48" spans="1:8" x14ac:dyDescent="0.3">
      <c r="G48">
        <v>0.14479900000000001</v>
      </c>
      <c r="H48">
        <v>307</v>
      </c>
    </row>
    <row r="49" spans="7:8" x14ac:dyDescent="0.3">
      <c r="G49">
        <v>0.14441799999999999</v>
      </c>
      <c r="H49">
        <v>309</v>
      </c>
    </row>
    <row r="50" spans="7:8" x14ac:dyDescent="0.3">
      <c r="G50">
        <v>0.144229</v>
      </c>
      <c r="H50">
        <v>310</v>
      </c>
    </row>
    <row r="51" spans="7:8" x14ac:dyDescent="0.3">
      <c r="G51">
        <v>0.144041</v>
      </c>
      <c r="H51">
        <v>311</v>
      </c>
    </row>
    <row r="52" spans="7:8" x14ac:dyDescent="0.3">
      <c r="G52">
        <v>0.14385400000000001</v>
      </c>
      <c r="H52">
        <v>312</v>
      </c>
    </row>
    <row r="53" spans="7:8" x14ac:dyDescent="0.3">
      <c r="G53">
        <v>0.14366799999999999</v>
      </c>
      <c r="H53">
        <v>313</v>
      </c>
    </row>
    <row r="54" spans="7:8" x14ac:dyDescent="0.3">
      <c r="G54">
        <v>0.143482</v>
      </c>
      <c r="H54">
        <v>314</v>
      </c>
    </row>
    <row r="55" spans="7:8" x14ac:dyDescent="0.3">
      <c r="G55">
        <v>0.14329800000000001</v>
      </c>
      <c r="H55">
        <v>315</v>
      </c>
    </row>
    <row r="56" spans="7:8" x14ac:dyDescent="0.3">
      <c r="G56">
        <v>0.14311399999999999</v>
      </c>
      <c r="H56">
        <v>316</v>
      </c>
    </row>
    <row r="57" spans="7:8" x14ac:dyDescent="0.3">
      <c r="G57">
        <v>0.142932</v>
      </c>
      <c r="H57">
        <v>317</v>
      </c>
    </row>
    <row r="58" spans="7:8" x14ac:dyDescent="0.3">
      <c r="G58">
        <v>0.142569</v>
      </c>
      <c r="H58">
        <v>319</v>
      </c>
    </row>
    <row r="59" spans="7:8" x14ac:dyDescent="0.3">
      <c r="G59">
        <v>0.14238899999999999</v>
      </c>
      <c r="H59">
        <v>320</v>
      </c>
    </row>
    <row r="60" spans="7:8" x14ac:dyDescent="0.3">
      <c r="G60">
        <v>0.14221</v>
      </c>
      <c r="H60">
        <v>321</v>
      </c>
    </row>
    <row r="61" spans="7:8" x14ac:dyDescent="0.3">
      <c r="G61">
        <v>0.14203199999999999</v>
      </c>
      <c r="H61">
        <v>322</v>
      </c>
    </row>
    <row r="62" spans="7:8" x14ac:dyDescent="0.3">
      <c r="G62">
        <v>0.14185500000000001</v>
      </c>
      <c r="H62">
        <v>323</v>
      </c>
    </row>
    <row r="63" spans="7:8" x14ac:dyDescent="0.3">
      <c r="G63">
        <v>0.141678</v>
      </c>
      <c r="H63">
        <v>324</v>
      </c>
    </row>
    <row r="64" spans="7:8" x14ac:dyDescent="0.3">
      <c r="G64">
        <v>0.14150299999999999</v>
      </c>
      <c r="H64">
        <v>325</v>
      </c>
    </row>
    <row r="65" spans="7:8" x14ac:dyDescent="0.3">
      <c r="G65">
        <v>0.14132900000000001</v>
      </c>
      <c r="H65">
        <v>326</v>
      </c>
    </row>
    <row r="66" spans="7:8" x14ac:dyDescent="0.3">
      <c r="G66">
        <v>0.141155</v>
      </c>
      <c r="H66">
        <v>327</v>
      </c>
    </row>
    <row r="67" spans="7:8" x14ac:dyDescent="0.3">
      <c r="G67">
        <v>0.140983</v>
      </c>
      <c r="H67">
        <v>328</v>
      </c>
    </row>
    <row r="68" spans="7:8" x14ac:dyDescent="0.3">
      <c r="G68">
        <v>0.14064099999999999</v>
      </c>
      <c r="H68">
        <v>330</v>
      </c>
    </row>
    <row r="69" spans="7:8" x14ac:dyDescent="0.3">
      <c r="G69">
        <v>0.14030300000000001</v>
      </c>
      <c r="H69">
        <v>332</v>
      </c>
    </row>
    <row r="70" spans="7:8" x14ac:dyDescent="0.3">
      <c r="G70">
        <v>0.14013600000000001</v>
      </c>
      <c r="H70">
        <v>333</v>
      </c>
    </row>
    <row r="71" spans="7:8" x14ac:dyDescent="0.3">
      <c r="G71">
        <v>0.13963900000000001</v>
      </c>
      <c r="H71">
        <v>336</v>
      </c>
    </row>
    <row r="72" spans="7:8" x14ac:dyDescent="0.3">
      <c r="G72">
        <v>0.13947599999999999</v>
      </c>
      <c r="H72">
        <v>337</v>
      </c>
    </row>
    <row r="73" spans="7:8" x14ac:dyDescent="0.3">
      <c r="G73">
        <v>0.13931299999999999</v>
      </c>
      <c r="H73">
        <v>338</v>
      </c>
    </row>
    <row r="74" spans="7:8" x14ac:dyDescent="0.3">
      <c r="G74">
        <v>0.139152</v>
      </c>
      <c r="H74">
        <v>339</v>
      </c>
    </row>
    <row r="75" spans="7:8" x14ac:dyDescent="0.3">
      <c r="G75">
        <v>0.13883200000000001</v>
      </c>
      <c r="H75">
        <v>341</v>
      </c>
    </row>
    <row r="76" spans="7:8" x14ac:dyDescent="0.3">
      <c r="G76">
        <v>0.138517</v>
      </c>
      <c r="H76">
        <v>343</v>
      </c>
    </row>
    <row r="77" spans="7:8" x14ac:dyDescent="0.3">
      <c r="G77">
        <v>0.13836000000000001</v>
      </c>
      <c r="H77">
        <v>344</v>
      </c>
    </row>
    <row r="78" spans="7:8" x14ac:dyDescent="0.3">
      <c r="G78">
        <v>0.13820499999999999</v>
      </c>
      <c r="H78">
        <v>345</v>
      </c>
    </row>
    <row r="79" spans="7:8" x14ac:dyDescent="0.3">
      <c r="G79">
        <v>0.13805100000000001</v>
      </c>
      <c r="H79">
        <v>346</v>
      </c>
    </row>
    <row r="80" spans="7:8" x14ac:dyDescent="0.3">
      <c r="G80">
        <v>0.13789799999999999</v>
      </c>
      <c r="H80">
        <v>347</v>
      </c>
    </row>
    <row r="81" spans="7:8" x14ac:dyDescent="0.3">
      <c r="G81">
        <v>0.137297</v>
      </c>
      <c r="H81">
        <v>351</v>
      </c>
    </row>
    <row r="82" spans="7:8" x14ac:dyDescent="0.3">
      <c r="G82">
        <v>0.13714899999999999</v>
      </c>
      <c r="H82">
        <v>352</v>
      </c>
    </row>
    <row r="83" spans="7:8" x14ac:dyDescent="0.3">
      <c r="G83">
        <v>0.13700300000000001</v>
      </c>
      <c r="H83">
        <v>353</v>
      </c>
    </row>
    <row r="84" spans="7:8" x14ac:dyDescent="0.3">
      <c r="G84">
        <v>0.13685700000000001</v>
      </c>
      <c r="H84">
        <v>354</v>
      </c>
    </row>
    <row r="85" spans="7:8" x14ac:dyDescent="0.3">
      <c r="G85">
        <v>0.136713</v>
      </c>
      <c r="H85">
        <v>355</v>
      </c>
    </row>
    <row r="86" spans="7:8" x14ac:dyDescent="0.3">
      <c r="G86">
        <v>0.13657</v>
      </c>
      <c r="H86">
        <v>356</v>
      </c>
    </row>
    <row r="87" spans="7:8" x14ac:dyDescent="0.3">
      <c r="G87">
        <v>0.13642799999999999</v>
      </c>
      <c r="H87">
        <v>357</v>
      </c>
    </row>
    <row r="88" spans="7:8" x14ac:dyDescent="0.3">
      <c r="G88">
        <v>0.13628699999999999</v>
      </c>
      <c r="H88">
        <v>358</v>
      </c>
    </row>
    <row r="89" spans="7:8" x14ac:dyDescent="0.3">
      <c r="G89">
        <v>0.13600899999999999</v>
      </c>
      <c r="H89">
        <v>360</v>
      </c>
    </row>
    <row r="90" spans="7:8" x14ac:dyDescent="0.3">
      <c r="G90">
        <v>0.13587099999999999</v>
      </c>
      <c r="H90">
        <v>361</v>
      </c>
    </row>
    <row r="91" spans="7:8" x14ac:dyDescent="0.3">
      <c r="G91">
        <v>0.13573499999999999</v>
      </c>
      <c r="H91">
        <v>362</v>
      </c>
    </row>
    <row r="92" spans="7:8" x14ac:dyDescent="0.3">
      <c r="G92">
        <v>0.135599</v>
      </c>
      <c r="H92">
        <v>363</v>
      </c>
    </row>
    <row r="93" spans="7:8" x14ac:dyDescent="0.3">
      <c r="G93">
        <v>0.135465</v>
      </c>
      <c r="H93">
        <v>364</v>
      </c>
    </row>
    <row r="94" spans="7:8" x14ac:dyDescent="0.3">
      <c r="G94">
        <v>0.13533300000000001</v>
      </c>
      <c r="H94">
        <v>365</v>
      </c>
    </row>
    <row r="95" spans="7:8" x14ac:dyDescent="0.3">
      <c r="G95">
        <v>0.13520099999999999</v>
      </c>
      <c r="H95">
        <v>366</v>
      </c>
    </row>
    <row r="96" spans="7:8" x14ac:dyDescent="0.3">
      <c r="G96">
        <v>0.13507</v>
      </c>
      <c r="H96">
        <v>367</v>
      </c>
    </row>
    <row r="97" spans="7:8" x14ac:dyDescent="0.3">
      <c r="G97">
        <v>0.134686</v>
      </c>
      <c r="H97">
        <v>370</v>
      </c>
    </row>
    <row r="98" spans="7:8" x14ac:dyDescent="0.3">
      <c r="G98">
        <v>0.13456000000000001</v>
      </c>
      <c r="H98">
        <v>371</v>
      </c>
    </row>
    <row r="99" spans="7:8" x14ac:dyDescent="0.3">
      <c r="G99">
        <v>0.134436</v>
      </c>
      <c r="H99">
        <v>372</v>
      </c>
    </row>
    <row r="100" spans="7:8" x14ac:dyDescent="0.3">
      <c r="G100">
        <v>0.13431199999999999</v>
      </c>
      <c r="H100">
        <v>373</v>
      </c>
    </row>
    <row r="101" spans="7:8" x14ac:dyDescent="0.3">
      <c r="G101">
        <v>0.13419</v>
      </c>
      <c r="H101">
        <v>374</v>
      </c>
    </row>
    <row r="102" spans="7:8" x14ac:dyDescent="0.3">
      <c r="G102">
        <v>0.13406899999999999</v>
      </c>
      <c r="H102">
        <v>375</v>
      </c>
    </row>
    <row r="103" spans="7:8" x14ac:dyDescent="0.3">
      <c r="G103">
        <v>0.13394900000000001</v>
      </c>
      <c r="H103">
        <v>376</v>
      </c>
    </row>
    <row r="104" spans="7:8" x14ac:dyDescent="0.3">
      <c r="G104">
        <v>0.13383100000000001</v>
      </c>
      <c r="H104">
        <v>377</v>
      </c>
    </row>
    <row r="105" spans="7:8" x14ac:dyDescent="0.3">
      <c r="G105">
        <v>0.133714</v>
      </c>
      <c r="H105">
        <v>378</v>
      </c>
    </row>
    <row r="106" spans="7:8" x14ac:dyDescent="0.3">
      <c r="G106">
        <v>0.13359799999999999</v>
      </c>
      <c r="H106">
        <v>379</v>
      </c>
    </row>
    <row r="107" spans="7:8" x14ac:dyDescent="0.3">
      <c r="G107">
        <v>0.13348299999999999</v>
      </c>
      <c r="H107">
        <v>380</v>
      </c>
    </row>
    <row r="108" spans="7:8" x14ac:dyDescent="0.3">
      <c r="G108">
        <v>0.13336999999999999</v>
      </c>
      <c r="H108">
        <v>381</v>
      </c>
    </row>
    <row r="109" spans="7:8" x14ac:dyDescent="0.3">
      <c r="G109">
        <v>0.13325699999999999</v>
      </c>
      <c r="H109">
        <v>382</v>
      </c>
    </row>
    <row r="110" spans="7:8" x14ac:dyDescent="0.3">
      <c r="G110">
        <v>0.13314599999999999</v>
      </c>
      <c r="H110">
        <v>383</v>
      </c>
    </row>
    <row r="111" spans="7:8" x14ac:dyDescent="0.3">
      <c r="G111">
        <v>0.13303699999999999</v>
      </c>
      <c r="H111">
        <v>384</v>
      </c>
    </row>
    <row r="112" spans="7:8" x14ac:dyDescent="0.3">
      <c r="G112">
        <v>0.13292799999999999</v>
      </c>
      <c r="H112">
        <v>385</v>
      </c>
    </row>
    <row r="113" spans="7:8" x14ac:dyDescent="0.3">
      <c r="G113">
        <v>0.13282099999999999</v>
      </c>
      <c r="H113">
        <v>386</v>
      </c>
    </row>
    <row r="114" spans="7:8" x14ac:dyDescent="0.3">
      <c r="G114">
        <v>0.13261100000000001</v>
      </c>
      <c r="H114">
        <v>388</v>
      </c>
    </row>
    <row r="115" spans="7:8" x14ac:dyDescent="0.3">
      <c r="G115">
        <v>0.13240499999999999</v>
      </c>
      <c r="H115">
        <v>390</v>
      </c>
    </row>
    <row r="116" spans="7:8" x14ac:dyDescent="0.3">
      <c r="G116">
        <v>0.13230500000000001</v>
      </c>
      <c r="H116">
        <v>391</v>
      </c>
    </row>
    <row r="117" spans="7:8" x14ac:dyDescent="0.3">
      <c r="G117">
        <v>0.13220499999999999</v>
      </c>
      <c r="H117">
        <v>392</v>
      </c>
    </row>
    <row r="118" spans="7:8" x14ac:dyDescent="0.3">
      <c r="G118">
        <v>0.132107</v>
      </c>
      <c r="H118">
        <v>393</v>
      </c>
    </row>
    <row r="119" spans="7:8" x14ac:dyDescent="0.3">
      <c r="G119">
        <v>0.13201099999999999</v>
      </c>
      <c r="H119">
        <v>394</v>
      </c>
    </row>
    <row r="120" spans="7:8" x14ac:dyDescent="0.3">
      <c r="G120">
        <v>0.13182099999999999</v>
      </c>
      <c r="H120">
        <v>396</v>
      </c>
    </row>
    <row r="121" spans="7:8" x14ac:dyDescent="0.3">
      <c r="G121">
        <v>0.13172900000000001</v>
      </c>
      <c r="H121">
        <v>397</v>
      </c>
    </row>
    <row r="122" spans="7:8" x14ac:dyDescent="0.3">
      <c r="G122">
        <v>0.131637</v>
      </c>
      <c r="H122">
        <v>398</v>
      </c>
    </row>
    <row r="123" spans="7:8" x14ac:dyDescent="0.3">
      <c r="G123">
        <v>0.131547</v>
      </c>
      <c r="H123">
        <v>399</v>
      </c>
    </row>
    <row r="124" spans="7:8" x14ac:dyDescent="0.3">
      <c r="G124">
        <v>0.13145799999999999</v>
      </c>
      <c r="H124">
        <v>400</v>
      </c>
    </row>
    <row r="125" spans="7:8" x14ac:dyDescent="0.3">
      <c r="G125">
        <v>0.13137099999999999</v>
      </c>
      <c r="H125">
        <v>401</v>
      </c>
    </row>
    <row r="126" spans="7:8" x14ac:dyDescent="0.3">
      <c r="G126">
        <v>0.13128500000000001</v>
      </c>
      <c r="H126">
        <v>402</v>
      </c>
    </row>
    <row r="127" spans="7:8" x14ac:dyDescent="0.3">
      <c r="G127">
        <v>0.13120100000000001</v>
      </c>
      <c r="H127">
        <v>403</v>
      </c>
    </row>
    <row r="128" spans="7:8" x14ac:dyDescent="0.3">
      <c r="G128">
        <v>0.13111700000000001</v>
      </c>
      <c r="H128">
        <v>404</v>
      </c>
    </row>
    <row r="129" spans="7:8" x14ac:dyDescent="0.3">
      <c r="G129">
        <v>0.13103600000000001</v>
      </c>
      <c r="H129">
        <v>405</v>
      </c>
    </row>
    <row r="130" spans="7:8" x14ac:dyDescent="0.3">
      <c r="G130">
        <v>0.13095499999999999</v>
      </c>
      <c r="H130">
        <v>406</v>
      </c>
    </row>
    <row r="131" spans="7:8" x14ac:dyDescent="0.3">
      <c r="G131">
        <v>0.13087599999999999</v>
      </c>
      <c r="H131">
        <v>407</v>
      </c>
    </row>
    <row r="132" spans="7:8" x14ac:dyDescent="0.3">
      <c r="G132">
        <v>0.130722</v>
      </c>
      <c r="H132">
        <v>409</v>
      </c>
    </row>
    <row r="133" spans="7:8" x14ac:dyDescent="0.3">
      <c r="G133">
        <v>0.13064700000000001</v>
      </c>
      <c r="H133">
        <v>410</v>
      </c>
    </row>
    <row r="134" spans="7:8" x14ac:dyDescent="0.3">
      <c r="G134">
        <v>0.130574</v>
      </c>
      <c r="H134">
        <v>411</v>
      </c>
    </row>
    <row r="135" spans="7:8" x14ac:dyDescent="0.3">
      <c r="G135">
        <v>0.13050200000000001</v>
      </c>
      <c r="H135">
        <v>412</v>
      </c>
    </row>
    <row r="136" spans="7:8" x14ac:dyDescent="0.3">
      <c r="G136">
        <v>0.13036200000000001</v>
      </c>
      <c r="H136">
        <v>414</v>
      </c>
    </row>
    <row r="137" spans="7:8" x14ac:dyDescent="0.3">
      <c r="G137">
        <v>0.13029499999999999</v>
      </c>
      <c r="H137">
        <v>415</v>
      </c>
    </row>
    <row r="138" spans="7:8" x14ac:dyDescent="0.3">
      <c r="G138">
        <v>0.130163</v>
      </c>
      <c r="H138">
        <v>417</v>
      </c>
    </row>
    <row r="139" spans="7:8" x14ac:dyDescent="0.3">
      <c r="G139">
        <v>0.13009999999999999</v>
      </c>
      <c r="H139">
        <v>418</v>
      </c>
    </row>
    <row r="140" spans="7:8" x14ac:dyDescent="0.3">
      <c r="G140">
        <v>0.13003799999999999</v>
      </c>
      <c r="H140">
        <v>419</v>
      </c>
    </row>
    <row r="141" spans="7:8" x14ac:dyDescent="0.3">
      <c r="G141">
        <v>0.12991900000000001</v>
      </c>
      <c r="H141">
        <v>421</v>
      </c>
    </row>
    <row r="142" spans="7:8" x14ac:dyDescent="0.3">
      <c r="G142">
        <v>0.129861</v>
      </c>
      <c r="H142">
        <v>422</v>
      </c>
    </row>
    <row r="143" spans="7:8" x14ac:dyDescent="0.3">
      <c r="G143">
        <v>0.129805</v>
      </c>
      <c r="H143">
        <v>423</v>
      </c>
    </row>
    <row r="144" spans="7:8" x14ac:dyDescent="0.3">
      <c r="G144">
        <v>0.12975100000000001</v>
      </c>
      <c r="H144">
        <v>424</v>
      </c>
    </row>
    <row r="145" spans="7:8" x14ac:dyDescent="0.3">
      <c r="G145">
        <v>0.12969800000000001</v>
      </c>
      <c r="H145">
        <v>425</v>
      </c>
    </row>
    <row r="146" spans="7:8" x14ac:dyDescent="0.3">
      <c r="G146">
        <v>0.12964600000000001</v>
      </c>
      <c r="H146">
        <v>426</v>
      </c>
    </row>
    <row r="147" spans="7:8" x14ac:dyDescent="0.3">
      <c r="G147">
        <v>0.12959599999999999</v>
      </c>
      <c r="H147">
        <v>427</v>
      </c>
    </row>
    <row r="148" spans="7:8" x14ac:dyDescent="0.3">
      <c r="G148">
        <v>0.129547</v>
      </c>
      <c r="H148">
        <v>428</v>
      </c>
    </row>
    <row r="149" spans="7:8" x14ac:dyDescent="0.3">
      <c r="G149">
        <v>0.1295</v>
      </c>
      <c r="H149">
        <v>429</v>
      </c>
    </row>
    <row r="150" spans="7:8" x14ac:dyDescent="0.3">
      <c r="G150">
        <v>0.12945499999999999</v>
      </c>
      <c r="H150">
        <v>430</v>
      </c>
    </row>
    <row r="151" spans="7:8" x14ac:dyDescent="0.3">
      <c r="G151">
        <v>0.129411</v>
      </c>
      <c r="H151">
        <v>431</v>
      </c>
    </row>
    <row r="152" spans="7:8" x14ac:dyDescent="0.3">
      <c r="G152">
        <v>0.12928799999999999</v>
      </c>
      <c r="H152">
        <v>434</v>
      </c>
    </row>
    <row r="153" spans="7:8" x14ac:dyDescent="0.3">
      <c r="G153">
        <v>0.12925</v>
      </c>
      <c r="H153">
        <v>435</v>
      </c>
    </row>
    <row r="154" spans="7:8" x14ac:dyDescent="0.3">
      <c r="G154">
        <v>0.12917899999999999</v>
      </c>
      <c r="H154">
        <v>437</v>
      </c>
    </row>
    <row r="155" spans="7:8" x14ac:dyDescent="0.3">
      <c r="G155">
        <v>0.12911400000000001</v>
      </c>
      <c r="H155">
        <v>439</v>
      </c>
    </row>
    <row r="156" spans="7:8" x14ac:dyDescent="0.3">
      <c r="G156">
        <v>0.129084</v>
      </c>
      <c r="H156">
        <v>440</v>
      </c>
    </row>
    <row r="157" spans="7:8" x14ac:dyDescent="0.3">
      <c r="G157">
        <v>0.129056</v>
      </c>
      <c r="H157">
        <v>441</v>
      </c>
    </row>
    <row r="158" spans="7:8" x14ac:dyDescent="0.3">
      <c r="G158">
        <v>0.129029</v>
      </c>
      <c r="H158">
        <v>442</v>
      </c>
    </row>
    <row r="159" spans="7:8" x14ac:dyDescent="0.3">
      <c r="G159">
        <v>0.12900300000000001</v>
      </c>
      <c r="H159">
        <v>443</v>
      </c>
    </row>
    <row r="160" spans="7:8" x14ac:dyDescent="0.3">
      <c r="G160">
        <v>0.12898000000000001</v>
      </c>
      <c r="H160">
        <v>444</v>
      </c>
    </row>
    <row r="161" spans="7:8" x14ac:dyDescent="0.3">
      <c r="G161">
        <v>0.12895799999999999</v>
      </c>
      <c r="H161">
        <v>445</v>
      </c>
    </row>
    <row r="162" spans="7:8" x14ac:dyDescent="0.3">
      <c r="G162">
        <v>0.128937</v>
      </c>
      <c r="H162">
        <v>446</v>
      </c>
    </row>
    <row r="163" spans="7:8" x14ac:dyDescent="0.3">
      <c r="G163">
        <v>0.128918</v>
      </c>
      <c r="H163">
        <v>447</v>
      </c>
    </row>
    <row r="164" spans="7:8" x14ac:dyDescent="0.3">
      <c r="G164">
        <v>0.12890099999999999</v>
      </c>
      <c r="H164">
        <v>448</v>
      </c>
    </row>
    <row r="165" spans="7:8" x14ac:dyDescent="0.3">
      <c r="G165">
        <v>0.128885</v>
      </c>
      <c r="H165">
        <v>449</v>
      </c>
    </row>
    <row r="166" spans="7:8" x14ac:dyDescent="0.3">
      <c r="G166">
        <v>0.12887100000000001</v>
      </c>
      <c r="H166">
        <v>450</v>
      </c>
    </row>
    <row r="167" spans="7:8" x14ac:dyDescent="0.3">
      <c r="G167">
        <v>0.12883900000000001</v>
      </c>
      <c r="H167">
        <v>453</v>
      </c>
    </row>
    <row r="168" spans="7:8" x14ac:dyDescent="0.3">
      <c r="G168">
        <v>0.128831</v>
      </c>
      <c r="H168">
        <v>454</v>
      </c>
    </row>
    <row r="169" spans="7:8" x14ac:dyDescent="0.3">
      <c r="G169">
        <v>0.128825</v>
      </c>
      <c r="H169">
        <v>455</v>
      </c>
    </row>
    <row r="170" spans="7:8" x14ac:dyDescent="0.3">
      <c r="G170">
        <v>0.12881899999999999</v>
      </c>
      <c r="H170">
        <v>457</v>
      </c>
    </row>
    <row r="171" spans="7:8" x14ac:dyDescent="0.3">
      <c r="G171">
        <v>0.12881799999999999</v>
      </c>
      <c r="H171">
        <v>458</v>
      </c>
    </row>
    <row r="172" spans="7:8" x14ac:dyDescent="0.3">
      <c r="G172">
        <v>0.12881799999999999</v>
      </c>
      <c r="H172">
        <v>459</v>
      </c>
    </row>
    <row r="173" spans="7:8" x14ac:dyDescent="0.3">
      <c r="G173">
        <v>0.12882099999999999</v>
      </c>
      <c r="H173">
        <v>460</v>
      </c>
    </row>
    <row r="174" spans="7:8" x14ac:dyDescent="0.3">
      <c r="G174">
        <v>0.128825</v>
      </c>
      <c r="H174">
        <v>461</v>
      </c>
    </row>
    <row r="175" spans="7:8" x14ac:dyDescent="0.3">
      <c r="G175">
        <v>0.128831</v>
      </c>
      <c r="H175">
        <v>462</v>
      </c>
    </row>
    <row r="176" spans="7:8" x14ac:dyDescent="0.3">
      <c r="G176">
        <v>0.12884799999999999</v>
      </c>
      <c r="H176">
        <v>464</v>
      </c>
    </row>
    <row r="177" spans="7:8" x14ac:dyDescent="0.3">
      <c r="G177">
        <v>0.128859</v>
      </c>
      <c r="H177">
        <v>465</v>
      </c>
    </row>
    <row r="178" spans="7:8" x14ac:dyDescent="0.3">
      <c r="G178">
        <v>0.128886</v>
      </c>
      <c r="H178">
        <v>467</v>
      </c>
    </row>
    <row r="179" spans="7:8" x14ac:dyDescent="0.3">
      <c r="G179">
        <v>0.12890199999999999</v>
      </c>
      <c r="H179">
        <v>468</v>
      </c>
    </row>
    <row r="180" spans="7:8" x14ac:dyDescent="0.3">
      <c r="G180">
        <v>0.128939</v>
      </c>
      <c r="H180">
        <v>470</v>
      </c>
    </row>
    <row r="181" spans="7:8" x14ac:dyDescent="0.3">
      <c r="G181">
        <v>0.12896099999999999</v>
      </c>
      <c r="H181">
        <v>471</v>
      </c>
    </row>
    <row r="182" spans="7:8" x14ac:dyDescent="0.3">
      <c r="G182">
        <v>0.12898399999999999</v>
      </c>
      <c r="H182">
        <v>472</v>
      </c>
    </row>
    <row r="183" spans="7:8" x14ac:dyDescent="0.3">
      <c r="G183">
        <v>0.12900800000000001</v>
      </c>
      <c r="H183">
        <v>473</v>
      </c>
    </row>
    <row r="184" spans="7:8" x14ac:dyDescent="0.3">
      <c r="G184">
        <v>0.12903500000000001</v>
      </c>
      <c r="H184">
        <v>474</v>
      </c>
    </row>
    <row r="185" spans="7:8" x14ac:dyDescent="0.3">
      <c r="G185">
        <v>0.12906300000000001</v>
      </c>
      <c r="H185">
        <v>475</v>
      </c>
    </row>
    <row r="186" spans="7:8" x14ac:dyDescent="0.3">
      <c r="G186">
        <v>0.12909300000000001</v>
      </c>
      <c r="H186">
        <v>476</v>
      </c>
    </row>
    <row r="187" spans="7:8" x14ac:dyDescent="0.3">
      <c r="G187">
        <v>0.12912499999999999</v>
      </c>
      <c r="H187">
        <v>477</v>
      </c>
    </row>
    <row r="188" spans="7:8" x14ac:dyDescent="0.3">
      <c r="G188">
        <v>0.129159</v>
      </c>
      <c r="H188">
        <v>478</v>
      </c>
    </row>
    <row r="189" spans="7:8" x14ac:dyDescent="0.3">
      <c r="G189">
        <v>0.129194</v>
      </c>
      <c r="H189">
        <v>479</v>
      </c>
    </row>
    <row r="190" spans="7:8" x14ac:dyDescent="0.3">
      <c r="G190">
        <v>0.12927</v>
      </c>
      <c r="H190">
        <v>481</v>
      </c>
    </row>
    <row r="191" spans="7:8" x14ac:dyDescent="0.3">
      <c r="G191">
        <v>0.129354</v>
      </c>
      <c r="H191">
        <v>483</v>
      </c>
    </row>
    <row r="192" spans="7:8" x14ac:dyDescent="0.3">
      <c r="G192">
        <v>0.12939800000000001</v>
      </c>
      <c r="H192">
        <v>484</v>
      </c>
    </row>
    <row r="193" spans="7:8" x14ac:dyDescent="0.3">
      <c r="G193">
        <v>0.129444</v>
      </c>
      <c r="H193">
        <v>485</v>
      </c>
    </row>
    <row r="194" spans="7:8" x14ac:dyDescent="0.3">
      <c r="G194">
        <v>0.129492</v>
      </c>
      <c r="H194">
        <v>486</v>
      </c>
    </row>
    <row r="195" spans="7:8" x14ac:dyDescent="0.3">
      <c r="G195">
        <v>0.12954199999999999</v>
      </c>
      <c r="H195">
        <v>487</v>
      </c>
    </row>
    <row r="196" spans="7:8" x14ac:dyDescent="0.3">
      <c r="G196">
        <v>0.12959399999999999</v>
      </c>
      <c r="H196">
        <v>488</v>
      </c>
    </row>
    <row r="197" spans="7:8" x14ac:dyDescent="0.3">
      <c r="G197">
        <v>0.12964700000000001</v>
      </c>
      <c r="H197">
        <v>489</v>
      </c>
    </row>
    <row r="198" spans="7:8" x14ac:dyDescent="0.3">
      <c r="G198">
        <v>0.12970300000000001</v>
      </c>
      <c r="H198">
        <v>490</v>
      </c>
    </row>
    <row r="199" spans="7:8" x14ac:dyDescent="0.3">
      <c r="G199">
        <v>0.12975999999999999</v>
      </c>
      <c r="H199">
        <v>491</v>
      </c>
    </row>
    <row r="200" spans="7:8" x14ac:dyDescent="0.3">
      <c r="G200">
        <v>0.12988</v>
      </c>
      <c r="H200">
        <v>493</v>
      </c>
    </row>
    <row r="201" spans="7:8" x14ac:dyDescent="0.3">
      <c r="G201">
        <v>0.129942</v>
      </c>
      <c r="H201">
        <v>494</v>
      </c>
    </row>
    <row r="202" spans="7:8" x14ac:dyDescent="0.3">
      <c r="G202">
        <v>0.13000700000000001</v>
      </c>
      <c r="H202">
        <v>495</v>
      </c>
    </row>
    <row r="203" spans="7:8" x14ac:dyDescent="0.3">
      <c r="G203">
        <v>0.130074</v>
      </c>
      <c r="H203">
        <v>496</v>
      </c>
    </row>
    <row r="204" spans="7:8" x14ac:dyDescent="0.3">
      <c r="G204">
        <v>0.13014200000000001</v>
      </c>
      <c r="H204">
        <v>497</v>
      </c>
    </row>
    <row r="205" spans="7:8" x14ac:dyDescent="0.3">
      <c r="G205">
        <v>0.13021199999999999</v>
      </c>
      <c r="H205">
        <v>498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3125-8324-42F8-BF4C-83E8BB87300B}">
  <dimension ref="A1:E216"/>
  <sheetViews>
    <sheetView tabSelected="1" workbookViewId="0">
      <selection activeCell="R6" sqref="R6"/>
    </sheetView>
  </sheetViews>
  <sheetFormatPr defaultRowHeight="14.4" x14ac:dyDescent="0.3"/>
  <cols>
    <col min="1" max="1" width="12.21875" customWidth="1"/>
    <col min="2" max="2" width="12.33203125" customWidth="1"/>
    <col min="4" max="4" width="11" customWidth="1"/>
    <col min="5" max="5" width="12.33203125" customWidth="1"/>
  </cols>
  <sheetData>
    <row r="1" spans="1:5" x14ac:dyDescent="0.3">
      <c r="A1" t="s">
        <v>38</v>
      </c>
      <c r="D1" t="s">
        <v>42</v>
      </c>
    </row>
    <row r="2" spans="1:5" x14ac:dyDescent="0.3">
      <c r="A2" s="1" t="s">
        <v>37</v>
      </c>
      <c r="B2" s="1" t="s">
        <v>36</v>
      </c>
      <c r="D2" t="s">
        <v>37</v>
      </c>
      <c r="E2" t="s">
        <v>1</v>
      </c>
    </row>
    <row r="3" spans="1:5" x14ac:dyDescent="0.3">
      <c r="A3" s="1">
        <v>2.0999315560741503E-2</v>
      </c>
      <c r="B3" s="1">
        <v>271.77023032931601</v>
      </c>
    </row>
    <row r="4" spans="1:5" x14ac:dyDescent="0.3">
      <c r="A4" s="1">
        <v>4.009100324751385E-2</v>
      </c>
      <c r="B4" s="1">
        <v>270.10528340824402</v>
      </c>
    </row>
    <row r="5" spans="1:5" x14ac:dyDescent="0.3">
      <c r="A5" s="1">
        <v>5.9187100732663596E-2</v>
      </c>
      <c r="B5" s="1">
        <v>268.44208538099599</v>
      </c>
      <c r="D5">
        <v>1.0690099999999999E-2</v>
      </c>
      <c r="E5">
        <v>267</v>
      </c>
    </row>
    <row r="6" spans="1:5" x14ac:dyDescent="0.3">
      <c r="A6" s="1">
        <v>7.6482269457726487E-2</v>
      </c>
      <c r="B6" s="1">
        <v>267.91479389286201</v>
      </c>
      <c r="D6">
        <v>4.87451E-2</v>
      </c>
      <c r="E6">
        <v>266</v>
      </c>
    </row>
    <row r="7" spans="1:5" x14ac:dyDescent="0.3">
      <c r="A7" s="1">
        <v>9.5183301773118539E-2</v>
      </c>
      <c r="B7" s="1">
        <v>263.97715944664998</v>
      </c>
      <c r="D7">
        <v>5.3374199999999997E-2</v>
      </c>
      <c r="E7">
        <v>265</v>
      </c>
    </row>
    <row r="8" spans="1:5" x14ac:dyDescent="0.3">
      <c r="A8" s="1">
        <v>0.12218269911280236</v>
      </c>
      <c r="B8" s="1">
        <v>260.064009513982</v>
      </c>
      <c r="D8">
        <v>7.2256799999999996E-2</v>
      </c>
      <c r="E8">
        <v>264</v>
      </c>
    </row>
    <row r="9" spans="1:5" x14ac:dyDescent="0.3">
      <c r="A9" s="1">
        <v>0.14093082479144514</v>
      </c>
      <c r="B9" s="1">
        <v>254.423826929467</v>
      </c>
      <c r="D9">
        <v>8.4043499999999993E-2</v>
      </c>
      <c r="E9">
        <v>263</v>
      </c>
    </row>
    <row r="10" spans="1:5" x14ac:dyDescent="0.3">
      <c r="A10" s="1">
        <v>0.15537083421440145</v>
      </c>
      <c r="B10" s="1">
        <v>252.75800556148201</v>
      </c>
      <c r="D10">
        <v>0.10764600000000001</v>
      </c>
      <c r="E10">
        <v>261</v>
      </c>
    </row>
    <row r="11" spans="1:5" x14ac:dyDescent="0.3">
      <c r="A11" s="1">
        <v>0.15537925582263779</v>
      </c>
      <c r="B11" s="1">
        <v>255.604330261109</v>
      </c>
      <c r="D11">
        <v>0.115548</v>
      </c>
      <c r="E11">
        <v>262</v>
      </c>
    </row>
    <row r="12" spans="1:5" x14ac:dyDescent="0.3">
      <c r="A12" s="1">
        <v>0.15449406904479593</v>
      </c>
      <c r="B12" s="1">
        <v>256.74023680022299</v>
      </c>
      <c r="D12">
        <v>0.11946</v>
      </c>
      <c r="E12">
        <v>260</v>
      </c>
    </row>
    <row r="13" spans="1:5" x14ac:dyDescent="0.3">
      <c r="A13" s="1">
        <v>0.15480226823819804</v>
      </c>
      <c r="B13" s="1">
        <v>260.72596582661401</v>
      </c>
      <c r="D13">
        <v>0.14311399999999999</v>
      </c>
      <c r="E13">
        <v>258</v>
      </c>
    </row>
    <row r="14" spans="1:5" x14ac:dyDescent="0.3">
      <c r="A14" s="1">
        <v>0.1533267267576309</v>
      </c>
      <c r="B14" s="1">
        <v>263.56791829167997</v>
      </c>
      <c r="D14">
        <v>0.15495300000000001</v>
      </c>
      <c r="E14">
        <v>257</v>
      </c>
    </row>
    <row r="15" spans="1:5" x14ac:dyDescent="0.3">
      <c r="A15" s="1">
        <v>0.15274523568297013</v>
      </c>
      <c r="B15" s="1">
        <v>268.12028891725902</v>
      </c>
      <c r="D15">
        <v>0.156919</v>
      </c>
      <c r="E15">
        <v>250</v>
      </c>
    </row>
    <row r="16" spans="1:5" x14ac:dyDescent="0.3">
      <c r="A16" s="1">
        <v>0.1518630082022864</v>
      </c>
      <c r="B16" s="1">
        <v>272.10252015600099</v>
      </c>
      <c r="D16">
        <v>0.15622800000000001</v>
      </c>
      <c r="E16">
        <v>253</v>
      </c>
    </row>
    <row r="17" spans="1:5" x14ac:dyDescent="0.3">
      <c r="A17" s="1">
        <v>0.14889810295327691</v>
      </c>
      <c r="B17" s="1">
        <v>281.77127966561102</v>
      </c>
      <c r="D17">
        <v>0.155999</v>
      </c>
      <c r="E17">
        <v>254</v>
      </c>
    </row>
    <row r="18" spans="1:5" x14ac:dyDescent="0.3">
      <c r="A18" s="1">
        <v>0.14711399763595187</v>
      </c>
      <c r="B18" s="1">
        <v>289.16647720316899</v>
      </c>
      <c r="D18">
        <v>0.15576999999999999</v>
      </c>
      <c r="E18">
        <v>255</v>
      </c>
    </row>
    <row r="19" spans="1:5" x14ac:dyDescent="0.3">
      <c r="A19" s="1">
        <v>0.14532067215920066</v>
      </c>
      <c r="B19" s="1">
        <v>295.992409800801</v>
      </c>
      <c r="D19">
        <v>0.15554200000000001</v>
      </c>
      <c r="E19">
        <v>256</v>
      </c>
    </row>
    <row r="20" spans="1:5" x14ac:dyDescent="0.3">
      <c r="A20" s="1">
        <v>0.14382565541793893</v>
      </c>
      <c r="B20" s="1">
        <v>303.38848178527002</v>
      </c>
      <c r="D20">
        <v>0.15531400000000001</v>
      </c>
      <c r="E20">
        <v>257</v>
      </c>
    </row>
    <row r="21" spans="1:5" x14ac:dyDescent="0.3">
      <c r="A21" s="1">
        <v>0.14292474476345665</v>
      </c>
      <c r="B21" s="1">
        <v>307.37071302401199</v>
      </c>
      <c r="D21">
        <v>0.155087</v>
      </c>
      <c r="E21">
        <v>258</v>
      </c>
    </row>
    <row r="22" spans="1:5" x14ac:dyDescent="0.3">
      <c r="A22" s="1">
        <v>0.14202888808345326</v>
      </c>
      <c r="B22" s="1">
        <v>313.63000402245501</v>
      </c>
      <c r="D22">
        <v>0.154861</v>
      </c>
      <c r="E22">
        <v>259</v>
      </c>
    </row>
    <row r="23" spans="1:5" x14ac:dyDescent="0.3">
      <c r="A23" s="1">
        <v>0.14174260668796504</v>
      </c>
      <c r="B23" s="1">
        <v>319.89104391472398</v>
      </c>
      <c r="D23">
        <v>0.15463499999999999</v>
      </c>
      <c r="E23">
        <v>260</v>
      </c>
    </row>
    <row r="24" spans="1:5" x14ac:dyDescent="0.3">
      <c r="A24" s="1">
        <v>0.14022456349807511</v>
      </c>
      <c r="B24" s="1">
        <v>323.87152625964001</v>
      </c>
      <c r="D24">
        <v>0.15440999999999999</v>
      </c>
      <c r="E24">
        <v>261</v>
      </c>
    </row>
    <row r="25" spans="1:5" x14ac:dyDescent="0.3">
      <c r="A25" s="1">
        <v>0.13962143433393306</v>
      </c>
      <c r="B25" s="1">
        <v>327.28536700536898</v>
      </c>
      <c r="D25">
        <v>0.15418599999999999</v>
      </c>
      <c r="E25">
        <v>262</v>
      </c>
    </row>
    <row r="26" spans="1:5" x14ac:dyDescent="0.3">
      <c r="A26" s="1">
        <v>0.13657721019261368</v>
      </c>
      <c r="B26" s="1">
        <v>339.23118627468102</v>
      </c>
      <c r="D26">
        <v>0.15396199999999999</v>
      </c>
      <c r="E26">
        <v>263</v>
      </c>
    </row>
    <row r="27" spans="1:5" x14ac:dyDescent="0.3">
      <c r="A27" s="1">
        <v>0.13598833941624983</v>
      </c>
      <c r="B27" s="1">
        <v>348.90694135959001</v>
      </c>
      <c r="D27">
        <v>0.15373800000000001</v>
      </c>
      <c r="E27">
        <v>264</v>
      </c>
    </row>
    <row r="28" spans="1:5" x14ac:dyDescent="0.3">
      <c r="A28" s="1">
        <v>0.13444100986675767</v>
      </c>
      <c r="B28" s="1">
        <v>350.04109900487902</v>
      </c>
      <c r="D28">
        <v>0.15351600000000001</v>
      </c>
      <c r="E28">
        <v>265</v>
      </c>
    </row>
    <row r="29" spans="1:5" x14ac:dyDescent="0.3">
      <c r="A29" s="1">
        <v>0.13448876613221616</v>
      </c>
      <c r="B29" s="1">
        <v>365.41125238286702</v>
      </c>
      <c r="D29">
        <v>0.15329400000000001</v>
      </c>
      <c r="E29">
        <v>266</v>
      </c>
    </row>
    <row r="30" spans="1:5" x14ac:dyDescent="0.3">
      <c r="A30" s="1">
        <v>0.13325484791941505</v>
      </c>
      <c r="B30" s="1">
        <v>368.82334423477101</v>
      </c>
      <c r="D30">
        <v>0.15285099999999999</v>
      </c>
      <c r="E30">
        <v>268</v>
      </c>
    </row>
    <row r="31" spans="1:5" x14ac:dyDescent="0.3">
      <c r="A31" s="1">
        <v>0.13264367338351149</v>
      </c>
      <c r="B31" s="1">
        <v>372.806449920425</v>
      </c>
      <c r="D31">
        <v>0.15263099999999999</v>
      </c>
      <c r="E31">
        <v>269</v>
      </c>
    </row>
    <row r="32" spans="1:5" x14ac:dyDescent="0.3">
      <c r="A32" s="1">
        <v>0.13265788276539192</v>
      </c>
      <c r="B32" s="1">
        <v>377.36056943982902</v>
      </c>
      <c r="D32">
        <v>0.15241199999999999</v>
      </c>
      <c r="E32">
        <v>270</v>
      </c>
    </row>
    <row r="33" spans="1:5" x14ac:dyDescent="0.3">
      <c r="A33" s="1">
        <v>0.12808160798714385</v>
      </c>
      <c r="B33" s="1">
        <v>418.33452841078002</v>
      </c>
      <c r="D33">
        <v>0.15219299999999999</v>
      </c>
      <c r="E33">
        <v>271</v>
      </c>
    </row>
    <row r="34" spans="1:5" x14ac:dyDescent="0.3">
      <c r="A34" s="1">
        <v>0.12695352908259044</v>
      </c>
      <c r="B34" s="1">
        <v>461.02590111754301</v>
      </c>
      <c r="D34">
        <v>0.151975</v>
      </c>
      <c r="E34">
        <v>272</v>
      </c>
    </row>
    <row r="35" spans="1:5" x14ac:dyDescent="0.3">
      <c r="A35" s="1">
        <v>0.1279870644577214</v>
      </c>
      <c r="B35" s="1">
        <v>488.35324157470399</v>
      </c>
      <c r="D35">
        <v>0.15132399999999999</v>
      </c>
      <c r="E35">
        <v>275</v>
      </c>
    </row>
    <row r="36" spans="1:5" x14ac:dyDescent="0.3">
      <c r="D36">
        <v>0.150894</v>
      </c>
      <c r="E36">
        <v>277</v>
      </c>
    </row>
    <row r="37" spans="1:5" x14ac:dyDescent="0.3">
      <c r="D37">
        <v>0.15068000000000001</v>
      </c>
      <c r="E37">
        <v>278</v>
      </c>
    </row>
    <row r="38" spans="1:5" x14ac:dyDescent="0.3">
      <c r="D38">
        <v>0.15046699999999999</v>
      </c>
      <c r="E38">
        <v>279</v>
      </c>
    </row>
    <row r="39" spans="1:5" x14ac:dyDescent="0.3">
      <c r="D39">
        <v>0.15004200000000001</v>
      </c>
      <c r="E39">
        <v>281</v>
      </c>
    </row>
    <row r="40" spans="1:5" x14ac:dyDescent="0.3">
      <c r="D40">
        <v>0.14983099999999999</v>
      </c>
      <c r="E40">
        <v>282</v>
      </c>
    </row>
    <row r="41" spans="1:5" x14ac:dyDescent="0.3">
      <c r="D41">
        <v>0.14962</v>
      </c>
      <c r="E41">
        <v>283</v>
      </c>
    </row>
    <row r="42" spans="1:5" x14ac:dyDescent="0.3">
      <c r="D42">
        <v>0.14941099999999999</v>
      </c>
      <c r="E42">
        <v>284</v>
      </c>
    </row>
    <row r="43" spans="1:5" x14ac:dyDescent="0.3">
      <c r="D43">
        <v>0.149201</v>
      </c>
      <c r="E43">
        <v>285</v>
      </c>
    </row>
    <row r="44" spans="1:5" x14ac:dyDescent="0.3">
      <c r="D44">
        <v>0.14899299999999999</v>
      </c>
      <c r="E44">
        <v>286</v>
      </c>
    </row>
    <row r="45" spans="1:5" x14ac:dyDescent="0.3">
      <c r="D45">
        <v>0.148786</v>
      </c>
      <c r="E45">
        <v>287</v>
      </c>
    </row>
    <row r="46" spans="1:5" x14ac:dyDescent="0.3">
      <c r="D46">
        <v>0.14857899999999999</v>
      </c>
      <c r="E46">
        <v>288</v>
      </c>
    </row>
    <row r="47" spans="1:5" x14ac:dyDescent="0.3">
      <c r="D47">
        <v>0.14816699999999999</v>
      </c>
      <c r="E47">
        <v>290</v>
      </c>
    </row>
    <row r="48" spans="1:5" x14ac:dyDescent="0.3">
      <c r="D48">
        <v>0.147759</v>
      </c>
      <c r="E48">
        <v>292</v>
      </c>
    </row>
    <row r="49" spans="4:5" x14ac:dyDescent="0.3">
      <c r="D49">
        <v>0.14755599999999999</v>
      </c>
      <c r="E49">
        <v>293</v>
      </c>
    </row>
    <row r="50" spans="4:5" x14ac:dyDescent="0.3">
      <c r="D50">
        <v>0.14735400000000001</v>
      </c>
      <c r="E50">
        <v>294</v>
      </c>
    </row>
    <row r="51" spans="4:5" x14ac:dyDescent="0.3">
      <c r="D51">
        <v>0.14715300000000001</v>
      </c>
      <c r="E51">
        <v>295</v>
      </c>
    </row>
    <row r="52" spans="4:5" x14ac:dyDescent="0.3">
      <c r="D52">
        <v>0.146952</v>
      </c>
      <c r="E52">
        <v>296</v>
      </c>
    </row>
    <row r="53" spans="4:5" x14ac:dyDescent="0.3">
      <c r="D53">
        <v>0.14675199999999999</v>
      </c>
      <c r="E53">
        <v>297</v>
      </c>
    </row>
    <row r="54" spans="4:5" x14ac:dyDescent="0.3">
      <c r="D54">
        <v>0.14655299999999999</v>
      </c>
      <c r="E54">
        <v>298</v>
      </c>
    </row>
    <row r="55" spans="4:5" x14ac:dyDescent="0.3">
      <c r="D55">
        <v>0.14635500000000001</v>
      </c>
      <c r="E55">
        <v>299</v>
      </c>
    </row>
    <row r="56" spans="4:5" x14ac:dyDescent="0.3">
      <c r="D56">
        <v>0.14615700000000001</v>
      </c>
      <c r="E56">
        <v>300</v>
      </c>
    </row>
    <row r="57" spans="4:5" x14ac:dyDescent="0.3">
      <c r="D57">
        <v>0.14537600000000001</v>
      </c>
      <c r="E57">
        <v>304</v>
      </c>
    </row>
    <row r="58" spans="4:5" x14ac:dyDescent="0.3">
      <c r="D58">
        <v>0.14499000000000001</v>
      </c>
      <c r="E58">
        <v>306</v>
      </c>
    </row>
    <row r="59" spans="4:5" x14ac:dyDescent="0.3">
      <c r="D59">
        <v>0.14479900000000001</v>
      </c>
      <c r="E59">
        <v>307</v>
      </c>
    </row>
    <row r="60" spans="4:5" x14ac:dyDescent="0.3">
      <c r="D60">
        <v>0.14441799999999999</v>
      </c>
      <c r="E60">
        <v>309</v>
      </c>
    </row>
    <row r="61" spans="4:5" x14ac:dyDescent="0.3">
      <c r="D61">
        <v>0.144229</v>
      </c>
      <c r="E61">
        <v>310</v>
      </c>
    </row>
    <row r="62" spans="4:5" x14ac:dyDescent="0.3">
      <c r="D62">
        <v>0.144041</v>
      </c>
      <c r="E62">
        <v>311</v>
      </c>
    </row>
    <row r="63" spans="4:5" x14ac:dyDescent="0.3">
      <c r="D63">
        <v>0.14385400000000001</v>
      </c>
      <c r="E63">
        <v>312</v>
      </c>
    </row>
    <row r="64" spans="4:5" x14ac:dyDescent="0.3">
      <c r="D64">
        <v>0.14366799999999999</v>
      </c>
      <c r="E64">
        <v>313</v>
      </c>
    </row>
    <row r="65" spans="4:5" x14ac:dyDescent="0.3">
      <c r="D65">
        <v>0.143482</v>
      </c>
      <c r="E65">
        <v>314</v>
      </c>
    </row>
    <row r="66" spans="4:5" x14ac:dyDescent="0.3">
      <c r="D66">
        <v>0.14329800000000001</v>
      </c>
      <c r="E66">
        <v>315</v>
      </c>
    </row>
    <row r="67" spans="4:5" x14ac:dyDescent="0.3">
      <c r="D67">
        <v>0.14311399999999999</v>
      </c>
      <c r="E67">
        <v>316</v>
      </c>
    </row>
    <row r="68" spans="4:5" x14ac:dyDescent="0.3">
      <c r="D68">
        <v>0.142932</v>
      </c>
      <c r="E68">
        <v>317</v>
      </c>
    </row>
    <row r="69" spans="4:5" x14ac:dyDescent="0.3">
      <c r="D69">
        <v>0.142569</v>
      </c>
      <c r="E69">
        <v>319</v>
      </c>
    </row>
    <row r="70" spans="4:5" x14ac:dyDescent="0.3">
      <c r="D70">
        <v>0.14238899999999999</v>
      </c>
      <c r="E70">
        <v>320</v>
      </c>
    </row>
    <row r="71" spans="4:5" x14ac:dyDescent="0.3">
      <c r="D71">
        <v>0.14221</v>
      </c>
      <c r="E71">
        <v>321</v>
      </c>
    </row>
    <row r="72" spans="4:5" x14ac:dyDescent="0.3">
      <c r="D72">
        <v>0.14203199999999999</v>
      </c>
      <c r="E72">
        <v>322</v>
      </c>
    </row>
    <row r="73" spans="4:5" x14ac:dyDescent="0.3">
      <c r="D73">
        <v>0.14185500000000001</v>
      </c>
      <c r="E73">
        <v>323</v>
      </c>
    </row>
    <row r="74" spans="4:5" x14ac:dyDescent="0.3">
      <c r="D74">
        <v>0.141678</v>
      </c>
      <c r="E74">
        <v>324</v>
      </c>
    </row>
    <row r="75" spans="4:5" x14ac:dyDescent="0.3">
      <c r="D75">
        <v>0.14150299999999999</v>
      </c>
      <c r="E75">
        <v>325</v>
      </c>
    </row>
    <row r="76" spans="4:5" x14ac:dyDescent="0.3">
      <c r="D76">
        <v>0.14132900000000001</v>
      </c>
      <c r="E76">
        <v>326</v>
      </c>
    </row>
    <row r="77" spans="4:5" x14ac:dyDescent="0.3">
      <c r="D77">
        <v>0.141155</v>
      </c>
      <c r="E77">
        <v>327</v>
      </c>
    </row>
    <row r="78" spans="4:5" x14ac:dyDescent="0.3">
      <c r="D78">
        <v>0.140983</v>
      </c>
      <c r="E78">
        <v>328</v>
      </c>
    </row>
    <row r="79" spans="4:5" x14ac:dyDescent="0.3">
      <c r="D79">
        <v>0.14064099999999999</v>
      </c>
      <c r="E79">
        <v>330</v>
      </c>
    </row>
    <row r="80" spans="4:5" x14ac:dyDescent="0.3">
      <c r="D80">
        <v>0.14030300000000001</v>
      </c>
      <c r="E80">
        <v>332</v>
      </c>
    </row>
    <row r="81" spans="4:5" x14ac:dyDescent="0.3">
      <c r="D81">
        <v>0.14013600000000001</v>
      </c>
      <c r="E81">
        <v>333</v>
      </c>
    </row>
    <row r="82" spans="4:5" x14ac:dyDescent="0.3">
      <c r="D82">
        <v>0.13963900000000001</v>
      </c>
      <c r="E82">
        <v>336</v>
      </c>
    </row>
    <row r="83" spans="4:5" x14ac:dyDescent="0.3">
      <c r="D83">
        <v>0.13947599999999999</v>
      </c>
      <c r="E83">
        <v>337</v>
      </c>
    </row>
    <row r="84" spans="4:5" x14ac:dyDescent="0.3">
      <c r="D84">
        <v>0.13931299999999999</v>
      </c>
      <c r="E84">
        <v>338</v>
      </c>
    </row>
    <row r="85" spans="4:5" x14ac:dyDescent="0.3">
      <c r="D85">
        <v>0.139152</v>
      </c>
      <c r="E85">
        <v>339</v>
      </c>
    </row>
    <row r="86" spans="4:5" x14ac:dyDescent="0.3">
      <c r="D86">
        <v>0.13883200000000001</v>
      </c>
      <c r="E86">
        <v>341</v>
      </c>
    </row>
    <row r="87" spans="4:5" x14ac:dyDescent="0.3">
      <c r="D87">
        <v>0.138517</v>
      </c>
      <c r="E87">
        <v>343</v>
      </c>
    </row>
    <row r="88" spans="4:5" x14ac:dyDescent="0.3">
      <c r="D88">
        <v>0.13836000000000001</v>
      </c>
      <c r="E88">
        <v>344</v>
      </c>
    </row>
    <row r="89" spans="4:5" x14ac:dyDescent="0.3">
      <c r="D89">
        <v>0.13820499999999999</v>
      </c>
      <c r="E89">
        <v>345</v>
      </c>
    </row>
    <row r="90" spans="4:5" x14ac:dyDescent="0.3">
      <c r="D90">
        <v>0.13805100000000001</v>
      </c>
      <c r="E90">
        <v>346</v>
      </c>
    </row>
    <row r="91" spans="4:5" x14ac:dyDescent="0.3">
      <c r="D91">
        <v>0.13789799999999999</v>
      </c>
      <c r="E91">
        <v>347</v>
      </c>
    </row>
    <row r="92" spans="4:5" x14ac:dyDescent="0.3">
      <c r="D92">
        <v>0.137297</v>
      </c>
      <c r="E92">
        <v>351</v>
      </c>
    </row>
    <row r="93" spans="4:5" x14ac:dyDescent="0.3">
      <c r="D93">
        <v>0.13714899999999999</v>
      </c>
      <c r="E93">
        <v>352</v>
      </c>
    </row>
    <row r="94" spans="4:5" x14ac:dyDescent="0.3">
      <c r="D94">
        <v>0.13700300000000001</v>
      </c>
      <c r="E94">
        <v>353</v>
      </c>
    </row>
    <row r="95" spans="4:5" x14ac:dyDescent="0.3">
      <c r="D95">
        <v>0.13685700000000001</v>
      </c>
      <c r="E95">
        <v>354</v>
      </c>
    </row>
    <row r="96" spans="4:5" x14ac:dyDescent="0.3">
      <c r="D96">
        <v>0.136713</v>
      </c>
      <c r="E96">
        <v>355</v>
      </c>
    </row>
    <row r="97" spans="4:5" x14ac:dyDescent="0.3">
      <c r="D97">
        <v>0.13657</v>
      </c>
      <c r="E97">
        <v>356</v>
      </c>
    </row>
    <row r="98" spans="4:5" x14ac:dyDescent="0.3">
      <c r="D98">
        <v>0.13642799999999999</v>
      </c>
      <c r="E98">
        <v>357</v>
      </c>
    </row>
    <row r="99" spans="4:5" x14ac:dyDescent="0.3">
      <c r="D99">
        <v>0.13628699999999999</v>
      </c>
      <c r="E99">
        <v>358</v>
      </c>
    </row>
    <row r="100" spans="4:5" x14ac:dyDescent="0.3">
      <c r="D100">
        <v>0.13600899999999999</v>
      </c>
      <c r="E100">
        <v>360</v>
      </c>
    </row>
    <row r="101" spans="4:5" x14ac:dyDescent="0.3">
      <c r="D101">
        <v>0.13587099999999999</v>
      </c>
      <c r="E101">
        <v>361</v>
      </c>
    </row>
    <row r="102" spans="4:5" x14ac:dyDescent="0.3">
      <c r="D102">
        <v>0.13573499999999999</v>
      </c>
      <c r="E102">
        <v>362</v>
      </c>
    </row>
    <row r="103" spans="4:5" x14ac:dyDescent="0.3">
      <c r="D103">
        <v>0.135599</v>
      </c>
      <c r="E103">
        <v>363</v>
      </c>
    </row>
    <row r="104" spans="4:5" x14ac:dyDescent="0.3">
      <c r="D104">
        <v>0.135465</v>
      </c>
      <c r="E104">
        <v>364</v>
      </c>
    </row>
    <row r="105" spans="4:5" x14ac:dyDescent="0.3">
      <c r="D105">
        <v>0.13533300000000001</v>
      </c>
      <c r="E105">
        <v>365</v>
      </c>
    </row>
    <row r="106" spans="4:5" x14ac:dyDescent="0.3">
      <c r="D106">
        <v>0.13520099999999999</v>
      </c>
      <c r="E106">
        <v>366</v>
      </c>
    </row>
    <row r="107" spans="4:5" x14ac:dyDescent="0.3">
      <c r="D107">
        <v>0.13507</v>
      </c>
      <c r="E107">
        <v>367</v>
      </c>
    </row>
    <row r="108" spans="4:5" x14ac:dyDescent="0.3">
      <c r="D108">
        <v>0.134686</v>
      </c>
      <c r="E108">
        <v>370</v>
      </c>
    </row>
    <row r="109" spans="4:5" x14ac:dyDescent="0.3">
      <c r="D109">
        <v>0.13456000000000001</v>
      </c>
      <c r="E109">
        <v>371</v>
      </c>
    </row>
    <row r="110" spans="4:5" x14ac:dyDescent="0.3">
      <c r="D110">
        <v>0.134436</v>
      </c>
      <c r="E110">
        <v>372</v>
      </c>
    </row>
    <row r="111" spans="4:5" x14ac:dyDescent="0.3">
      <c r="D111">
        <v>0.13431199999999999</v>
      </c>
      <c r="E111">
        <v>373</v>
      </c>
    </row>
    <row r="112" spans="4:5" x14ac:dyDescent="0.3">
      <c r="D112">
        <v>0.13419</v>
      </c>
      <c r="E112">
        <v>374</v>
      </c>
    </row>
    <row r="113" spans="4:5" x14ac:dyDescent="0.3">
      <c r="D113">
        <v>0.13406899999999999</v>
      </c>
      <c r="E113">
        <v>375</v>
      </c>
    </row>
    <row r="114" spans="4:5" x14ac:dyDescent="0.3">
      <c r="D114">
        <v>0.13394900000000001</v>
      </c>
      <c r="E114">
        <v>376</v>
      </c>
    </row>
    <row r="115" spans="4:5" x14ac:dyDescent="0.3">
      <c r="D115">
        <v>0.13383100000000001</v>
      </c>
      <c r="E115">
        <v>377</v>
      </c>
    </row>
    <row r="116" spans="4:5" x14ac:dyDescent="0.3">
      <c r="D116">
        <v>0.133714</v>
      </c>
      <c r="E116">
        <v>378</v>
      </c>
    </row>
    <row r="117" spans="4:5" x14ac:dyDescent="0.3">
      <c r="D117">
        <v>0.13359799999999999</v>
      </c>
      <c r="E117">
        <v>379</v>
      </c>
    </row>
    <row r="118" spans="4:5" x14ac:dyDescent="0.3">
      <c r="D118">
        <v>0.13348299999999999</v>
      </c>
      <c r="E118">
        <v>380</v>
      </c>
    </row>
    <row r="119" spans="4:5" x14ac:dyDescent="0.3">
      <c r="D119">
        <v>0.13336999999999999</v>
      </c>
      <c r="E119">
        <v>381</v>
      </c>
    </row>
    <row r="120" spans="4:5" x14ac:dyDescent="0.3">
      <c r="D120">
        <v>0.13325699999999999</v>
      </c>
      <c r="E120">
        <v>382</v>
      </c>
    </row>
    <row r="121" spans="4:5" x14ac:dyDescent="0.3">
      <c r="D121">
        <v>0.13314599999999999</v>
      </c>
      <c r="E121">
        <v>383</v>
      </c>
    </row>
    <row r="122" spans="4:5" x14ac:dyDescent="0.3">
      <c r="D122">
        <v>0.13303699999999999</v>
      </c>
      <c r="E122">
        <v>384</v>
      </c>
    </row>
    <row r="123" spans="4:5" x14ac:dyDescent="0.3">
      <c r="D123">
        <v>0.13292799999999999</v>
      </c>
      <c r="E123">
        <v>385</v>
      </c>
    </row>
    <row r="124" spans="4:5" x14ac:dyDescent="0.3">
      <c r="D124">
        <v>0.13282099999999999</v>
      </c>
      <c r="E124">
        <v>386</v>
      </c>
    </row>
    <row r="125" spans="4:5" x14ac:dyDescent="0.3">
      <c r="D125">
        <v>0.13261100000000001</v>
      </c>
      <c r="E125">
        <v>388</v>
      </c>
    </row>
    <row r="126" spans="4:5" x14ac:dyDescent="0.3">
      <c r="D126">
        <v>0.13240499999999999</v>
      </c>
      <c r="E126">
        <v>390</v>
      </c>
    </row>
    <row r="127" spans="4:5" x14ac:dyDescent="0.3">
      <c r="D127">
        <v>0.13230500000000001</v>
      </c>
      <c r="E127">
        <v>391</v>
      </c>
    </row>
    <row r="128" spans="4:5" x14ac:dyDescent="0.3">
      <c r="D128">
        <v>0.13220499999999999</v>
      </c>
      <c r="E128">
        <v>392</v>
      </c>
    </row>
    <row r="129" spans="4:5" x14ac:dyDescent="0.3">
      <c r="D129">
        <v>0.132107</v>
      </c>
      <c r="E129">
        <v>393</v>
      </c>
    </row>
    <row r="130" spans="4:5" x14ac:dyDescent="0.3">
      <c r="D130">
        <v>0.13201099999999999</v>
      </c>
      <c r="E130">
        <v>394</v>
      </c>
    </row>
    <row r="131" spans="4:5" x14ac:dyDescent="0.3">
      <c r="D131">
        <v>0.13182099999999999</v>
      </c>
      <c r="E131">
        <v>396</v>
      </c>
    </row>
    <row r="132" spans="4:5" x14ac:dyDescent="0.3">
      <c r="D132">
        <v>0.13172900000000001</v>
      </c>
      <c r="E132">
        <v>397</v>
      </c>
    </row>
    <row r="133" spans="4:5" x14ac:dyDescent="0.3">
      <c r="D133">
        <v>0.131637</v>
      </c>
      <c r="E133">
        <v>398</v>
      </c>
    </row>
    <row r="134" spans="4:5" x14ac:dyDescent="0.3">
      <c r="D134">
        <v>0.131547</v>
      </c>
      <c r="E134">
        <v>399</v>
      </c>
    </row>
    <row r="135" spans="4:5" x14ac:dyDescent="0.3">
      <c r="D135">
        <v>0.13145799999999999</v>
      </c>
      <c r="E135">
        <v>400</v>
      </c>
    </row>
    <row r="136" spans="4:5" x14ac:dyDescent="0.3">
      <c r="D136">
        <v>0.13137099999999999</v>
      </c>
      <c r="E136">
        <v>401</v>
      </c>
    </row>
    <row r="137" spans="4:5" x14ac:dyDescent="0.3">
      <c r="D137">
        <v>0.13128500000000001</v>
      </c>
      <c r="E137">
        <v>402</v>
      </c>
    </row>
    <row r="138" spans="4:5" x14ac:dyDescent="0.3">
      <c r="D138">
        <v>0.13120100000000001</v>
      </c>
      <c r="E138">
        <v>403</v>
      </c>
    </row>
    <row r="139" spans="4:5" x14ac:dyDescent="0.3">
      <c r="D139">
        <v>0.13111700000000001</v>
      </c>
      <c r="E139">
        <v>404</v>
      </c>
    </row>
    <row r="140" spans="4:5" x14ac:dyDescent="0.3">
      <c r="D140">
        <v>0.13103600000000001</v>
      </c>
      <c r="E140">
        <v>405</v>
      </c>
    </row>
    <row r="141" spans="4:5" x14ac:dyDescent="0.3">
      <c r="D141">
        <v>0.13095499999999999</v>
      </c>
      <c r="E141">
        <v>406</v>
      </c>
    </row>
    <row r="142" spans="4:5" x14ac:dyDescent="0.3">
      <c r="D142">
        <v>0.13087599999999999</v>
      </c>
      <c r="E142">
        <v>407</v>
      </c>
    </row>
    <row r="143" spans="4:5" x14ac:dyDescent="0.3">
      <c r="D143">
        <v>0.130722</v>
      </c>
      <c r="E143">
        <v>409</v>
      </c>
    </row>
    <row r="144" spans="4:5" x14ac:dyDescent="0.3">
      <c r="D144">
        <v>0.13064700000000001</v>
      </c>
      <c r="E144">
        <v>410</v>
      </c>
    </row>
    <row r="145" spans="4:5" x14ac:dyDescent="0.3">
      <c r="D145">
        <v>0.130574</v>
      </c>
      <c r="E145">
        <v>411</v>
      </c>
    </row>
    <row r="146" spans="4:5" x14ac:dyDescent="0.3">
      <c r="D146">
        <v>0.13050200000000001</v>
      </c>
      <c r="E146">
        <v>412</v>
      </c>
    </row>
    <row r="147" spans="4:5" x14ac:dyDescent="0.3">
      <c r="D147">
        <v>0.13036200000000001</v>
      </c>
      <c r="E147">
        <v>414</v>
      </c>
    </row>
    <row r="148" spans="4:5" x14ac:dyDescent="0.3">
      <c r="D148">
        <v>0.13029499999999999</v>
      </c>
      <c r="E148">
        <v>415</v>
      </c>
    </row>
    <row r="149" spans="4:5" x14ac:dyDescent="0.3">
      <c r="D149">
        <v>0.130163</v>
      </c>
      <c r="E149">
        <v>417</v>
      </c>
    </row>
    <row r="150" spans="4:5" x14ac:dyDescent="0.3">
      <c r="D150">
        <v>0.13009999999999999</v>
      </c>
      <c r="E150">
        <v>418</v>
      </c>
    </row>
    <row r="151" spans="4:5" x14ac:dyDescent="0.3">
      <c r="D151">
        <v>0.13003799999999999</v>
      </c>
      <c r="E151">
        <v>419</v>
      </c>
    </row>
    <row r="152" spans="4:5" x14ac:dyDescent="0.3">
      <c r="D152">
        <v>0.12991900000000001</v>
      </c>
      <c r="E152">
        <v>421</v>
      </c>
    </row>
    <row r="153" spans="4:5" x14ac:dyDescent="0.3">
      <c r="D153">
        <v>0.129861</v>
      </c>
      <c r="E153">
        <v>422</v>
      </c>
    </row>
    <row r="154" spans="4:5" x14ac:dyDescent="0.3">
      <c r="D154">
        <v>0.129805</v>
      </c>
      <c r="E154">
        <v>423</v>
      </c>
    </row>
    <row r="155" spans="4:5" x14ac:dyDescent="0.3">
      <c r="D155">
        <v>0.12975100000000001</v>
      </c>
      <c r="E155">
        <v>424</v>
      </c>
    </row>
    <row r="156" spans="4:5" x14ac:dyDescent="0.3">
      <c r="D156">
        <v>0.12969800000000001</v>
      </c>
      <c r="E156">
        <v>425</v>
      </c>
    </row>
    <row r="157" spans="4:5" x14ac:dyDescent="0.3">
      <c r="D157">
        <v>0.12964600000000001</v>
      </c>
      <c r="E157">
        <v>426</v>
      </c>
    </row>
    <row r="158" spans="4:5" x14ac:dyDescent="0.3">
      <c r="D158">
        <v>0.12959599999999999</v>
      </c>
      <c r="E158">
        <v>427</v>
      </c>
    </row>
    <row r="159" spans="4:5" x14ac:dyDescent="0.3">
      <c r="D159">
        <v>0.129547</v>
      </c>
      <c r="E159">
        <v>428</v>
      </c>
    </row>
    <row r="160" spans="4:5" x14ac:dyDescent="0.3">
      <c r="D160">
        <v>0.1295</v>
      </c>
      <c r="E160">
        <v>429</v>
      </c>
    </row>
    <row r="161" spans="4:5" x14ac:dyDescent="0.3">
      <c r="D161">
        <v>0.12945499999999999</v>
      </c>
      <c r="E161">
        <v>430</v>
      </c>
    </row>
    <row r="162" spans="4:5" x14ac:dyDescent="0.3">
      <c r="D162">
        <v>0.129411</v>
      </c>
      <c r="E162">
        <v>431</v>
      </c>
    </row>
    <row r="163" spans="4:5" x14ac:dyDescent="0.3">
      <c r="D163">
        <v>0.12928799999999999</v>
      </c>
      <c r="E163">
        <v>434</v>
      </c>
    </row>
    <row r="164" spans="4:5" x14ac:dyDescent="0.3">
      <c r="D164">
        <v>0.12925</v>
      </c>
      <c r="E164">
        <v>435</v>
      </c>
    </row>
    <row r="165" spans="4:5" x14ac:dyDescent="0.3">
      <c r="D165">
        <v>0.12917899999999999</v>
      </c>
      <c r="E165">
        <v>437</v>
      </c>
    </row>
    <row r="166" spans="4:5" x14ac:dyDescent="0.3">
      <c r="D166">
        <v>0.12911400000000001</v>
      </c>
      <c r="E166">
        <v>439</v>
      </c>
    </row>
    <row r="167" spans="4:5" x14ac:dyDescent="0.3">
      <c r="D167">
        <v>0.129084</v>
      </c>
      <c r="E167">
        <v>440</v>
      </c>
    </row>
    <row r="168" spans="4:5" x14ac:dyDescent="0.3">
      <c r="D168">
        <v>0.129056</v>
      </c>
      <c r="E168">
        <v>441</v>
      </c>
    </row>
    <row r="169" spans="4:5" x14ac:dyDescent="0.3">
      <c r="D169">
        <v>0.129029</v>
      </c>
      <c r="E169">
        <v>442</v>
      </c>
    </row>
    <row r="170" spans="4:5" x14ac:dyDescent="0.3">
      <c r="D170">
        <v>0.12900300000000001</v>
      </c>
      <c r="E170">
        <v>443</v>
      </c>
    </row>
    <row r="171" spans="4:5" x14ac:dyDescent="0.3">
      <c r="D171">
        <v>0.12898000000000001</v>
      </c>
      <c r="E171">
        <v>444</v>
      </c>
    </row>
    <row r="172" spans="4:5" x14ac:dyDescent="0.3">
      <c r="D172">
        <v>0.12895799999999999</v>
      </c>
      <c r="E172">
        <v>445</v>
      </c>
    </row>
    <row r="173" spans="4:5" x14ac:dyDescent="0.3">
      <c r="D173">
        <v>0.128937</v>
      </c>
      <c r="E173">
        <v>446</v>
      </c>
    </row>
    <row r="174" spans="4:5" x14ac:dyDescent="0.3">
      <c r="D174">
        <v>0.128918</v>
      </c>
      <c r="E174">
        <v>447</v>
      </c>
    </row>
    <row r="175" spans="4:5" x14ac:dyDescent="0.3">
      <c r="D175">
        <v>0.12890099999999999</v>
      </c>
      <c r="E175">
        <v>448</v>
      </c>
    </row>
    <row r="176" spans="4:5" x14ac:dyDescent="0.3">
      <c r="D176">
        <v>0.128885</v>
      </c>
      <c r="E176">
        <v>449</v>
      </c>
    </row>
    <row r="177" spans="4:5" x14ac:dyDescent="0.3">
      <c r="D177">
        <v>0.12887100000000001</v>
      </c>
      <c r="E177">
        <v>450</v>
      </c>
    </row>
    <row r="178" spans="4:5" x14ac:dyDescent="0.3">
      <c r="D178">
        <v>0.12883900000000001</v>
      </c>
      <c r="E178">
        <v>453</v>
      </c>
    </row>
    <row r="179" spans="4:5" x14ac:dyDescent="0.3">
      <c r="D179">
        <v>0.128831</v>
      </c>
      <c r="E179">
        <v>454</v>
      </c>
    </row>
    <row r="180" spans="4:5" x14ac:dyDescent="0.3">
      <c r="D180">
        <v>0.128825</v>
      </c>
      <c r="E180">
        <v>455</v>
      </c>
    </row>
    <row r="181" spans="4:5" x14ac:dyDescent="0.3">
      <c r="D181">
        <v>0.12881899999999999</v>
      </c>
      <c r="E181">
        <v>457</v>
      </c>
    </row>
    <row r="182" spans="4:5" x14ac:dyDescent="0.3">
      <c r="D182">
        <v>0.12881799999999999</v>
      </c>
      <c r="E182">
        <v>458</v>
      </c>
    </row>
    <row r="183" spans="4:5" x14ac:dyDescent="0.3">
      <c r="D183">
        <v>0.12881799999999999</v>
      </c>
      <c r="E183">
        <v>459</v>
      </c>
    </row>
    <row r="184" spans="4:5" x14ac:dyDescent="0.3">
      <c r="D184">
        <v>0.12882099999999999</v>
      </c>
      <c r="E184">
        <v>460</v>
      </c>
    </row>
    <row r="185" spans="4:5" x14ac:dyDescent="0.3">
      <c r="D185">
        <v>0.128825</v>
      </c>
      <c r="E185">
        <v>461</v>
      </c>
    </row>
    <row r="186" spans="4:5" x14ac:dyDescent="0.3">
      <c r="D186">
        <v>0.128831</v>
      </c>
      <c r="E186">
        <v>462</v>
      </c>
    </row>
    <row r="187" spans="4:5" x14ac:dyDescent="0.3">
      <c r="D187">
        <v>0.12884799999999999</v>
      </c>
      <c r="E187">
        <v>464</v>
      </c>
    </row>
    <row r="188" spans="4:5" x14ac:dyDescent="0.3">
      <c r="D188">
        <v>0.128859</v>
      </c>
      <c r="E188">
        <v>465</v>
      </c>
    </row>
    <row r="189" spans="4:5" x14ac:dyDescent="0.3">
      <c r="D189">
        <v>0.128886</v>
      </c>
      <c r="E189">
        <v>467</v>
      </c>
    </row>
    <row r="190" spans="4:5" x14ac:dyDescent="0.3">
      <c r="D190">
        <v>0.12890199999999999</v>
      </c>
      <c r="E190">
        <v>468</v>
      </c>
    </row>
    <row r="191" spans="4:5" x14ac:dyDescent="0.3">
      <c r="D191">
        <v>0.128939</v>
      </c>
      <c r="E191">
        <v>470</v>
      </c>
    </row>
    <row r="192" spans="4:5" x14ac:dyDescent="0.3">
      <c r="D192">
        <v>0.12896099999999999</v>
      </c>
      <c r="E192">
        <v>471</v>
      </c>
    </row>
    <row r="193" spans="4:5" x14ac:dyDescent="0.3">
      <c r="D193">
        <v>0.12898399999999999</v>
      </c>
      <c r="E193">
        <v>472</v>
      </c>
    </row>
    <row r="194" spans="4:5" x14ac:dyDescent="0.3">
      <c r="D194">
        <v>0.12900800000000001</v>
      </c>
      <c r="E194">
        <v>473</v>
      </c>
    </row>
    <row r="195" spans="4:5" x14ac:dyDescent="0.3">
      <c r="D195">
        <v>0.12903500000000001</v>
      </c>
      <c r="E195">
        <v>474</v>
      </c>
    </row>
    <row r="196" spans="4:5" x14ac:dyDescent="0.3">
      <c r="D196">
        <v>0.12906300000000001</v>
      </c>
      <c r="E196">
        <v>475</v>
      </c>
    </row>
    <row r="197" spans="4:5" x14ac:dyDescent="0.3">
      <c r="D197">
        <v>0.12909300000000001</v>
      </c>
      <c r="E197">
        <v>476</v>
      </c>
    </row>
    <row r="198" spans="4:5" x14ac:dyDescent="0.3">
      <c r="D198">
        <v>0.12912499999999999</v>
      </c>
      <c r="E198">
        <v>477</v>
      </c>
    </row>
    <row r="199" spans="4:5" x14ac:dyDescent="0.3">
      <c r="D199">
        <v>0.129159</v>
      </c>
      <c r="E199">
        <v>478</v>
      </c>
    </row>
    <row r="200" spans="4:5" x14ac:dyDescent="0.3">
      <c r="D200">
        <v>0.129194</v>
      </c>
      <c r="E200">
        <v>479</v>
      </c>
    </row>
    <row r="201" spans="4:5" x14ac:dyDescent="0.3">
      <c r="D201">
        <v>0.12927</v>
      </c>
      <c r="E201">
        <v>481</v>
      </c>
    </row>
    <row r="202" spans="4:5" x14ac:dyDescent="0.3">
      <c r="D202">
        <v>0.129354</v>
      </c>
      <c r="E202">
        <v>483</v>
      </c>
    </row>
    <row r="203" spans="4:5" x14ac:dyDescent="0.3">
      <c r="D203">
        <v>0.12939800000000001</v>
      </c>
      <c r="E203">
        <v>484</v>
      </c>
    </row>
    <row r="204" spans="4:5" x14ac:dyDescent="0.3">
      <c r="D204">
        <v>0.129444</v>
      </c>
      <c r="E204">
        <v>485</v>
      </c>
    </row>
    <row r="205" spans="4:5" x14ac:dyDescent="0.3">
      <c r="D205">
        <v>0.129492</v>
      </c>
      <c r="E205">
        <v>486</v>
      </c>
    </row>
    <row r="206" spans="4:5" x14ac:dyDescent="0.3">
      <c r="D206">
        <v>0.12954199999999999</v>
      </c>
      <c r="E206">
        <v>487</v>
      </c>
    </row>
    <row r="207" spans="4:5" x14ac:dyDescent="0.3">
      <c r="D207">
        <v>0.12959399999999999</v>
      </c>
      <c r="E207">
        <v>488</v>
      </c>
    </row>
    <row r="208" spans="4:5" x14ac:dyDescent="0.3">
      <c r="D208">
        <v>0.12964700000000001</v>
      </c>
      <c r="E208">
        <v>489</v>
      </c>
    </row>
    <row r="209" spans="4:5" x14ac:dyDescent="0.3">
      <c r="D209">
        <v>0.12970300000000001</v>
      </c>
      <c r="E209">
        <v>490</v>
      </c>
    </row>
    <row r="210" spans="4:5" x14ac:dyDescent="0.3">
      <c r="D210">
        <v>0.12975999999999999</v>
      </c>
      <c r="E210">
        <v>491</v>
      </c>
    </row>
    <row r="211" spans="4:5" x14ac:dyDescent="0.3">
      <c r="D211">
        <v>0.12988</v>
      </c>
      <c r="E211">
        <v>493</v>
      </c>
    </row>
    <row r="212" spans="4:5" x14ac:dyDescent="0.3">
      <c r="D212">
        <v>0.129942</v>
      </c>
      <c r="E212">
        <v>494</v>
      </c>
    </row>
    <row r="213" spans="4:5" x14ac:dyDescent="0.3">
      <c r="D213">
        <v>0.13000700000000001</v>
      </c>
      <c r="E213">
        <v>495</v>
      </c>
    </row>
    <row r="214" spans="4:5" x14ac:dyDescent="0.3">
      <c r="D214">
        <v>0.130074</v>
      </c>
      <c r="E214">
        <v>496</v>
      </c>
    </row>
    <row r="215" spans="4:5" x14ac:dyDescent="0.3">
      <c r="D215">
        <v>0.13014200000000001</v>
      </c>
      <c r="E215">
        <v>497</v>
      </c>
    </row>
    <row r="216" spans="4:5" x14ac:dyDescent="0.3">
      <c r="D216">
        <v>0.13021199999999999</v>
      </c>
      <c r="E216">
        <v>498</v>
      </c>
    </row>
  </sheetData>
  <sortState xmlns:xlrd2="http://schemas.microsoft.com/office/spreadsheetml/2017/richdata2" ref="D5:E14">
    <sortCondition ref="D5:D1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71225005-2353-48CA-B97F-AA326ECE47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9DB222-0F4D-4FD5-8C4B-98B33BC100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5EA469-2506-458C-8899-792543708004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49fa8af8-517d-491f-a3d5-7cf68fb985f9"/>
    <ds:schemaRef ds:uri="http://schemas.openxmlformats.org/package/2006/metadata/core-properties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unknows</vt:lpstr>
      <vt:lpstr>Original Graph</vt:lpstr>
      <vt:lpstr>Our experiment graph</vt:lpstr>
      <vt:lpstr>Comparition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2024-02-15T14:04:52Z</dcterms:created>
  <dcterms:modified xsi:type="dcterms:W3CDTF">2024-03-15T15:10:50Z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