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3\NaCl - Done\"/>
    </mc:Choice>
  </mc:AlternateContent>
  <xr:revisionPtr revIDLastSave="0" documentId="13_ncr:1_{4075EB62-A2FC-491A-95CF-8CC5AA0AF6F8}" xr6:coauthVersionLast="47" xr6:coauthVersionMax="47" xr10:uidLastSave="{00000000-0000-0000-0000-000000000000}"/>
  <bookViews>
    <workbookView xWindow="-108" yWindow="-108" windowWidth="23256" windowHeight="12456" tabRatio="703" firstSheet="1" activeTab="3" xr2:uid="{9DFE0107-BC4E-407A-BE20-9B76093381D6}"/>
  </bookViews>
  <sheets>
    <sheet name="Complete Graph - Paper" sheetId="2" r:id="rId1"/>
    <sheet name="Graph after correction" sheetId="10" r:id="rId2"/>
    <sheet name="Complete Graph 2 - Paper" sheetId="11" r:id="rId3"/>
    <sheet name="Finding 12 unknown -corrected" sheetId="12" r:id="rId4"/>
  </sheets>
  <definedNames>
    <definedName name="_xlnm._FilterDatabase" localSheetId="1" hidden="1">'Graph after correction'!$D$3:$D$23</definedName>
    <definedName name="solver_adj" localSheetId="3" hidden="1">'Finding 12 unknown -corrected'!$AF$9:$AF$20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'Finding 12 unknown -corrected'!$AM$8:$AM$62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'Finding 12 unknown -corrected'!$AP$7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hs1" localSheetId="3" hidden="1">'Finding 12 unknown -corrected'!$AN$8:$AN$62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1" i="12" l="1"/>
  <c r="AU12" i="12" s="1"/>
  <c r="AU13" i="12" s="1"/>
  <c r="AU14" i="12" s="1"/>
  <c r="AU15" i="12" s="1"/>
  <c r="AU16" i="12" s="1"/>
  <c r="AU17" i="12" s="1"/>
  <c r="AU18" i="12" s="1"/>
  <c r="AU19" i="12" s="1"/>
  <c r="AU20" i="12" s="1"/>
  <c r="AU21" i="12" s="1"/>
  <c r="AU22" i="12" s="1"/>
  <c r="AU23" i="12" s="1"/>
  <c r="AU24" i="12" s="1"/>
  <c r="AU25" i="12" s="1"/>
  <c r="AU26" i="12" s="1"/>
  <c r="AU27" i="12" s="1"/>
  <c r="AU28" i="12" s="1"/>
  <c r="AU29" i="12" s="1"/>
  <c r="AU30" i="12" s="1"/>
  <c r="AU31" i="12" s="1"/>
  <c r="AT12" i="12"/>
  <c r="AT13" i="12"/>
  <c r="AT14" i="12"/>
  <c r="AT15" i="12"/>
  <c r="AT16" i="12"/>
  <c r="AT17" i="12" s="1"/>
  <c r="AT18" i="12" s="1"/>
  <c r="AT19" i="12" s="1"/>
  <c r="AT20" i="12" s="1"/>
  <c r="AT21" i="12" s="1"/>
  <c r="AT22" i="12" s="1"/>
  <c r="AT23" i="12" s="1"/>
  <c r="AT24" i="12" s="1"/>
  <c r="AT25" i="12" s="1"/>
  <c r="AT26" i="12" s="1"/>
  <c r="AT27" i="12" s="1"/>
  <c r="AT28" i="12" s="1"/>
  <c r="AT29" i="12" s="1"/>
  <c r="AT30" i="12" s="1"/>
  <c r="AT31" i="12" s="1"/>
  <c r="AT11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7" i="12"/>
  <c r="AN62" i="12"/>
  <c r="S62" i="12"/>
  <c r="K62" i="12"/>
  <c r="M62" i="12" s="1"/>
  <c r="J62" i="12"/>
  <c r="I62" i="12"/>
  <c r="P62" i="12" s="1"/>
  <c r="F62" i="12"/>
  <c r="D62" i="12"/>
  <c r="AA62" i="12" s="1"/>
  <c r="AN61" i="12"/>
  <c r="AA61" i="12"/>
  <c r="P61" i="12"/>
  <c r="K61" i="12"/>
  <c r="M61" i="12" s="1"/>
  <c r="J61" i="12"/>
  <c r="S61" i="12" s="1"/>
  <c r="I61" i="12"/>
  <c r="F61" i="12"/>
  <c r="D61" i="12"/>
  <c r="AN60" i="12"/>
  <c r="AJ60" i="12"/>
  <c r="AA60" i="12"/>
  <c r="AB60" i="12" s="1"/>
  <c r="AI60" i="12" s="1"/>
  <c r="W60" i="12"/>
  <c r="X60" i="12" s="1"/>
  <c r="S60" i="12"/>
  <c r="K60" i="12"/>
  <c r="M60" i="12" s="1"/>
  <c r="J60" i="12"/>
  <c r="I60" i="12"/>
  <c r="P60" i="12" s="1"/>
  <c r="F60" i="12"/>
  <c r="D60" i="12"/>
  <c r="AN59" i="12"/>
  <c r="AA59" i="12"/>
  <c r="P59" i="12"/>
  <c r="K59" i="12"/>
  <c r="M59" i="12" s="1"/>
  <c r="J59" i="12"/>
  <c r="S59" i="12" s="1"/>
  <c r="I59" i="12"/>
  <c r="F59" i="12"/>
  <c r="D59" i="12"/>
  <c r="AN58" i="12"/>
  <c r="AJ58" i="12"/>
  <c r="AA58" i="12"/>
  <c r="AB58" i="12" s="1"/>
  <c r="AI58" i="12" s="1"/>
  <c r="W58" i="12"/>
  <c r="X58" i="12" s="1"/>
  <c r="S58" i="12"/>
  <c r="K58" i="12"/>
  <c r="M58" i="12" s="1"/>
  <c r="J58" i="12"/>
  <c r="I58" i="12"/>
  <c r="P58" i="12" s="1"/>
  <c r="F58" i="12"/>
  <c r="D58" i="12"/>
  <c r="AN57" i="12"/>
  <c r="AA57" i="12"/>
  <c r="P57" i="12"/>
  <c r="K57" i="12"/>
  <c r="M57" i="12" s="1"/>
  <c r="J57" i="12"/>
  <c r="S57" i="12" s="1"/>
  <c r="I57" i="12"/>
  <c r="F57" i="12"/>
  <c r="D57" i="12"/>
  <c r="AN56" i="12"/>
  <c r="AJ56" i="12"/>
  <c r="AA56" i="12"/>
  <c r="AB56" i="12" s="1"/>
  <c r="AI56" i="12" s="1"/>
  <c r="W56" i="12"/>
  <c r="X56" i="12" s="1"/>
  <c r="S56" i="12"/>
  <c r="K56" i="12"/>
  <c r="M56" i="12" s="1"/>
  <c r="J56" i="12"/>
  <c r="I56" i="12"/>
  <c r="P56" i="12" s="1"/>
  <c r="F56" i="12"/>
  <c r="D56" i="12"/>
  <c r="AN55" i="12"/>
  <c r="AA55" i="12"/>
  <c r="P55" i="12"/>
  <c r="K55" i="12"/>
  <c r="M55" i="12" s="1"/>
  <c r="J55" i="12"/>
  <c r="S55" i="12" s="1"/>
  <c r="I55" i="12"/>
  <c r="F55" i="12"/>
  <c r="D55" i="12"/>
  <c r="AN54" i="12"/>
  <c r="AJ54" i="12"/>
  <c r="AA54" i="12"/>
  <c r="AB54" i="12" s="1"/>
  <c r="AI54" i="12" s="1"/>
  <c r="W54" i="12"/>
  <c r="X54" i="12" s="1"/>
  <c r="S54" i="12"/>
  <c r="K54" i="12"/>
  <c r="M54" i="12" s="1"/>
  <c r="J54" i="12"/>
  <c r="I54" i="12"/>
  <c r="P54" i="12" s="1"/>
  <c r="F54" i="12"/>
  <c r="D54" i="12"/>
  <c r="AN53" i="12"/>
  <c r="AA53" i="12"/>
  <c r="S53" i="12"/>
  <c r="P53" i="12"/>
  <c r="K53" i="12"/>
  <c r="M53" i="12" s="1"/>
  <c r="J53" i="12"/>
  <c r="I53" i="12"/>
  <c r="F53" i="12"/>
  <c r="D53" i="12"/>
  <c r="AN52" i="12"/>
  <c r="AJ52" i="12"/>
  <c r="AA52" i="12"/>
  <c r="AB52" i="12" s="1"/>
  <c r="AI52" i="12" s="1"/>
  <c r="W52" i="12"/>
  <c r="X52" i="12" s="1"/>
  <c r="S52" i="12"/>
  <c r="K52" i="12"/>
  <c r="M52" i="12" s="1"/>
  <c r="J52" i="12"/>
  <c r="I52" i="12"/>
  <c r="P52" i="12" s="1"/>
  <c r="F52" i="12"/>
  <c r="D52" i="12"/>
  <c r="AN51" i="12"/>
  <c r="AA51" i="12"/>
  <c r="S51" i="12"/>
  <c r="P51" i="12"/>
  <c r="K51" i="12"/>
  <c r="M51" i="12" s="1"/>
  <c r="J51" i="12"/>
  <c r="I51" i="12"/>
  <c r="F51" i="12"/>
  <c r="D51" i="12"/>
  <c r="AN50" i="12"/>
  <c r="AJ50" i="12"/>
  <c r="AI50" i="12"/>
  <c r="AA50" i="12"/>
  <c r="AB50" i="12" s="1"/>
  <c r="W50" i="12"/>
  <c r="X50" i="12" s="1"/>
  <c r="S50" i="12"/>
  <c r="K50" i="12"/>
  <c r="M50" i="12" s="1"/>
  <c r="J50" i="12"/>
  <c r="I50" i="12"/>
  <c r="P50" i="12" s="1"/>
  <c r="F50" i="12"/>
  <c r="D50" i="12"/>
  <c r="AN49" i="12"/>
  <c r="AA49" i="12"/>
  <c r="S49" i="12"/>
  <c r="P49" i="12"/>
  <c r="N49" i="12"/>
  <c r="K49" i="12"/>
  <c r="M49" i="12" s="1"/>
  <c r="T49" i="12" s="1"/>
  <c r="U49" i="12" s="1"/>
  <c r="J49" i="12"/>
  <c r="O49" i="12" s="1"/>
  <c r="I49" i="12"/>
  <c r="F49" i="12"/>
  <c r="D49" i="12"/>
  <c r="AN48" i="12"/>
  <c r="AJ48" i="12"/>
  <c r="AA48" i="12"/>
  <c r="AB48" i="12" s="1"/>
  <c r="AI48" i="12" s="1"/>
  <c r="W48" i="12"/>
  <c r="X48" i="12" s="1"/>
  <c r="S48" i="12"/>
  <c r="M48" i="12"/>
  <c r="K48" i="12"/>
  <c r="J48" i="12"/>
  <c r="I48" i="12"/>
  <c r="P48" i="12" s="1"/>
  <c r="F48" i="12"/>
  <c r="D48" i="12"/>
  <c r="AN47" i="12"/>
  <c r="AB47" i="12"/>
  <c r="AI47" i="12" s="1"/>
  <c r="AA47" i="12"/>
  <c r="S47" i="12"/>
  <c r="P47" i="12"/>
  <c r="K47" i="12"/>
  <c r="M47" i="12" s="1"/>
  <c r="T47" i="12" s="1"/>
  <c r="U47" i="12" s="1"/>
  <c r="J47" i="12"/>
  <c r="I47" i="12"/>
  <c r="F47" i="12"/>
  <c r="D47" i="12"/>
  <c r="AN46" i="12"/>
  <c r="AJ46" i="12"/>
  <c r="AA46" i="12"/>
  <c r="AB46" i="12" s="1"/>
  <c r="AI46" i="12" s="1"/>
  <c r="W46" i="12"/>
  <c r="X46" i="12" s="1"/>
  <c r="S46" i="12"/>
  <c r="M46" i="12"/>
  <c r="K46" i="12"/>
  <c r="J46" i="12"/>
  <c r="I46" i="12"/>
  <c r="P46" i="12" s="1"/>
  <c r="F46" i="12"/>
  <c r="D46" i="12"/>
  <c r="AN45" i="12"/>
  <c r="AA45" i="12"/>
  <c r="U45" i="12"/>
  <c r="S45" i="12"/>
  <c r="P45" i="12"/>
  <c r="N45" i="12"/>
  <c r="K45" i="12"/>
  <c r="M45" i="12" s="1"/>
  <c r="T45" i="12" s="1"/>
  <c r="J45" i="12"/>
  <c r="O45" i="12" s="1"/>
  <c r="Q45" i="12" s="1"/>
  <c r="I45" i="12"/>
  <c r="F45" i="12"/>
  <c r="D45" i="12"/>
  <c r="AN44" i="12"/>
  <c r="AA44" i="12"/>
  <c r="AB44" i="12" s="1"/>
  <c r="AI44" i="12" s="1"/>
  <c r="W44" i="12"/>
  <c r="X44" i="12" s="1"/>
  <c r="S44" i="12"/>
  <c r="K44" i="12"/>
  <c r="M44" i="12" s="1"/>
  <c r="J44" i="12"/>
  <c r="I44" i="12"/>
  <c r="P44" i="12" s="1"/>
  <c r="F44" i="12"/>
  <c r="D44" i="12"/>
  <c r="AN43" i="12"/>
  <c r="AA43" i="12"/>
  <c r="S43" i="12"/>
  <c r="P43" i="12"/>
  <c r="K43" i="12"/>
  <c r="M43" i="12" s="1"/>
  <c r="T43" i="12" s="1"/>
  <c r="U43" i="12" s="1"/>
  <c r="J43" i="12"/>
  <c r="I43" i="12"/>
  <c r="F43" i="12"/>
  <c r="D43" i="12"/>
  <c r="AN42" i="12"/>
  <c r="AJ42" i="12"/>
  <c r="AI42" i="12"/>
  <c r="AA42" i="12"/>
  <c r="AB42" i="12" s="1"/>
  <c r="W42" i="12"/>
  <c r="X42" i="12" s="1"/>
  <c r="S42" i="12"/>
  <c r="P42" i="12"/>
  <c r="K42" i="12"/>
  <c r="M42" i="12" s="1"/>
  <c r="J42" i="12"/>
  <c r="I42" i="12"/>
  <c r="F42" i="12"/>
  <c r="D42" i="12"/>
  <c r="AN41" i="12"/>
  <c r="AB41" i="12"/>
  <c r="AI41" i="12" s="1"/>
  <c r="AA41" i="12"/>
  <c r="S41" i="12"/>
  <c r="P41" i="12"/>
  <c r="K41" i="12"/>
  <c r="M41" i="12" s="1"/>
  <c r="T41" i="12" s="1"/>
  <c r="U41" i="12" s="1"/>
  <c r="J41" i="12"/>
  <c r="I41" i="12"/>
  <c r="F41" i="12"/>
  <c r="D41" i="12"/>
  <c r="AN40" i="12"/>
  <c r="AJ40" i="12"/>
  <c r="AI40" i="12"/>
  <c r="AA40" i="12"/>
  <c r="AB40" i="12" s="1"/>
  <c r="S40" i="12"/>
  <c r="P40" i="12"/>
  <c r="M40" i="12"/>
  <c r="K40" i="12"/>
  <c r="J40" i="12"/>
  <c r="I40" i="12"/>
  <c r="F40" i="12"/>
  <c r="D40" i="12"/>
  <c r="AN39" i="12"/>
  <c r="AA39" i="12"/>
  <c r="S39" i="12"/>
  <c r="U39" i="12" s="1"/>
  <c r="P39" i="12"/>
  <c r="N39" i="12"/>
  <c r="K39" i="12"/>
  <c r="M39" i="12" s="1"/>
  <c r="T39" i="12" s="1"/>
  <c r="J39" i="12"/>
  <c r="O39" i="12" s="1"/>
  <c r="Q39" i="12" s="1"/>
  <c r="I39" i="12"/>
  <c r="F39" i="12"/>
  <c r="D39" i="12"/>
  <c r="AN38" i="12"/>
  <c r="S38" i="12"/>
  <c r="P38" i="12"/>
  <c r="K38" i="12"/>
  <c r="M38" i="12" s="1"/>
  <c r="T38" i="12" s="1"/>
  <c r="J38" i="12"/>
  <c r="I38" i="12"/>
  <c r="F38" i="12"/>
  <c r="D38" i="12"/>
  <c r="AA38" i="12" s="1"/>
  <c r="AB38" i="12" s="1"/>
  <c r="AI38" i="12" s="1"/>
  <c r="AN37" i="12"/>
  <c r="AA37" i="12"/>
  <c r="S37" i="12"/>
  <c r="P37" i="12"/>
  <c r="J37" i="12"/>
  <c r="I37" i="12"/>
  <c r="F37" i="12"/>
  <c r="D37" i="12"/>
  <c r="AN36" i="12"/>
  <c r="P36" i="12"/>
  <c r="K36" i="12"/>
  <c r="M36" i="12" s="1"/>
  <c r="T36" i="12" s="1"/>
  <c r="J36" i="12"/>
  <c r="S36" i="12" s="1"/>
  <c r="U36" i="12" s="1"/>
  <c r="I36" i="12"/>
  <c r="F36" i="12"/>
  <c r="D36" i="12"/>
  <c r="AA36" i="12" s="1"/>
  <c r="AN35" i="12"/>
  <c r="AA35" i="12"/>
  <c r="J35" i="12"/>
  <c r="I35" i="12"/>
  <c r="P35" i="12" s="1"/>
  <c r="F35" i="12"/>
  <c r="D35" i="12"/>
  <c r="AN34" i="12"/>
  <c r="U34" i="12"/>
  <c r="P34" i="12"/>
  <c r="K34" i="12"/>
  <c r="M34" i="12" s="1"/>
  <c r="T34" i="12" s="1"/>
  <c r="J34" i="12"/>
  <c r="S34" i="12" s="1"/>
  <c r="I34" i="12"/>
  <c r="F34" i="12"/>
  <c r="D34" i="12"/>
  <c r="AA34" i="12" s="1"/>
  <c r="AN33" i="12"/>
  <c r="AA33" i="12"/>
  <c r="J33" i="12"/>
  <c r="I33" i="12"/>
  <c r="P33" i="12" s="1"/>
  <c r="F33" i="12"/>
  <c r="D33" i="12"/>
  <c r="AN32" i="12"/>
  <c r="P32" i="12"/>
  <c r="K32" i="12"/>
  <c r="M32" i="12" s="1"/>
  <c r="T32" i="12" s="1"/>
  <c r="J32" i="12"/>
  <c r="S32" i="12" s="1"/>
  <c r="U32" i="12" s="1"/>
  <c r="I32" i="12"/>
  <c r="F32" i="12"/>
  <c r="D32" i="12"/>
  <c r="AA32" i="12" s="1"/>
  <c r="AN31" i="12"/>
  <c r="AA31" i="12"/>
  <c r="S31" i="12"/>
  <c r="J31" i="12"/>
  <c r="I31" i="12"/>
  <c r="P31" i="12" s="1"/>
  <c r="F31" i="12"/>
  <c r="D31" i="12"/>
  <c r="AN30" i="12"/>
  <c r="P30" i="12"/>
  <c r="K30" i="12"/>
  <c r="M30" i="12" s="1"/>
  <c r="T30" i="12" s="1"/>
  <c r="U30" i="12" s="1"/>
  <c r="J30" i="12"/>
  <c r="S30" i="12" s="1"/>
  <c r="I30" i="12"/>
  <c r="F30" i="12"/>
  <c r="D30" i="12"/>
  <c r="AA30" i="12" s="1"/>
  <c r="AN29" i="12"/>
  <c r="AA29" i="12"/>
  <c r="P29" i="12"/>
  <c r="J29" i="12"/>
  <c r="K29" i="12" s="1"/>
  <c r="M29" i="12" s="1"/>
  <c r="I29" i="12"/>
  <c r="F29" i="12"/>
  <c r="D29" i="12"/>
  <c r="AN28" i="12"/>
  <c r="AA28" i="12"/>
  <c r="P28" i="12"/>
  <c r="K28" i="12"/>
  <c r="M28" i="12" s="1"/>
  <c r="T28" i="12" s="1"/>
  <c r="J28" i="12"/>
  <c r="S28" i="12" s="1"/>
  <c r="U28" i="12" s="1"/>
  <c r="I28" i="12"/>
  <c r="F28" i="12"/>
  <c r="D28" i="12"/>
  <c r="AN27" i="12"/>
  <c r="AA27" i="12"/>
  <c r="J27" i="12"/>
  <c r="I27" i="12"/>
  <c r="P27" i="12" s="1"/>
  <c r="F27" i="12"/>
  <c r="D27" i="12"/>
  <c r="AN26" i="12"/>
  <c r="AA26" i="12"/>
  <c r="P26" i="12"/>
  <c r="K26" i="12"/>
  <c r="M26" i="12" s="1"/>
  <c r="T26" i="12" s="1"/>
  <c r="J26" i="12"/>
  <c r="S26" i="12" s="1"/>
  <c r="U26" i="12" s="1"/>
  <c r="I26" i="12"/>
  <c r="F26" i="12"/>
  <c r="D26" i="12"/>
  <c r="AN25" i="12"/>
  <c r="AA25" i="12"/>
  <c r="J25" i="12"/>
  <c r="I25" i="12"/>
  <c r="P25" i="12" s="1"/>
  <c r="F25" i="12"/>
  <c r="D25" i="12"/>
  <c r="AN24" i="12"/>
  <c r="AA24" i="12"/>
  <c r="P24" i="12"/>
  <c r="K24" i="12"/>
  <c r="M24" i="12" s="1"/>
  <c r="T24" i="12" s="1"/>
  <c r="J24" i="12"/>
  <c r="S24" i="12" s="1"/>
  <c r="U24" i="12" s="1"/>
  <c r="I24" i="12"/>
  <c r="F24" i="12"/>
  <c r="D24" i="12"/>
  <c r="AN23" i="12"/>
  <c r="AA23" i="12"/>
  <c r="J23" i="12"/>
  <c r="I23" i="12"/>
  <c r="P23" i="12" s="1"/>
  <c r="F23" i="12"/>
  <c r="D23" i="12"/>
  <c r="AN22" i="12"/>
  <c r="U22" i="12"/>
  <c r="P22" i="12"/>
  <c r="K22" i="12"/>
  <c r="M22" i="12" s="1"/>
  <c r="T22" i="12" s="1"/>
  <c r="J22" i="12"/>
  <c r="S22" i="12" s="1"/>
  <c r="I22" i="12"/>
  <c r="F22" i="12"/>
  <c r="D22" i="12"/>
  <c r="AA22" i="12" s="1"/>
  <c r="AN21" i="12"/>
  <c r="AA21" i="12"/>
  <c r="J21" i="12"/>
  <c r="I21" i="12"/>
  <c r="P21" i="12" s="1"/>
  <c r="F21" i="12"/>
  <c r="D21" i="12"/>
  <c r="AN20" i="12"/>
  <c r="U20" i="12"/>
  <c r="P20" i="12"/>
  <c r="N20" i="12"/>
  <c r="O20" i="12" s="1"/>
  <c r="Q20" i="12" s="1"/>
  <c r="K20" i="12"/>
  <c r="M20" i="12" s="1"/>
  <c r="T20" i="12" s="1"/>
  <c r="J20" i="12"/>
  <c r="S20" i="12" s="1"/>
  <c r="I20" i="12"/>
  <c r="F20" i="12"/>
  <c r="D20" i="12"/>
  <c r="AA20" i="12" s="1"/>
  <c r="AN19" i="12"/>
  <c r="AA19" i="12"/>
  <c r="AB19" i="12" s="1"/>
  <c r="AI19" i="12" s="1"/>
  <c r="W19" i="12"/>
  <c r="X19" i="12" s="1"/>
  <c r="J19" i="12"/>
  <c r="I19" i="12"/>
  <c r="P19" i="12" s="1"/>
  <c r="F19" i="12"/>
  <c r="D19" i="12"/>
  <c r="AN18" i="12"/>
  <c r="K18" i="12"/>
  <c r="M18" i="12" s="1"/>
  <c r="J18" i="12"/>
  <c r="S18" i="12" s="1"/>
  <c r="I18" i="12"/>
  <c r="P18" i="12" s="1"/>
  <c r="F18" i="12"/>
  <c r="D18" i="12"/>
  <c r="AA18" i="12" s="1"/>
  <c r="AN17" i="12"/>
  <c r="S17" i="12"/>
  <c r="K17" i="12"/>
  <c r="M17" i="12" s="1"/>
  <c r="J17" i="12"/>
  <c r="I17" i="12"/>
  <c r="P17" i="12" s="1"/>
  <c r="F17" i="12"/>
  <c r="D17" i="12"/>
  <c r="AA17" i="12" s="1"/>
  <c r="AN16" i="12"/>
  <c r="AA16" i="12"/>
  <c r="AJ16" i="12" s="1"/>
  <c r="P16" i="12"/>
  <c r="J16" i="12"/>
  <c r="I16" i="12"/>
  <c r="F16" i="12"/>
  <c r="D16" i="12"/>
  <c r="AN15" i="12"/>
  <c r="S15" i="12"/>
  <c r="K15" i="12"/>
  <c r="M15" i="12" s="1"/>
  <c r="J15" i="12"/>
  <c r="I15" i="12"/>
  <c r="P15" i="12" s="1"/>
  <c r="F15" i="12"/>
  <c r="D15" i="12"/>
  <c r="AA15" i="12" s="1"/>
  <c r="AN14" i="12"/>
  <c r="AA14" i="12"/>
  <c r="AJ14" i="12" s="1"/>
  <c r="P14" i="12"/>
  <c r="J14" i="12"/>
  <c r="I14" i="12"/>
  <c r="F14" i="12"/>
  <c r="D14" i="12"/>
  <c r="AN13" i="12"/>
  <c r="S13" i="12"/>
  <c r="K13" i="12"/>
  <c r="M13" i="12" s="1"/>
  <c r="J13" i="12"/>
  <c r="I13" i="12"/>
  <c r="P13" i="12" s="1"/>
  <c r="F13" i="12"/>
  <c r="D13" i="12"/>
  <c r="AA13" i="12" s="1"/>
  <c r="AN12" i="12"/>
  <c r="AA12" i="12"/>
  <c r="AJ12" i="12" s="1"/>
  <c r="P12" i="12"/>
  <c r="J12" i="12"/>
  <c r="I12" i="12"/>
  <c r="F12" i="12"/>
  <c r="D12" i="12"/>
  <c r="AN11" i="12"/>
  <c r="S11" i="12"/>
  <c r="K11" i="12"/>
  <c r="M11" i="12" s="1"/>
  <c r="J11" i="12"/>
  <c r="I11" i="12"/>
  <c r="P11" i="12" s="1"/>
  <c r="F11" i="12"/>
  <c r="D11" i="12"/>
  <c r="AA11" i="12" s="1"/>
  <c r="AN10" i="12"/>
  <c r="AA10" i="12"/>
  <c r="AJ10" i="12" s="1"/>
  <c r="P10" i="12"/>
  <c r="J10" i="12"/>
  <c r="I10" i="12"/>
  <c r="F10" i="12"/>
  <c r="D10" i="12"/>
  <c r="AN9" i="12"/>
  <c r="S9" i="12"/>
  <c r="K9" i="12"/>
  <c r="M9" i="12" s="1"/>
  <c r="J9" i="12"/>
  <c r="I9" i="12"/>
  <c r="P9" i="12" s="1"/>
  <c r="F9" i="12"/>
  <c r="D9" i="12"/>
  <c r="AA9" i="12" s="1"/>
  <c r="AN8" i="12"/>
  <c r="AA8" i="12"/>
  <c r="AJ8" i="12" s="1"/>
  <c r="P8" i="12"/>
  <c r="J8" i="12"/>
  <c r="I8" i="12"/>
  <c r="F8" i="12"/>
  <c r="D8" i="12"/>
  <c r="AN7" i="12"/>
  <c r="AJ7" i="12"/>
  <c r="AA7" i="12"/>
  <c r="AB7" i="12" s="1"/>
  <c r="AI7" i="12" s="1"/>
  <c r="W7" i="12"/>
  <c r="X7" i="12" s="1"/>
  <c r="P7" i="12"/>
  <c r="J7" i="12"/>
  <c r="K7" i="12" s="1"/>
  <c r="M7" i="12" s="1"/>
  <c r="I7" i="12"/>
  <c r="F7" i="12"/>
  <c r="D7" i="12"/>
  <c r="AB11" i="12" l="1"/>
  <c r="AI11" i="12" s="1"/>
  <c r="AJ11" i="12"/>
  <c r="W11" i="12"/>
  <c r="X11" i="12" s="1"/>
  <c r="T15" i="12"/>
  <c r="U15" i="12" s="1"/>
  <c r="N15" i="12"/>
  <c r="O15" i="12" s="1"/>
  <c r="Q15" i="12" s="1"/>
  <c r="AB18" i="12"/>
  <c r="AI18" i="12" s="1"/>
  <c r="W18" i="12"/>
  <c r="X18" i="12" s="1"/>
  <c r="AJ18" i="12"/>
  <c r="AB9" i="12"/>
  <c r="AI9" i="12" s="1"/>
  <c r="AJ9" i="12"/>
  <c r="W9" i="12"/>
  <c r="X9" i="12" s="1"/>
  <c r="T13" i="12"/>
  <c r="U13" i="12" s="1"/>
  <c r="N13" i="12"/>
  <c r="O13" i="12" s="1"/>
  <c r="Q13" i="12" s="1"/>
  <c r="AB17" i="12"/>
  <c r="AI17" i="12" s="1"/>
  <c r="AJ17" i="12"/>
  <c r="W17" i="12"/>
  <c r="X17" i="12" s="1"/>
  <c r="AB20" i="12"/>
  <c r="AI20" i="12" s="1"/>
  <c r="AJ20" i="12"/>
  <c r="W20" i="12"/>
  <c r="X20" i="12" s="1"/>
  <c r="Z18" i="12"/>
  <c r="AC18" i="12" s="1"/>
  <c r="N29" i="12"/>
  <c r="T29" i="12"/>
  <c r="T11" i="12"/>
  <c r="U11" i="12" s="1"/>
  <c r="N11" i="12"/>
  <c r="O11" i="12" s="1"/>
  <c r="Q11" i="12" s="1"/>
  <c r="AB15" i="12"/>
  <c r="AI15" i="12" s="1"/>
  <c r="AJ15" i="12"/>
  <c r="W15" i="12"/>
  <c r="X15" i="12" s="1"/>
  <c r="T7" i="12"/>
  <c r="N7" i="12"/>
  <c r="T9" i="12"/>
  <c r="U9" i="12" s="1"/>
  <c r="N9" i="12"/>
  <c r="O9" i="12" s="1"/>
  <c r="Q9" i="12" s="1"/>
  <c r="AB13" i="12"/>
  <c r="AI13" i="12" s="1"/>
  <c r="AJ13" i="12"/>
  <c r="W13" i="12"/>
  <c r="X13" i="12" s="1"/>
  <c r="T17" i="12"/>
  <c r="U17" i="12" s="1"/>
  <c r="N17" i="12"/>
  <c r="O17" i="12" s="1"/>
  <c r="Q17" i="12" s="1"/>
  <c r="T18" i="12"/>
  <c r="U18" i="12" s="1"/>
  <c r="N18" i="12"/>
  <c r="O18" i="12" s="1"/>
  <c r="Q18" i="12" s="1"/>
  <c r="AB22" i="12"/>
  <c r="AI22" i="12" s="1"/>
  <c r="AJ22" i="12"/>
  <c r="W22" i="12"/>
  <c r="X22" i="12" s="1"/>
  <c r="AJ25" i="12"/>
  <c r="W25" i="12"/>
  <c r="X25" i="12" s="1"/>
  <c r="AB25" i="12"/>
  <c r="AI25" i="12" s="1"/>
  <c r="N40" i="12"/>
  <c r="T40" i="12"/>
  <c r="Z8" i="12"/>
  <c r="AC8" i="12" s="1"/>
  <c r="Z10" i="12"/>
  <c r="AC10" i="12" s="1"/>
  <c r="AB10" i="12"/>
  <c r="AI10" i="12" s="1"/>
  <c r="Z12" i="12"/>
  <c r="AC12" i="12" s="1"/>
  <c r="AB12" i="12"/>
  <c r="AI12" i="12" s="1"/>
  <c r="Z14" i="12"/>
  <c r="AC14" i="12" s="1"/>
  <c r="AB14" i="12"/>
  <c r="AI14" i="12" s="1"/>
  <c r="Z16" i="12"/>
  <c r="AC16" i="12" s="1"/>
  <c r="AB16" i="12"/>
  <c r="AI16" i="12" s="1"/>
  <c r="Z22" i="12"/>
  <c r="AC22" i="12" s="1"/>
  <c r="Z23" i="12"/>
  <c r="AC23" i="12" s="1"/>
  <c r="AJ23" i="12"/>
  <c r="W23" i="12"/>
  <c r="X23" i="12" s="1"/>
  <c r="AB23" i="12"/>
  <c r="AI23" i="12" s="1"/>
  <c r="AB26" i="12"/>
  <c r="AI26" i="12" s="1"/>
  <c r="AJ26" i="12"/>
  <c r="W26" i="12"/>
  <c r="X26" i="12" s="1"/>
  <c r="N30" i="12"/>
  <c r="O30" i="12" s="1"/>
  <c r="Q30" i="12" s="1"/>
  <c r="K33" i="12"/>
  <c r="M33" i="12" s="1"/>
  <c r="N44" i="12"/>
  <c r="T44" i="12"/>
  <c r="U44" i="12" s="1"/>
  <c r="O29" i="12"/>
  <c r="Q29" i="12" s="1"/>
  <c r="O7" i="12"/>
  <c r="Q7" i="12" s="1"/>
  <c r="S8" i="12"/>
  <c r="S10" i="12"/>
  <c r="S12" i="12"/>
  <c r="S14" i="12"/>
  <c r="S16" i="12"/>
  <c r="K19" i="12"/>
  <c r="M19" i="12" s="1"/>
  <c r="AH20" i="12"/>
  <c r="AK20" i="12" s="1"/>
  <c r="Z21" i="12"/>
  <c r="AC21" i="12" s="1"/>
  <c r="AJ21" i="12"/>
  <c r="W21" i="12"/>
  <c r="X21" i="12" s="1"/>
  <c r="AB21" i="12"/>
  <c r="AI21" i="12" s="1"/>
  <c r="AB24" i="12"/>
  <c r="AI24" i="12" s="1"/>
  <c r="AJ24" i="12"/>
  <c r="W24" i="12"/>
  <c r="X24" i="12" s="1"/>
  <c r="K27" i="12"/>
  <c r="M27" i="12" s="1"/>
  <c r="N28" i="12"/>
  <c r="O28" i="12" s="1"/>
  <c r="Q28" i="12" s="1"/>
  <c r="AJ31" i="12"/>
  <c r="W31" i="12"/>
  <c r="X31" i="12" s="1"/>
  <c r="AB31" i="12"/>
  <c r="AI31" i="12" s="1"/>
  <c r="AB34" i="12"/>
  <c r="AI34" i="12" s="1"/>
  <c r="AJ34" i="12"/>
  <c r="W34" i="12"/>
  <c r="X34" i="12" s="1"/>
  <c r="N36" i="12"/>
  <c r="O36" i="12" s="1"/>
  <c r="Q36" i="12" s="1"/>
  <c r="U40" i="12"/>
  <c r="N42" i="12"/>
  <c r="O42" i="12" s="1"/>
  <c r="Q42" i="12" s="1"/>
  <c r="T42" i="12"/>
  <c r="U42" i="12" s="1"/>
  <c r="AH10" i="12"/>
  <c r="AK10" i="12" s="1"/>
  <c r="AH12" i="12"/>
  <c r="AK12" i="12" s="1"/>
  <c r="AH14" i="12"/>
  <c r="AK14" i="12" s="1"/>
  <c r="AH16" i="12"/>
  <c r="AK16" i="12" s="1"/>
  <c r="Z20" i="12"/>
  <c r="AC20" i="12" s="1"/>
  <c r="K25" i="12"/>
  <c r="M25" i="12" s="1"/>
  <c r="N26" i="12"/>
  <c r="O26" i="12" s="1"/>
  <c r="Q26" i="12" s="1"/>
  <c r="S29" i="12"/>
  <c r="U29" i="12" s="1"/>
  <c r="S33" i="12"/>
  <c r="AJ37" i="12"/>
  <c r="W37" i="12"/>
  <c r="X37" i="12" s="1"/>
  <c r="AB37" i="12"/>
  <c r="AI37" i="12" s="1"/>
  <c r="Z25" i="12"/>
  <c r="AC25" i="12" s="1"/>
  <c r="AH25" i="12"/>
  <c r="AK25" i="12" s="1"/>
  <c r="W38" i="12"/>
  <c r="X38" i="12" s="1"/>
  <c r="AJ38" i="12"/>
  <c r="AB8" i="12"/>
  <c r="AI8" i="12" s="1"/>
  <c r="AH7" i="12"/>
  <c r="AK7" i="12" s="1"/>
  <c r="K8" i="12"/>
  <c r="M8" i="12" s="1"/>
  <c r="K10" i="12"/>
  <c r="M10" i="12" s="1"/>
  <c r="K12" i="12"/>
  <c r="M12" i="12" s="1"/>
  <c r="K14" i="12"/>
  <c r="M14" i="12" s="1"/>
  <c r="K16" i="12"/>
  <c r="M16" i="12" s="1"/>
  <c r="AH21" i="12"/>
  <c r="AK21" i="12" s="1"/>
  <c r="K23" i="12"/>
  <c r="M23" i="12" s="1"/>
  <c r="N24" i="12"/>
  <c r="O24" i="12" s="1"/>
  <c r="Q24" i="12" s="1"/>
  <c r="S27" i="12"/>
  <c r="AB30" i="12"/>
  <c r="AI30" i="12" s="1"/>
  <c r="AJ30" i="12"/>
  <c r="W30" i="12"/>
  <c r="X30" i="12" s="1"/>
  <c r="Z31" i="12"/>
  <c r="AC31" i="12" s="1"/>
  <c r="N32" i="12"/>
  <c r="O32" i="12" s="1"/>
  <c r="Q32" i="12" s="1"/>
  <c r="K35" i="12"/>
  <c r="M35" i="12" s="1"/>
  <c r="N50" i="12"/>
  <c r="T50" i="12"/>
  <c r="U50" i="12" s="1"/>
  <c r="AJ59" i="12"/>
  <c r="W59" i="12"/>
  <c r="X59" i="12" s="1"/>
  <c r="AB59" i="12"/>
  <c r="AI59" i="12" s="1"/>
  <c r="AH24" i="12"/>
  <c r="AK24" i="12" s="1"/>
  <c r="Z24" i="12"/>
  <c r="AC24" i="12" s="1"/>
  <c r="AJ35" i="12"/>
  <c r="W35" i="12"/>
  <c r="X35" i="12" s="1"/>
  <c r="AB35" i="12"/>
  <c r="AI35" i="12" s="1"/>
  <c r="S7" i="12"/>
  <c r="U7" i="12" s="1"/>
  <c r="W8" i="12"/>
  <c r="X8" i="12" s="1"/>
  <c r="Z9" i="12"/>
  <c r="AC9" i="12" s="1"/>
  <c r="W10" i="12"/>
  <c r="X10" i="12" s="1"/>
  <c r="Z11" i="12"/>
  <c r="AC11" i="12" s="1"/>
  <c r="W12" i="12"/>
  <c r="X12" i="12" s="1"/>
  <c r="W14" i="12"/>
  <c r="X14" i="12" s="1"/>
  <c r="Z15" i="12"/>
  <c r="AC15" i="12" s="1"/>
  <c r="W16" i="12"/>
  <c r="X16" i="12" s="1"/>
  <c r="Z17" i="12"/>
  <c r="AC17" i="12" s="1"/>
  <c r="S19" i="12"/>
  <c r="AJ19" i="12"/>
  <c r="K21" i="12"/>
  <c r="M21" i="12" s="1"/>
  <c r="N22" i="12"/>
  <c r="O22" i="12" s="1"/>
  <c r="Q22" i="12" s="1"/>
  <c r="S25" i="12"/>
  <c r="Z30" i="12"/>
  <c r="AC30" i="12" s="1"/>
  <c r="AJ33" i="12"/>
  <c r="W33" i="12"/>
  <c r="X33" i="12" s="1"/>
  <c r="AB33" i="12"/>
  <c r="AI33" i="12" s="1"/>
  <c r="AB36" i="12"/>
  <c r="AI36" i="12" s="1"/>
  <c r="AJ36" i="12"/>
  <c r="W36" i="12"/>
  <c r="X36" i="12" s="1"/>
  <c r="Z37" i="12"/>
  <c r="AC37" i="12" s="1"/>
  <c r="N38" i="12"/>
  <c r="AB28" i="12"/>
  <c r="AI28" i="12" s="1"/>
  <c r="AJ28" i="12"/>
  <c r="W28" i="12"/>
  <c r="X28" i="12" s="1"/>
  <c r="S23" i="12"/>
  <c r="Z28" i="12"/>
  <c r="AC28" i="12" s="1"/>
  <c r="Z29" i="12"/>
  <c r="AC29" i="12" s="1"/>
  <c r="AJ29" i="12"/>
  <c r="W29" i="12"/>
  <c r="X29" i="12" s="1"/>
  <c r="AB29" i="12"/>
  <c r="AI29" i="12" s="1"/>
  <c r="K31" i="12"/>
  <c r="M31" i="12" s="1"/>
  <c r="S35" i="12"/>
  <c r="O40" i="12"/>
  <c r="Q40" i="12" s="1"/>
  <c r="N41" i="12"/>
  <c r="Z44" i="12"/>
  <c r="AC44" i="12" s="1"/>
  <c r="AH44" i="12"/>
  <c r="AH19" i="12"/>
  <c r="AK19" i="12" s="1"/>
  <c r="S21" i="12"/>
  <c r="Z26" i="12"/>
  <c r="AC26" i="12" s="1"/>
  <c r="Z27" i="12"/>
  <c r="AC27" i="12" s="1"/>
  <c r="AJ27" i="12"/>
  <c r="W27" i="12"/>
  <c r="X27" i="12" s="1"/>
  <c r="AB27" i="12"/>
  <c r="AI27" i="12" s="1"/>
  <c r="AB32" i="12"/>
  <c r="AI32" i="12" s="1"/>
  <c r="AJ32" i="12"/>
  <c r="W32" i="12"/>
  <c r="X32" i="12" s="1"/>
  <c r="AH33" i="12"/>
  <c r="AK33" i="12" s="1"/>
  <c r="N34" i="12"/>
  <c r="O34" i="12" s="1"/>
  <c r="Q34" i="12" s="1"/>
  <c r="K37" i="12"/>
  <c r="M37" i="12" s="1"/>
  <c r="U38" i="12"/>
  <c r="Z39" i="12"/>
  <c r="AC39" i="12" s="1"/>
  <c r="Z42" i="12"/>
  <c r="AC42" i="12" s="1"/>
  <c r="AH42" i="12"/>
  <c r="AK42" i="12" s="1"/>
  <c r="AH45" i="12"/>
  <c r="AK45" i="12" s="1"/>
  <c r="AJ55" i="12"/>
  <c r="W55" i="12"/>
  <c r="X55" i="12" s="1"/>
  <c r="AB55" i="12"/>
  <c r="AI55" i="12" s="1"/>
  <c r="O41" i="12"/>
  <c r="Q41" i="12" s="1"/>
  <c r="AJ41" i="12"/>
  <c r="W41" i="12"/>
  <c r="X41" i="12" s="1"/>
  <c r="N47" i="12"/>
  <c r="O50" i="12"/>
  <c r="Q50" i="12" s="1"/>
  <c r="AJ51" i="12"/>
  <c r="W51" i="12"/>
  <c r="X51" i="12" s="1"/>
  <c r="AB51" i="12"/>
  <c r="AI51" i="12" s="1"/>
  <c r="AH57" i="12"/>
  <c r="AK57" i="12" s="1"/>
  <c r="AH61" i="12"/>
  <c r="Z61" i="12"/>
  <c r="AC61" i="12" s="1"/>
  <c r="AJ43" i="12"/>
  <c r="W43" i="12"/>
  <c r="X43" i="12" s="1"/>
  <c r="AH49" i="12"/>
  <c r="AK49" i="12" s="1"/>
  <c r="AJ49" i="12"/>
  <c r="W49" i="12"/>
  <c r="X49" i="12" s="1"/>
  <c r="AB49" i="12"/>
  <c r="AI49" i="12" s="1"/>
  <c r="AH51" i="12"/>
  <c r="AK51" i="12" s="1"/>
  <c r="Z51" i="12"/>
  <c r="AC51" i="12" s="1"/>
  <c r="N53" i="12"/>
  <c r="O53" i="12" s="1"/>
  <c r="Q53" i="12" s="1"/>
  <c r="T53" i="12"/>
  <c r="U53" i="12" s="1"/>
  <c r="U57" i="12"/>
  <c r="U61" i="12"/>
  <c r="AB43" i="12"/>
  <c r="AI43" i="12" s="1"/>
  <c r="O44" i="12"/>
  <c r="Q44" i="12" s="1"/>
  <c r="Z46" i="12"/>
  <c r="AC46" i="12" s="1"/>
  <c r="AH46" i="12"/>
  <c r="AK46" i="12" s="1"/>
  <c r="N54" i="12"/>
  <c r="O54" i="12" s="1"/>
  <c r="Q54" i="12" s="1"/>
  <c r="T54" i="12"/>
  <c r="U54" i="12" s="1"/>
  <c r="N57" i="12"/>
  <c r="T57" i="12"/>
  <c r="N58" i="12"/>
  <c r="O58" i="12" s="1"/>
  <c r="Q58" i="12" s="1"/>
  <c r="T58" i="12"/>
  <c r="U58" i="12" s="1"/>
  <c r="N61" i="12"/>
  <c r="T61" i="12"/>
  <c r="N62" i="12"/>
  <c r="O62" i="12" s="1"/>
  <c r="Q62" i="12" s="1"/>
  <c r="T62" i="12"/>
  <c r="U62" i="12" s="1"/>
  <c r="Z32" i="12"/>
  <c r="AC32" i="12" s="1"/>
  <c r="Z34" i="12"/>
  <c r="AC34" i="12" s="1"/>
  <c r="Z36" i="12"/>
  <c r="AC36" i="12" s="1"/>
  <c r="AH38" i="12"/>
  <c r="AK38" i="12" s="1"/>
  <c r="AJ39" i="12"/>
  <c r="W39" i="12"/>
  <c r="X39" i="12" s="1"/>
  <c r="N43" i="12"/>
  <c r="O43" i="12" s="1"/>
  <c r="Q43" i="12" s="1"/>
  <c r="AJ45" i="12"/>
  <c r="W45" i="12"/>
  <c r="X45" i="12" s="1"/>
  <c r="AH47" i="12"/>
  <c r="AK47" i="12" s="1"/>
  <c r="Q49" i="12"/>
  <c r="AH55" i="12"/>
  <c r="AK55" i="12" s="1"/>
  <c r="AH59" i="12"/>
  <c r="AK59" i="12" s="1"/>
  <c r="AB39" i="12"/>
  <c r="AI39" i="12" s="1"/>
  <c r="Z40" i="12"/>
  <c r="AC40" i="12" s="1"/>
  <c r="AH40" i="12"/>
  <c r="AK40" i="12" s="1"/>
  <c r="W40" i="12"/>
  <c r="X40" i="12" s="1"/>
  <c r="AH41" i="12"/>
  <c r="AK41" i="12" s="1"/>
  <c r="Z41" i="12"/>
  <c r="AC41" i="12" s="1"/>
  <c r="AJ44" i="12"/>
  <c r="AB45" i="12"/>
  <c r="AI45" i="12" s="1"/>
  <c r="AJ47" i="12"/>
  <c r="W47" i="12"/>
  <c r="X47" i="12" s="1"/>
  <c r="N51" i="12"/>
  <c r="O51" i="12" s="1"/>
  <c r="Q51" i="12" s="1"/>
  <c r="T51" i="12"/>
  <c r="U51" i="12" s="1"/>
  <c r="AJ53" i="12"/>
  <c r="W53" i="12"/>
  <c r="X53" i="12" s="1"/>
  <c r="AB53" i="12"/>
  <c r="AI53" i="12" s="1"/>
  <c r="AJ57" i="12"/>
  <c r="W57" i="12"/>
  <c r="X57" i="12" s="1"/>
  <c r="AB57" i="12"/>
  <c r="AI57" i="12" s="1"/>
  <c r="AJ61" i="12"/>
  <c r="W61" i="12"/>
  <c r="X61" i="12" s="1"/>
  <c r="AB61" i="12"/>
  <c r="AI61" i="12" s="1"/>
  <c r="O38" i="12"/>
  <c r="Q38" i="12" s="1"/>
  <c r="O47" i="12"/>
  <c r="Q47" i="12" s="1"/>
  <c r="N52" i="12"/>
  <c r="O52" i="12" s="1"/>
  <c r="Q52" i="12" s="1"/>
  <c r="T52" i="12"/>
  <c r="U52" i="12" s="1"/>
  <c r="U59" i="12"/>
  <c r="O60" i="12"/>
  <c r="Q60" i="12" s="1"/>
  <c r="Z43" i="12"/>
  <c r="AC43" i="12" s="1"/>
  <c r="N46" i="12"/>
  <c r="O46" i="12" s="1"/>
  <c r="Q46" i="12" s="1"/>
  <c r="T46" i="12"/>
  <c r="U46" i="12" s="1"/>
  <c r="N48" i="12"/>
  <c r="O48" i="12" s="1"/>
  <c r="Q48" i="12" s="1"/>
  <c r="T48" i="12"/>
  <c r="U48" i="12" s="1"/>
  <c r="AH53" i="12"/>
  <c r="AK53" i="12" s="1"/>
  <c r="Z53" i="12"/>
  <c r="AC53" i="12" s="1"/>
  <c r="N55" i="12"/>
  <c r="T55" i="12"/>
  <c r="U55" i="12" s="1"/>
  <c r="N56" i="12"/>
  <c r="O56" i="12" s="1"/>
  <c r="Q56" i="12" s="1"/>
  <c r="T56" i="12"/>
  <c r="U56" i="12" s="1"/>
  <c r="N59" i="12"/>
  <c r="T59" i="12"/>
  <c r="N60" i="12"/>
  <c r="T60" i="12"/>
  <c r="U60" i="12" s="1"/>
  <c r="AB62" i="12"/>
  <c r="AI62" i="12" s="1"/>
  <c r="AJ62" i="12"/>
  <c r="W62" i="12"/>
  <c r="X62" i="12" s="1"/>
  <c r="AH48" i="12"/>
  <c r="AK48" i="12" s="1"/>
  <c r="AH50" i="12"/>
  <c r="AK50" i="12" s="1"/>
  <c r="AH52" i="12"/>
  <c r="AK52" i="12" s="1"/>
  <c r="AH54" i="12"/>
  <c r="AK54" i="12" s="1"/>
  <c r="O55" i="12"/>
  <c r="Q55" i="12" s="1"/>
  <c r="AH56" i="12"/>
  <c r="AK56" i="12" s="1"/>
  <c r="O57" i="12"/>
  <c r="Q57" i="12" s="1"/>
  <c r="AH58" i="12"/>
  <c r="AK58" i="12" s="1"/>
  <c r="O59" i="12"/>
  <c r="Q59" i="12" s="1"/>
  <c r="AH60" i="12"/>
  <c r="AK60" i="12" s="1"/>
  <c r="O61" i="12"/>
  <c r="Q61" i="12" s="1"/>
  <c r="AH62" i="12"/>
  <c r="AK62" i="12" s="1"/>
  <c r="Z48" i="12"/>
  <c r="AC48" i="12" s="1"/>
  <c r="Z50" i="12"/>
  <c r="AC50" i="12" s="1"/>
  <c r="Z52" i="12"/>
  <c r="AC52" i="12" s="1"/>
  <c r="Z54" i="12"/>
  <c r="AC54" i="12" s="1"/>
  <c r="Z56" i="12"/>
  <c r="AC56" i="12" s="1"/>
  <c r="Z58" i="12"/>
  <c r="AC58" i="12" s="1"/>
  <c r="Z60" i="12"/>
  <c r="AC60" i="12" s="1"/>
  <c r="Z62" i="12"/>
  <c r="AC62" i="12" s="1"/>
  <c r="AM58" i="12" l="1"/>
  <c r="AO58" i="12" s="1"/>
  <c r="AM52" i="12"/>
  <c r="AO52" i="12" s="1"/>
  <c r="AM48" i="12"/>
  <c r="AQ48" i="12" s="1"/>
  <c r="AM42" i="12"/>
  <c r="AQ42" i="12" s="1"/>
  <c r="AM56" i="12"/>
  <c r="AO56" i="12" s="1"/>
  <c r="AM46" i="12"/>
  <c r="AQ46" i="12" s="1"/>
  <c r="AM60" i="12"/>
  <c r="AQ60" i="12" s="1"/>
  <c r="AM51" i="12"/>
  <c r="AQ51" i="12" s="1"/>
  <c r="AM62" i="12"/>
  <c r="AQ62" i="12" s="1"/>
  <c r="AM54" i="12"/>
  <c r="AQ54" i="12" s="1"/>
  <c r="AM20" i="12"/>
  <c r="AM53" i="12"/>
  <c r="AM41" i="12"/>
  <c r="AH43" i="12"/>
  <c r="AK43" i="12" s="1"/>
  <c r="AM43" i="12" s="1"/>
  <c r="Z47" i="12"/>
  <c r="AC47" i="12" s="1"/>
  <c r="AM47" i="12" s="1"/>
  <c r="Z38" i="12"/>
  <c r="AC38" i="12" s="1"/>
  <c r="AM38" i="12" s="1"/>
  <c r="AH18" i="12"/>
  <c r="AK18" i="12" s="1"/>
  <c r="AM18" i="12" s="1"/>
  <c r="AH39" i="12"/>
  <c r="AK39" i="12" s="1"/>
  <c r="AM39" i="12" s="1"/>
  <c r="AH37" i="12"/>
  <c r="AK37" i="12" s="1"/>
  <c r="Z13" i="12"/>
  <c r="AC13" i="12" s="1"/>
  <c r="AH23" i="12"/>
  <c r="AK23" i="12" s="1"/>
  <c r="Z33" i="12"/>
  <c r="AC33" i="12" s="1"/>
  <c r="AH27" i="12"/>
  <c r="AK27" i="12" s="1"/>
  <c r="AH32" i="12"/>
  <c r="AK32" i="12" s="1"/>
  <c r="AM32" i="12" s="1"/>
  <c r="AH29" i="12"/>
  <c r="AK29" i="12" s="1"/>
  <c r="AM29" i="12" s="1"/>
  <c r="Z19" i="12"/>
  <c r="AC19" i="12" s="1"/>
  <c r="N21" i="12"/>
  <c r="O21" i="12" s="1"/>
  <c r="Q21" i="12" s="1"/>
  <c r="T21" i="12"/>
  <c r="N35" i="12"/>
  <c r="O35" i="12" s="1"/>
  <c r="Q35" i="12" s="1"/>
  <c r="T35" i="12"/>
  <c r="N16" i="12"/>
  <c r="O16" i="12" s="1"/>
  <c r="Q16" i="12" s="1"/>
  <c r="T16" i="12"/>
  <c r="N27" i="12"/>
  <c r="O27" i="12" s="1"/>
  <c r="Q27" i="12" s="1"/>
  <c r="T27" i="12"/>
  <c r="U27" i="12" s="1"/>
  <c r="AH13" i="12"/>
  <c r="AK13" i="12" s="1"/>
  <c r="Z59" i="12"/>
  <c r="AC59" i="12" s="1"/>
  <c r="AM59" i="12" s="1"/>
  <c r="Z49" i="12"/>
  <c r="AC49" i="12" s="1"/>
  <c r="AM49" i="12" s="1"/>
  <c r="AK61" i="12"/>
  <c r="AM61" i="12" s="1"/>
  <c r="AM50" i="12"/>
  <c r="AK44" i="12"/>
  <c r="AM44" i="12" s="1"/>
  <c r="AH36" i="12"/>
  <c r="AK36" i="12" s="1"/>
  <c r="AM36" i="12" s="1"/>
  <c r="N14" i="12"/>
  <c r="O14" i="12" s="1"/>
  <c r="Q14" i="12" s="1"/>
  <c r="T14" i="12"/>
  <c r="AH34" i="12"/>
  <c r="AK34" i="12" s="1"/>
  <c r="AM34" i="12" s="1"/>
  <c r="AH15" i="12"/>
  <c r="AK15" i="12" s="1"/>
  <c r="AM15" i="12" s="1"/>
  <c r="Z57" i="12"/>
  <c r="AC57" i="12" s="1"/>
  <c r="AM57" i="12" s="1"/>
  <c r="U35" i="12"/>
  <c r="N12" i="12"/>
  <c r="O12" i="12" s="1"/>
  <c r="Q12" i="12" s="1"/>
  <c r="T12" i="12"/>
  <c r="U12" i="12" s="1"/>
  <c r="Z7" i="12"/>
  <c r="AC7" i="12" s="1"/>
  <c r="AM7" i="12" s="1"/>
  <c r="Z45" i="12"/>
  <c r="AC45" i="12" s="1"/>
  <c r="AM45" i="12" s="1"/>
  <c r="N37" i="12"/>
  <c r="O37" i="12" s="1"/>
  <c r="Q37" i="12" s="1"/>
  <c r="T37" i="12"/>
  <c r="U37" i="12" s="1"/>
  <c r="AH26" i="12"/>
  <c r="AK26" i="12" s="1"/>
  <c r="AM26" i="12" s="1"/>
  <c r="N31" i="12"/>
  <c r="O31" i="12" s="1"/>
  <c r="Q31" i="12" s="1"/>
  <c r="T31" i="12"/>
  <c r="U31" i="12" s="1"/>
  <c r="AH28" i="12"/>
  <c r="AK28" i="12" s="1"/>
  <c r="AM28" i="12" s="1"/>
  <c r="AH30" i="12"/>
  <c r="AK30" i="12" s="1"/>
  <c r="AM30" i="12" s="1"/>
  <c r="AH31" i="12"/>
  <c r="AK31" i="12" s="1"/>
  <c r="N10" i="12"/>
  <c r="O10" i="12" s="1"/>
  <c r="Q10" i="12" s="1"/>
  <c r="T10" i="12"/>
  <c r="U10" i="12" s="1"/>
  <c r="AH22" i="12"/>
  <c r="AK22" i="12" s="1"/>
  <c r="AM22" i="12" s="1"/>
  <c r="AH17" i="12"/>
  <c r="AK17" i="12" s="1"/>
  <c r="AM17" i="12" s="1"/>
  <c r="Z55" i="12"/>
  <c r="AC55" i="12" s="1"/>
  <c r="AM55" i="12" s="1"/>
  <c r="AM24" i="12"/>
  <c r="N8" i="12"/>
  <c r="O8" i="12" s="1"/>
  <c r="Q8" i="12" s="1"/>
  <c r="T8" i="12"/>
  <c r="U8" i="12" s="1"/>
  <c r="AH35" i="12"/>
  <c r="AK35" i="12" s="1"/>
  <c r="N19" i="12"/>
  <c r="O19" i="12" s="1"/>
  <c r="Q19" i="12" s="1"/>
  <c r="T19" i="12"/>
  <c r="U19" i="12" s="1"/>
  <c r="U21" i="12"/>
  <c r="AM40" i="12"/>
  <c r="U23" i="12"/>
  <c r="U25" i="12"/>
  <c r="N23" i="12"/>
  <c r="O23" i="12" s="1"/>
  <c r="Q23" i="12" s="1"/>
  <c r="T23" i="12"/>
  <c r="U16" i="12"/>
  <c r="AH9" i="12"/>
  <c r="AK9" i="12" s="1"/>
  <c r="AM9" i="12" s="1"/>
  <c r="AH11" i="12"/>
  <c r="AK11" i="12" s="1"/>
  <c r="AM11" i="12" s="1"/>
  <c r="N25" i="12"/>
  <c r="O25" i="12" s="1"/>
  <c r="Q25" i="12" s="1"/>
  <c r="AM25" i="12" s="1"/>
  <c r="T25" i="12"/>
  <c r="AH8" i="12"/>
  <c r="AK8" i="12" s="1"/>
  <c r="Z35" i="12"/>
  <c r="AC35" i="12" s="1"/>
  <c r="U14" i="12"/>
  <c r="N33" i="12"/>
  <c r="O33" i="12" s="1"/>
  <c r="Q33" i="12" s="1"/>
  <c r="T33" i="12"/>
  <c r="U33" i="12" s="1"/>
  <c r="AQ58" i="12" l="1"/>
  <c r="AO42" i="12"/>
  <c r="AQ52" i="12"/>
  <c r="AO54" i="12"/>
  <c r="AQ56" i="12"/>
  <c r="AO62" i="12"/>
  <c r="AO60" i="12"/>
  <c r="AO46" i="12"/>
  <c r="AM31" i="12"/>
  <c r="AQ31" i="12" s="1"/>
  <c r="AM13" i="12"/>
  <c r="AQ13" i="12" s="1"/>
  <c r="AO48" i="12"/>
  <c r="AO51" i="12"/>
  <c r="AQ47" i="12"/>
  <c r="AO47" i="12"/>
  <c r="AQ17" i="12"/>
  <c r="AO17" i="12"/>
  <c r="AQ28" i="12"/>
  <c r="AO28" i="12"/>
  <c r="AQ43" i="12"/>
  <c r="AO43" i="12"/>
  <c r="AQ22" i="12"/>
  <c r="AO22" i="12"/>
  <c r="AQ44" i="12"/>
  <c r="AO44" i="12"/>
  <c r="AQ39" i="12"/>
  <c r="AO39" i="12"/>
  <c r="AQ11" i="12"/>
  <c r="AO11" i="12"/>
  <c r="AQ57" i="12"/>
  <c r="AO57" i="12"/>
  <c r="AQ61" i="12"/>
  <c r="AO61" i="12"/>
  <c r="AQ9" i="12"/>
  <c r="AO9" i="12"/>
  <c r="AQ15" i="12"/>
  <c r="AO15" i="12"/>
  <c r="AQ49" i="12"/>
  <c r="AO49" i="12"/>
  <c r="AQ29" i="12"/>
  <c r="AO29" i="12"/>
  <c r="AQ55" i="12"/>
  <c r="AO55" i="12"/>
  <c r="AM10" i="12"/>
  <c r="AM23" i="12"/>
  <c r="AM27" i="12"/>
  <c r="AQ41" i="12"/>
  <c r="AO41" i="12"/>
  <c r="AQ26" i="12"/>
  <c r="AO26" i="12"/>
  <c r="AQ24" i="12"/>
  <c r="AO24" i="12"/>
  <c r="AM12" i="12"/>
  <c r="AQ25" i="12"/>
  <c r="AO25" i="12"/>
  <c r="AQ32" i="12"/>
  <c r="AO32" i="12"/>
  <c r="AQ53" i="12"/>
  <c r="AO53" i="12"/>
  <c r="AQ38" i="12"/>
  <c r="AO38" i="12"/>
  <c r="AM14" i="12"/>
  <c r="AM16" i="12"/>
  <c r="AM33" i="12"/>
  <c r="AQ40" i="12"/>
  <c r="AO40" i="12"/>
  <c r="AM19" i="12"/>
  <c r="AQ18" i="12"/>
  <c r="AO18" i="12"/>
  <c r="AQ59" i="12"/>
  <c r="AO59" i="12"/>
  <c r="AQ20" i="12"/>
  <c r="AO20" i="12"/>
  <c r="AQ7" i="12"/>
  <c r="AO7" i="12"/>
  <c r="AM35" i="12"/>
  <c r="AQ34" i="12"/>
  <c r="AO34" i="12"/>
  <c r="AQ36" i="12"/>
  <c r="AO36" i="12"/>
  <c r="AQ50" i="12"/>
  <c r="AO50" i="12"/>
  <c r="AQ30" i="12"/>
  <c r="AO30" i="12"/>
  <c r="AQ45" i="12"/>
  <c r="AO45" i="12"/>
  <c r="AM8" i="12"/>
  <c r="AM21" i="12"/>
  <c r="AM37" i="12"/>
  <c r="AO13" i="12" l="1"/>
  <c r="AO31" i="12"/>
  <c r="AQ37" i="12"/>
  <c r="AO37" i="12"/>
  <c r="AQ19" i="12"/>
  <c r="AO19" i="12"/>
  <c r="AQ8" i="12"/>
  <c r="AO8" i="12"/>
  <c r="AQ10" i="12"/>
  <c r="AO10" i="12"/>
  <c r="AQ33" i="12"/>
  <c r="AO33" i="12"/>
  <c r="AQ16" i="12"/>
  <c r="AO16" i="12"/>
  <c r="AQ21" i="12"/>
  <c r="AO21" i="12"/>
  <c r="AQ35" i="12"/>
  <c r="AO35" i="12"/>
  <c r="AQ14" i="12"/>
  <c r="AO14" i="12"/>
  <c r="AQ27" i="12"/>
  <c r="AO27" i="12"/>
  <c r="AQ12" i="12"/>
  <c r="AO12" i="12"/>
  <c r="AQ23" i="12"/>
  <c r="AO23" i="12"/>
  <c r="AP7" i="1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</futureMetadata>
  <valueMetadata count="1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</valueMetadata>
</metadata>
</file>

<file path=xl/sharedStrings.xml><?xml version="1.0" encoding="utf-8"?>
<sst xmlns="http://schemas.openxmlformats.org/spreadsheetml/2006/main" count="34" uniqueCount="34">
  <si>
    <t xml:space="preserve"> </t>
  </si>
  <si>
    <t>For the X2 part</t>
  </si>
  <si>
    <t>For the X4 part</t>
  </si>
  <si>
    <t>For the X6 part</t>
  </si>
  <si>
    <t>NaCl</t>
  </si>
  <si>
    <t>v</t>
  </si>
  <si>
    <t>w</t>
  </si>
  <si>
    <t>Temperature</t>
  </si>
  <si>
    <t>molality (m)</t>
  </si>
  <si>
    <t>n=3</t>
  </si>
  <si>
    <t>molality x Mw</t>
  </si>
  <si>
    <t>Mw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</si>
  <si>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</si>
  <si>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</si>
  <si>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</si>
  <si>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</si>
  <si>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</si>
  <si>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</si>
  <si>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</si>
  <si>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</si>
  <si>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</si>
  <si>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</si>
  <si>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</si>
  <si>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</si>
  <si>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1/T</t>
  </si>
  <si>
    <t>Ln(T)</t>
  </si>
  <si>
    <t xml:space="preserve">     Ø</t>
  </si>
  <si>
    <t>Vw</t>
  </si>
  <si>
    <t xml:space="preserve">  Reference paper value of   Ø</t>
  </si>
  <si>
    <t>Reference phi is converted into ln(aw)</t>
  </si>
  <si>
    <t>Square difference</t>
  </si>
  <si>
    <t>Standard Deviation</t>
  </si>
  <si>
    <t>Our Work</t>
  </si>
  <si>
    <t>Literature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</si>
</sst>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wrapText="1"/>
    </xf>
    <xf numFmtId="2" fontId="2" fillId="0" borderId="0" xfId="0" applyNumberFormat="1" applyFont="1" applyAlignment="1">
      <alignment horizontal="center" shrinkToFit="1"/>
    </xf>
    <xf numFmtId="0" fontId="4" fillId="0" borderId="0" xfId="0" applyFont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from our work for NaCl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 Graph - Paper'!$A$1:$A$277</c:f>
              <c:numCache>
                <c:formatCode>General</c:formatCode>
                <c:ptCount val="277"/>
                <c:pt idx="0">
                  <c:v>0.166354</c:v>
                </c:pt>
                <c:pt idx="1">
                  <c:v>0.161664</c:v>
                </c:pt>
                <c:pt idx="2">
                  <c:v>0.15679399999999999</c:v>
                </c:pt>
                <c:pt idx="3">
                  <c:v>0.15174399999999999</c:v>
                </c:pt>
                <c:pt idx="4">
                  <c:v>0.14651500000000001</c:v>
                </c:pt>
                <c:pt idx="5">
                  <c:v>0.14110500000000001</c:v>
                </c:pt>
                <c:pt idx="6">
                  <c:v>0.135515</c:v>
                </c:pt>
                <c:pt idx="7">
                  <c:v>0.129746</c:v>
                </c:pt>
                <c:pt idx="8">
                  <c:v>0.123796</c:v>
                </c:pt>
                <c:pt idx="9">
                  <c:v>0.11766699999999999</c:v>
                </c:pt>
                <c:pt idx="10">
                  <c:v>0.111357</c:v>
                </c:pt>
                <c:pt idx="11">
                  <c:v>0.104868</c:v>
                </c:pt>
                <c:pt idx="12">
                  <c:v>9.8199099999999998E-2</c:v>
                </c:pt>
                <c:pt idx="13">
                  <c:v>7.5022500000000006E-2</c:v>
                </c:pt>
                <c:pt idx="14">
                  <c:v>8.4321599999999997E-2</c:v>
                </c:pt>
                <c:pt idx="15">
                  <c:v>7.7113399999999999E-2</c:v>
                </c:pt>
                <c:pt idx="16">
                  <c:v>6.9725899999999993E-2</c:v>
                </c:pt>
                <c:pt idx="17">
                  <c:v>6.2159499999999999E-2</c:v>
                </c:pt>
                <c:pt idx="18">
                  <c:v>4.04365E-2</c:v>
                </c:pt>
                <c:pt idx="19">
                  <c:v>4.66723E-2</c:v>
                </c:pt>
                <c:pt idx="20">
                  <c:v>3.8449499999999998E-2</c:v>
                </c:pt>
                <c:pt idx="21">
                  <c:v>2.9701600000000002E-2</c:v>
                </c:pt>
                <c:pt idx="22">
                  <c:v>2.1536199999999998E-2</c:v>
                </c:pt>
                <c:pt idx="23">
                  <c:v>1.2898099999999999E-2</c:v>
                </c:pt>
                <c:pt idx="24">
                  <c:v>0.16370000000000001</c:v>
                </c:pt>
                <c:pt idx="25">
                  <c:v>0.15389</c:v>
                </c:pt>
                <c:pt idx="26">
                  <c:v>0.15493499999999999</c:v>
                </c:pt>
                <c:pt idx="27">
                  <c:v>0.155998</c:v>
                </c:pt>
                <c:pt idx="28">
                  <c:v>0.157079</c:v>
                </c:pt>
                <c:pt idx="29">
                  <c:v>0.15817800000000001</c:v>
                </c:pt>
                <c:pt idx="30">
                  <c:v>0.15929499999999999</c:v>
                </c:pt>
                <c:pt idx="31">
                  <c:v>0.16042999999999999</c:v>
                </c:pt>
                <c:pt idx="32">
                  <c:v>0.161583</c:v>
                </c:pt>
                <c:pt idx="33">
                  <c:v>0.16561600000000001</c:v>
                </c:pt>
                <c:pt idx="34">
                  <c:v>0.16514999999999999</c:v>
                </c:pt>
                <c:pt idx="35">
                  <c:v>0.168878</c:v>
                </c:pt>
                <c:pt idx="36">
                  <c:v>0.170157</c:v>
                </c:pt>
                <c:pt idx="37">
                  <c:v>0.17276900000000001</c:v>
                </c:pt>
                <c:pt idx="38">
                  <c:v>0.17410200000000001</c:v>
                </c:pt>
                <c:pt idx="39">
                  <c:v>0.175453</c:v>
                </c:pt>
                <c:pt idx="40">
                  <c:v>0.17682200000000001</c:v>
                </c:pt>
                <c:pt idx="41">
                  <c:v>0.17820900000000001</c:v>
                </c:pt>
                <c:pt idx="42">
                  <c:v>0.179614</c:v>
                </c:pt>
                <c:pt idx="43">
                  <c:v>0.185054</c:v>
                </c:pt>
                <c:pt idx="44">
                  <c:v>0.18490500000000001</c:v>
                </c:pt>
                <c:pt idx="45">
                  <c:v>0.18493999999999999</c:v>
                </c:pt>
                <c:pt idx="46">
                  <c:v>0.18501300000000001</c:v>
                </c:pt>
                <c:pt idx="47">
                  <c:v>0.185053</c:v>
                </c:pt>
                <c:pt idx="48">
                  <c:v>0.185136</c:v>
                </c:pt>
                <c:pt idx="49">
                  <c:v>0.18518000000000001</c:v>
                </c:pt>
                <c:pt idx="50">
                  <c:v>0.185225</c:v>
                </c:pt>
                <c:pt idx="51">
                  <c:v>0.18527299999999999</c:v>
                </c:pt>
                <c:pt idx="52">
                  <c:v>0.18532100000000001</c:v>
                </c:pt>
                <c:pt idx="53">
                  <c:v>0.18542400000000001</c:v>
                </c:pt>
                <c:pt idx="54">
                  <c:v>0.185477</c:v>
                </c:pt>
                <c:pt idx="55">
                  <c:v>0.185533</c:v>
                </c:pt>
                <c:pt idx="56">
                  <c:v>0.18532199999999999</c:v>
                </c:pt>
                <c:pt idx="57">
                  <c:v>0.18564800000000001</c:v>
                </c:pt>
                <c:pt idx="58">
                  <c:v>0.18570800000000001</c:v>
                </c:pt>
                <c:pt idx="59">
                  <c:v>0.18576899999999999</c:v>
                </c:pt>
                <c:pt idx="60">
                  <c:v>0.185833</c:v>
                </c:pt>
                <c:pt idx="61">
                  <c:v>0.18589700000000001</c:v>
                </c:pt>
                <c:pt idx="62">
                  <c:v>0.186032</c:v>
                </c:pt>
                <c:pt idx="63">
                  <c:v>0.18610099999999999</c:v>
                </c:pt>
                <c:pt idx="64">
                  <c:v>0.18617300000000001</c:v>
                </c:pt>
                <c:pt idx="65">
                  <c:v>0.18624499999999999</c:v>
                </c:pt>
                <c:pt idx="66">
                  <c:v>0.186473</c:v>
                </c:pt>
                <c:pt idx="67">
                  <c:v>0.186553</c:v>
                </c:pt>
                <c:pt idx="68">
                  <c:v>0.18671599999999999</c:v>
                </c:pt>
                <c:pt idx="69">
                  <c:v>0.18706100000000001</c:v>
                </c:pt>
                <c:pt idx="70">
                  <c:v>0.18715200000000001</c:v>
                </c:pt>
                <c:pt idx="71">
                  <c:v>0.18724399999999999</c:v>
                </c:pt>
                <c:pt idx="72">
                  <c:v>0.18732599999999999</c:v>
                </c:pt>
                <c:pt idx="73">
                  <c:v>0.18743299999999999</c:v>
                </c:pt>
                <c:pt idx="74">
                  <c:v>0.187529</c:v>
                </c:pt>
                <c:pt idx="75">
                  <c:v>0.18772800000000001</c:v>
                </c:pt>
                <c:pt idx="76">
                  <c:v>0.187829</c:v>
                </c:pt>
                <c:pt idx="77">
                  <c:v>0.188252</c:v>
                </c:pt>
                <c:pt idx="78">
                  <c:v>0.188361</c:v>
                </c:pt>
                <c:pt idx="79">
                  <c:v>0.188585</c:v>
                </c:pt>
                <c:pt idx="80">
                  <c:v>0.18870000000000001</c:v>
                </c:pt>
                <c:pt idx="81">
                  <c:v>0.18881600000000001</c:v>
                </c:pt>
                <c:pt idx="82">
                  <c:v>0.18893299999999999</c:v>
                </c:pt>
                <c:pt idx="83">
                  <c:v>0.189053</c:v>
                </c:pt>
                <c:pt idx="84">
                  <c:v>0.18917300000000001</c:v>
                </c:pt>
                <c:pt idx="85">
                  <c:v>0.18942000000000001</c:v>
                </c:pt>
                <c:pt idx="86">
                  <c:v>0.18954499999999999</c:v>
                </c:pt>
                <c:pt idx="87">
                  <c:v>0.18967200000000001</c:v>
                </c:pt>
                <c:pt idx="88">
                  <c:v>0.189801</c:v>
                </c:pt>
                <c:pt idx="89">
                  <c:v>0.18993199999999999</c:v>
                </c:pt>
                <c:pt idx="90">
                  <c:v>0.19006400000000001</c:v>
                </c:pt>
                <c:pt idx="91">
                  <c:v>0.190197</c:v>
                </c:pt>
                <c:pt idx="92">
                  <c:v>0.188471</c:v>
                </c:pt>
                <c:pt idx="93">
                  <c:v>0.190469</c:v>
                </c:pt>
                <c:pt idx="94">
                  <c:v>0.190608</c:v>
                </c:pt>
                <c:pt idx="95">
                  <c:v>0.190748</c:v>
                </c:pt>
                <c:pt idx="96">
                  <c:v>0.190889</c:v>
                </c:pt>
                <c:pt idx="97">
                  <c:v>0.19117700000000001</c:v>
                </c:pt>
                <c:pt idx="98">
                  <c:v>0.19132399999999999</c:v>
                </c:pt>
                <c:pt idx="99">
                  <c:v>0.191472</c:v>
                </c:pt>
                <c:pt idx="100">
                  <c:v>0.19192500000000001</c:v>
                </c:pt>
                <c:pt idx="101">
                  <c:v>0.192713</c:v>
                </c:pt>
                <c:pt idx="102">
                  <c:v>0.19287599999999999</c:v>
                </c:pt>
                <c:pt idx="103">
                  <c:v>0.19303999999999999</c:v>
                </c:pt>
                <c:pt idx="104">
                  <c:v>0.19320499999999999</c:v>
                </c:pt>
                <c:pt idx="105">
                  <c:v>0.19354099999999999</c:v>
                </c:pt>
                <c:pt idx="106">
                  <c:v>0.193712</c:v>
                </c:pt>
                <c:pt idx="107">
                  <c:v>0.193884</c:v>
                </c:pt>
                <c:pt idx="108">
                  <c:v>0.19405700000000001</c:v>
                </c:pt>
                <c:pt idx="109">
                  <c:v>0.19423199999999999</c:v>
                </c:pt>
                <c:pt idx="110">
                  <c:v>0.194409</c:v>
                </c:pt>
                <c:pt idx="111">
                  <c:v>0.19458700000000001</c:v>
                </c:pt>
                <c:pt idx="112">
                  <c:v>0.194767</c:v>
                </c:pt>
                <c:pt idx="113">
                  <c:v>0.19494900000000001</c:v>
                </c:pt>
                <c:pt idx="114">
                  <c:v>0.195132</c:v>
                </c:pt>
                <c:pt idx="115">
                  <c:v>0.19531699999999999</c:v>
                </c:pt>
                <c:pt idx="116">
                  <c:v>0.19550300000000001</c:v>
                </c:pt>
                <c:pt idx="117">
                  <c:v>0.195881</c:v>
                </c:pt>
                <c:pt idx="118">
                  <c:v>0.196072</c:v>
                </c:pt>
                <c:pt idx="119">
                  <c:v>0.196265</c:v>
                </c:pt>
                <c:pt idx="120">
                  <c:v>0.19645899999999999</c:v>
                </c:pt>
                <c:pt idx="121">
                  <c:v>0.196655</c:v>
                </c:pt>
                <c:pt idx="122">
                  <c:v>0.196853</c:v>
                </c:pt>
                <c:pt idx="123">
                  <c:v>0.19725300000000001</c:v>
                </c:pt>
                <c:pt idx="124">
                  <c:v>0.19745499999999999</c:v>
                </c:pt>
                <c:pt idx="125">
                  <c:v>0.197659</c:v>
                </c:pt>
                <c:pt idx="126">
                  <c:v>0.19786500000000001</c:v>
                </c:pt>
                <c:pt idx="127">
                  <c:v>0.198072</c:v>
                </c:pt>
                <c:pt idx="128">
                  <c:v>0.19828100000000001</c:v>
                </c:pt>
                <c:pt idx="129">
                  <c:v>0.198491</c:v>
                </c:pt>
                <c:pt idx="130">
                  <c:v>0.19870299999999999</c:v>
                </c:pt>
                <c:pt idx="131">
                  <c:v>0.19891700000000001</c:v>
                </c:pt>
                <c:pt idx="132">
                  <c:v>0.199349</c:v>
                </c:pt>
                <c:pt idx="133">
                  <c:v>0.19956699999999999</c:v>
                </c:pt>
                <c:pt idx="134">
                  <c:v>0.20000899999999999</c:v>
                </c:pt>
                <c:pt idx="135">
                  <c:v>0.20023199999999999</c:v>
                </c:pt>
                <c:pt idx="136">
                  <c:v>0.20091100000000001</c:v>
                </c:pt>
                <c:pt idx="137">
                  <c:v>0.20114099999999999</c:v>
                </c:pt>
                <c:pt idx="138">
                  <c:v>0.201372</c:v>
                </c:pt>
                <c:pt idx="139">
                  <c:v>0.20160500000000001</c:v>
                </c:pt>
                <c:pt idx="140">
                  <c:v>0.20183899999999999</c:v>
                </c:pt>
                <c:pt idx="141">
                  <c:v>0.202075</c:v>
                </c:pt>
                <c:pt idx="142">
                  <c:v>0.20231299999999999</c:v>
                </c:pt>
                <c:pt idx="143">
                  <c:v>0.20303499999999999</c:v>
                </c:pt>
                <c:pt idx="144">
                  <c:v>0.20352500000000001</c:v>
                </c:pt>
                <c:pt idx="145">
                  <c:v>0.20377200000000001</c:v>
                </c:pt>
                <c:pt idx="146">
                  <c:v>0.20427100000000001</c:v>
                </c:pt>
                <c:pt idx="147">
                  <c:v>0.20452300000000001</c:v>
                </c:pt>
                <c:pt idx="148">
                  <c:v>0.20477699999999999</c:v>
                </c:pt>
                <c:pt idx="149">
                  <c:v>0.20503199999999999</c:v>
                </c:pt>
                <c:pt idx="150">
                  <c:v>0.205289</c:v>
                </c:pt>
                <c:pt idx="151">
                  <c:v>0.206069</c:v>
                </c:pt>
                <c:pt idx="152">
                  <c:v>0.20633199999999999</c:v>
                </c:pt>
                <c:pt idx="153">
                  <c:v>0.206597</c:v>
                </c:pt>
                <c:pt idx="154">
                  <c:v>0.20713100000000001</c:v>
                </c:pt>
                <c:pt idx="155">
                  <c:v>0.207401</c:v>
                </c:pt>
                <c:pt idx="156">
                  <c:v>0.207672</c:v>
                </c:pt>
                <c:pt idx="157">
                  <c:v>0.20821899999999999</c:v>
                </c:pt>
                <c:pt idx="158">
                  <c:v>0.20849500000000001</c:v>
                </c:pt>
                <c:pt idx="159">
                  <c:v>0.20877299999999999</c:v>
                </c:pt>
                <c:pt idx="160">
                  <c:v>0.20905199999999999</c:v>
                </c:pt>
                <c:pt idx="161">
                  <c:v>0.20933299999999999</c:v>
                </c:pt>
                <c:pt idx="162">
                  <c:v>0.209615</c:v>
                </c:pt>
                <c:pt idx="163">
                  <c:v>0.209899</c:v>
                </c:pt>
                <c:pt idx="164">
                  <c:v>0.21047199999999999</c:v>
                </c:pt>
                <c:pt idx="165">
                  <c:v>0.21105099999999999</c:v>
                </c:pt>
                <c:pt idx="166">
                  <c:v>0.21163599999999999</c:v>
                </c:pt>
                <c:pt idx="167">
                  <c:v>0.21193200000000001</c:v>
                </c:pt>
                <c:pt idx="168">
                  <c:v>0.21252699999999999</c:v>
                </c:pt>
                <c:pt idx="169">
                  <c:v>0.21282699999999999</c:v>
                </c:pt>
                <c:pt idx="170">
                  <c:v>0.21312800000000001</c:v>
                </c:pt>
                <c:pt idx="171">
                  <c:v>0.21404300000000001</c:v>
                </c:pt>
                <c:pt idx="172">
                  <c:v>0.214972</c:v>
                </c:pt>
                <c:pt idx="173">
                  <c:v>0.215284</c:v>
                </c:pt>
                <c:pt idx="174">
                  <c:v>0.21559900000000001</c:v>
                </c:pt>
                <c:pt idx="175">
                  <c:v>0.21623200000000001</c:v>
                </c:pt>
                <c:pt idx="176">
                  <c:v>0.21655199999999999</c:v>
                </c:pt>
                <c:pt idx="177">
                  <c:v>0.21687200000000001</c:v>
                </c:pt>
                <c:pt idx="178">
                  <c:v>0.217195</c:v>
                </c:pt>
                <c:pt idx="179">
                  <c:v>0.21751899999999999</c:v>
                </c:pt>
                <c:pt idx="180">
                  <c:v>0.218171</c:v>
                </c:pt>
                <c:pt idx="181">
                  <c:v>0.2185</c:v>
                </c:pt>
                <c:pt idx="182">
                  <c:v>0.218831</c:v>
                </c:pt>
                <c:pt idx="183">
                  <c:v>0.219163</c:v>
                </c:pt>
                <c:pt idx="184">
                  <c:v>0.219831</c:v>
                </c:pt>
                <c:pt idx="185">
                  <c:v>0.220168</c:v>
                </c:pt>
                <c:pt idx="186">
                  <c:v>0.22084699999999999</c:v>
                </c:pt>
                <c:pt idx="187">
                  <c:v>0.221188</c:v>
                </c:pt>
                <c:pt idx="188">
                  <c:v>0.221051</c:v>
                </c:pt>
                <c:pt idx="189">
                  <c:v>0.22257099999999999</c:v>
                </c:pt>
                <c:pt idx="190">
                  <c:v>0.22292000000000001</c:v>
                </c:pt>
                <c:pt idx="191">
                  <c:v>0.22362399999999999</c:v>
                </c:pt>
                <c:pt idx="192">
                  <c:v>0.22397800000000001</c:v>
                </c:pt>
                <c:pt idx="193">
                  <c:v>0.224692</c:v>
                </c:pt>
                <c:pt idx="194">
                  <c:v>0.225051</c:v>
                </c:pt>
                <c:pt idx="195">
                  <c:v>0.225412</c:v>
                </c:pt>
                <c:pt idx="196">
                  <c:v>0.225774</c:v>
                </c:pt>
                <c:pt idx="197">
                  <c:v>0.22613800000000001</c:v>
                </c:pt>
                <c:pt idx="198">
                  <c:v>0.224855</c:v>
                </c:pt>
                <c:pt idx="199">
                  <c:v>0.22724</c:v>
                </c:pt>
                <c:pt idx="200">
                  <c:v>0.22798199999999999</c:v>
                </c:pt>
                <c:pt idx="201">
                  <c:v>0.228356</c:v>
                </c:pt>
                <c:pt idx="202">
                  <c:v>0.22873099999999999</c:v>
                </c:pt>
                <c:pt idx="203">
                  <c:v>0.22910800000000001</c:v>
                </c:pt>
                <c:pt idx="204">
                  <c:v>0.229486</c:v>
                </c:pt>
                <c:pt idx="205">
                  <c:v>0.22986599999999999</c:v>
                </c:pt>
              </c:numCache>
            </c:numRef>
          </c:xVal>
          <c:yVal>
            <c:numRef>
              <c:f>'Complete Graph - Paper'!$B$1:$B$277</c:f>
              <c:numCache>
                <c:formatCode>General</c:formatCode>
                <c:ptCount val="277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254</c:v>
                </c:pt>
                <c:pt idx="25">
                  <c:v>252</c:v>
                </c:pt>
                <c:pt idx="26">
                  <c:v>253</c:v>
                </c:pt>
                <c:pt idx="27">
                  <c:v>254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258</c:v>
                </c:pt>
                <c:pt idx="32">
                  <c:v>259</c:v>
                </c:pt>
                <c:pt idx="33">
                  <c:v>261</c:v>
                </c:pt>
                <c:pt idx="34">
                  <c:v>262</c:v>
                </c:pt>
                <c:pt idx="35">
                  <c:v>265</c:v>
                </c:pt>
                <c:pt idx="36">
                  <c:v>266</c:v>
                </c:pt>
                <c:pt idx="37">
                  <c:v>268</c:v>
                </c:pt>
                <c:pt idx="38">
                  <c:v>269</c:v>
                </c:pt>
                <c:pt idx="39">
                  <c:v>270</c:v>
                </c:pt>
                <c:pt idx="40">
                  <c:v>271</c:v>
                </c:pt>
                <c:pt idx="41">
                  <c:v>272</c:v>
                </c:pt>
                <c:pt idx="42">
                  <c:v>273</c:v>
                </c:pt>
                <c:pt idx="43">
                  <c:v>270</c:v>
                </c:pt>
                <c:pt idx="44">
                  <c:v>271</c:v>
                </c:pt>
                <c:pt idx="45">
                  <c:v>272</c:v>
                </c:pt>
                <c:pt idx="46">
                  <c:v>274</c:v>
                </c:pt>
                <c:pt idx="47">
                  <c:v>275</c:v>
                </c:pt>
                <c:pt idx="48">
                  <c:v>277</c:v>
                </c:pt>
                <c:pt idx="49">
                  <c:v>278</c:v>
                </c:pt>
                <c:pt idx="50">
                  <c:v>279</c:v>
                </c:pt>
                <c:pt idx="51">
                  <c:v>280</c:v>
                </c:pt>
                <c:pt idx="52">
                  <c:v>281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293</c:v>
                </c:pt>
                <c:pt idx="63">
                  <c:v>294</c:v>
                </c:pt>
                <c:pt idx="64">
                  <c:v>295</c:v>
                </c:pt>
                <c:pt idx="65">
                  <c:v>296</c:v>
                </c:pt>
                <c:pt idx="66">
                  <c:v>299</c:v>
                </c:pt>
                <c:pt idx="67">
                  <c:v>300</c:v>
                </c:pt>
                <c:pt idx="68">
                  <c:v>302</c:v>
                </c:pt>
                <c:pt idx="69">
                  <c:v>306</c:v>
                </c:pt>
                <c:pt idx="70">
                  <c:v>307</c:v>
                </c:pt>
                <c:pt idx="71">
                  <c:v>308</c:v>
                </c:pt>
                <c:pt idx="72">
                  <c:v>309</c:v>
                </c:pt>
                <c:pt idx="73">
                  <c:v>310</c:v>
                </c:pt>
                <c:pt idx="74">
                  <c:v>311</c:v>
                </c:pt>
                <c:pt idx="75">
                  <c:v>313</c:v>
                </c:pt>
                <c:pt idx="76">
                  <c:v>314</c:v>
                </c:pt>
                <c:pt idx="77">
                  <c:v>318</c:v>
                </c:pt>
                <c:pt idx="78">
                  <c:v>319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328</c:v>
                </c:pt>
                <c:pt idx="86">
                  <c:v>329</c:v>
                </c:pt>
                <c:pt idx="87">
                  <c:v>330</c:v>
                </c:pt>
                <c:pt idx="88">
                  <c:v>331</c:v>
                </c:pt>
                <c:pt idx="89">
                  <c:v>332</c:v>
                </c:pt>
                <c:pt idx="90">
                  <c:v>333</c:v>
                </c:pt>
                <c:pt idx="91">
                  <c:v>334</c:v>
                </c:pt>
                <c:pt idx="92">
                  <c:v>335</c:v>
                </c:pt>
                <c:pt idx="93">
                  <c:v>336</c:v>
                </c:pt>
                <c:pt idx="94">
                  <c:v>337</c:v>
                </c:pt>
                <c:pt idx="95">
                  <c:v>338</c:v>
                </c:pt>
                <c:pt idx="96">
                  <c:v>339</c:v>
                </c:pt>
                <c:pt idx="97">
                  <c:v>341</c:v>
                </c:pt>
                <c:pt idx="98">
                  <c:v>342</c:v>
                </c:pt>
                <c:pt idx="99">
                  <c:v>343</c:v>
                </c:pt>
                <c:pt idx="100">
                  <c:v>346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356</c:v>
                </c:pt>
                <c:pt idx="106">
                  <c:v>357</c:v>
                </c:pt>
                <c:pt idx="107">
                  <c:v>358</c:v>
                </c:pt>
                <c:pt idx="108">
                  <c:v>359</c:v>
                </c:pt>
                <c:pt idx="109">
                  <c:v>360</c:v>
                </c:pt>
                <c:pt idx="110">
                  <c:v>361</c:v>
                </c:pt>
                <c:pt idx="111">
                  <c:v>362</c:v>
                </c:pt>
                <c:pt idx="112">
                  <c:v>363</c:v>
                </c:pt>
                <c:pt idx="113">
                  <c:v>364</c:v>
                </c:pt>
                <c:pt idx="114">
                  <c:v>365</c:v>
                </c:pt>
                <c:pt idx="115">
                  <c:v>366</c:v>
                </c:pt>
                <c:pt idx="116">
                  <c:v>367</c:v>
                </c:pt>
                <c:pt idx="117">
                  <c:v>369</c:v>
                </c:pt>
                <c:pt idx="118">
                  <c:v>370</c:v>
                </c:pt>
                <c:pt idx="119">
                  <c:v>371</c:v>
                </c:pt>
                <c:pt idx="120">
                  <c:v>372</c:v>
                </c:pt>
                <c:pt idx="121">
                  <c:v>373</c:v>
                </c:pt>
                <c:pt idx="122">
                  <c:v>374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382</c:v>
                </c:pt>
                <c:pt idx="130">
                  <c:v>383</c:v>
                </c:pt>
                <c:pt idx="131">
                  <c:v>384</c:v>
                </c:pt>
                <c:pt idx="132">
                  <c:v>386</c:v>
                </c:pt>
                <c:pt idx="133">
                  <c:v>387</c:v>
                </c:pt>
                <c:pt idx="134">
                  <c:v>389</c:v>
                </c:pt>
                <c:pt idx="135">
                  <c:v>390</c:v>
                </c:pt>
                <c:pt idx="136">
                  <c:v>393</c:v>
                </c:pt>
                <c:pt idx="137">
                  <c:v>394</c:v>
                </c:pt>
                <c:pt idx="138">
                  <c:v>395</c:v>
                </c:pt>
                <c:pt idx="139">
                  <c:v>396</c:v>
                </c:pt>
                <c:pt idx="140">
                  <c:v>397</c:v>
                </c:pt>
                <c:pt idx="141">
                  <c:v>398</c:v>
                </c:pt>
                <c:pt idx="142">
                  <c:v>399</c:v>
                </c:pt>
                <c:pt idx="143">
                  <c:v>402</c:v>
                </c:pt>
                <c:pt idx="144">
                  <c:v>404</c:v>
                </c:pt>
                <c:pt idx="145">
                  <c:v>405</c:v>
                </c:pt>
                <c:pt idx="146">
                  <c:v>407</c:v>
                </c:pt>
                <c:pt idx="147">
                  <c:v>408</c:v>
                </c:pt>
                <c:pt idx="148">
                  <c:v>409</c:v>
                </c:pt>
                <c:pt idx="149">
                  <c:v>410</c:v>
                </c:pt>
                <c:pt idx="150">
                  <c:v>411</c:v>
                </c:pt>
                <c:pt idx="151">
                  <c:v>414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419</c:v>
                </c:pt>
                <c:pt idx="156">
                  <c:v>420</c:v>
                </c:pt>
                <c:pt idx="157">
                  <c:v>422</c:v>
                </c:pt>
                <c:pt idx="158">
                  <c:v>423</c:v>
                </c:pt>
                <c:pt idx="159">
                  <c:v>424</c:v>
                </c:pt>
                <c:pt idx="160">
                  <c:v>425</c:v>
                </c:pt>
                <c:pt idx="161">
                  <c:v>426</c:v>
                </c:pt>
                <c:pt idx="162">
                  <c:v>427</c:v>
                </c:pt>
                <c:pt idx="163">
                  <c:v>428</c:v>
                </c:pt>
                <c:pt idx="164">
                  <c:v>430</c:v>
                </c:pt>
                <c:pt idx="165">
                  <c:v>432</c:v>
                </c:pt>
                <c:pt idx="166">
                  <c:v>434</c:v>
                </c:pt>
                <c:pt idx="167">
                  <c:v>435</c:v>
                </c:pt>
                <c:pt idx="168">
                  <c:v>437</c:v>
                </c:pt>
                <c:pt idx="169">
                  <c:v>438</c:v>
                </c:pt>
                <c:pt idx="170">
                  <c:v>439</c:v>
                </c:pt>
                <c:pt idx="171">
                  <c:v>442</c:v>
                </c:pt>
                <c:pt idx="172">
                  <c:v>445</c:v>
                </c:pt>
                <c:pt idx="173">
                  <c:v>446</c:v>
                </c:pt>
                <c:pt idx="174">
                  <c:v>447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453</c:v>
                </c:pt>
                <c:pt idx="180">
                  <c:v>455</c:v>
                </c:pt>
                <c:pt idx="181">
                  <c:v>456</c:v>
                </c:pt>
                <c:pt idx="182">
                  <c:v>457</c:v>
                </c:pt>
                <c:pt idx="183">
                  <c:v>458</c:v>
                </c:pt>
                <c:pt idx="184">
                  <c:v>460</c:v>
                </c:pt>
                <c:pt idx="185">
                  <c:v>461</c:v>
                </c:pt>
                <c:pt idx="186">
                  <c:v>463</c:v>
                </c:pt>
                <c:pt idx="187">
                  <c:v>464</c:v>
                </c:pt>
                <c:pt idx="188">
                  <c:v>465</c:v>
                </c:pt>
                <c:pt idx="189">
                  <c:v>468</c:v>
                </c:pt>
                <c:pt idx="190">
                  <c:v>469</c:v>
                </c:pt>
                <c:pt idx="191">
                  <c:v>471</c:v>
                </c:pt>
                <c:pt idx="192">
                  <c:v>472</c:v>
                </c:pt>
                <c:pt idx="193">
                  <c:v>474</c:v>
                </c:pt>
                <c:pt idx="194">
                  <c:v>475</c:v>
                </c:pt>
                <c:pt idx="195">
                  <c:v>476</c:v>
                </c:pt>
                <c:pt idx="196">
                  <c:v>477</c:v>
                </c:pt>
                <c:pt idx="197">
                  <c:v>478</c:v>
                </c:pt>
                <c:pt idx="198">
                  <c:v>479</c:v>
                </c:pt>
                <c:pt idx="199">
                  <c:v>481</c:v>
                </c:pt>
                <c:pt idx="200">
                  <c:v>483</c:v>
                </c:pt>
                <c:pt idx="201">
                  <c:v>484</c:v>
                </c:pt>
                <c:pt idx="202">
                  <c:v>485</c:v>
                </c:pt>
                <c:pt idx="203">
                  <c:v>486</c:v>
                </c:pt>
                <c:pt idx="204">
                  <c:v>487</c:v>
                </c:pt>
                <c:pt idx="205">
                  <c:v>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5-4D56-98AF-A3ADC253B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953375"/>
        <c:axId val="371702847"/>
      </c:scatterChart>
      <c:valAx>
        <c:axId val="119895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2847"/>
        <c:crosses val="autoZero"/>
        <c:crossBetween val="midCat"/>
      </c:valAx>
      <c:valAx>
        <c:axId val="37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5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NaCl from referance</a:t>
            </a:r>
            <a:r>
              <a:rPr lang="en-IN" baseline="0"/>
              <a:t> resource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89904260481174"/>
          <c:y val="0.17102610288150863"/>
          <c:w val="0.80806212708636971"/>
          <c:h val="0.6242253242936195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after correction'!$A$1:$A$200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1">
                  <c:v>0.175453</c:v>
                </c:pt>
                <c:pt idx="32">
                  <c:v>0.17682200000000001</c:v>
                </c:pt>
                <c:pt idx="33">
                  <c:v>0.179614</c:v>
                </c:pt>
                <c:pt idx="34">
                  <c:v>0.179614</c:v>
                </c:pt>
                <c:pt idx="35">
                  <c:v>0.184976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0">
                  <c:v>0.185226</c:v>
                </c:pt>
                <c:pt idx="41">
                  <c:v>0.18527299999999999</c:v>
                </c:pt>
                <c:pt idx="42">
                  <c:v>0.18532199999999999</c:v>
                </c:pt>
                <c:pt idx="43">
                  <c:v>0.18537200000000001</c:v>
                </c:pt>
                <c:pt idx="44">
                  <c:v>0.18542400000000001</c:v>
                </c:pt>
                <c:pt idx="45">
                  <c:v>0.185477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0">
                  <c:v>0.18576899999999999</c:v>
                </c:pt>
                <c:pt idx="51">
                  <c:v>0.185833</c:v>
                </c:pt>
                <c:pt idx="52">
                  <c:v>0.18589700000000001</c:v>
                </c:pt>
                <c:pt idx="53">
                  <c:v>0.18596399999999999</c:v>
                </c:pt>
                <c:pt idx="54">
                  <c:v>0.18617300000000001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0.18671599999999999</c:v>
                </c:pt>
                <c:pt idx="60">
                  <c:v>0.18679999999999999</c:v>
                </c:pt>
                <c:pt idx="61">
                  <c:v>0.186885</c:v>
                </c:pt>
                <c:pt idx="62">
                  <c:v>0.186973</c:v>
                </c:pt>
                <c:pt idx="63">
                  <c:v>0.18706100000000001</c:v>
                </c:pt>
                <c:pt idx="64">
                  <c:v>0.18715200000000001</c:v>
                </c:pt>
                <c:pt idx="65">
                  <c:v>0.18724399999999999</c:v>
                </c:pt>
                <c:pt idx="66">
                  <c:v>0.187337</c:v>
                </c:pt>
                <c:pt idx="67">
                  <c:v>0.18743299999999999</c:v>
                </c:pt>
                <c:pt idx="68">
                  <c:v>0.187529</c:v>
                </c:pt>
                <c:pt idx="69">
                  <c:v>0.18762799999999999</c:v>
                </c:pt>
                <c:pt idx="70">
                  <c:v>0.18772800000000001</c:v>
                </c:pt>
                <c:pt idx="71">
                  <c:v>0.187829</c:v>
                </c:pt>
                <c:pt idx="72">
                  <c:v>0.18803700000000001</c:v>
                </c:pt>
                <c:pt idx="73">
                  <c:v>0.18814400000000001</c:v>
                </c:pt>
                <c:pt idx="74">
                  <c:v>0.188252</c:v>
                </c:pt>
                <c:pt idx="75">
                  <c:v>0.188585</c:v>
                </c:pt>
                <c:pt idx="76">
                  <c:v>0.18870000000000001</c:v>
                </c:pt>
                <c:pt idx="77">
                  <c:v>0.18893299999999999</c:v>
                </c:pt>
                <c:pt idx="78">
                  <c:v>0.18929599999999999</c:v>
                </c:pt>
                <c:pt idx="79">
                  <c:v>0.18942000000000001</c:v>
                </c:pt>
                <c:pt idx="80">
                  <c:v>0.18954499999999999</c:v>
                </c:pt>
                <c:pt idx="81">
                  <c:v>0.18967300000000001</c:v>
                </c:pt>
                <c:pt idx="82">
                  <c:v>0.189801</c:v>
                </c:pt>
                <c:pt idx="83">
                  <c:v>0.18993199999999999</c:v>
                </c:pt>
                <c:pt idx="84">
                  <c:v>0.190197</c:v>
                </c:pt>
                <c:pt idx="85">
                  <c:v>0.190333</c:v>
                </c:pt>
                <c:pt idx="86">
                  <c:v>0.190748</c:v>
                </c:pt>
                <c:pt idx="87">
                  <c:v>0.190889</c:v>
                </c:pt>
                <c:pt idx="88">
                  <c:v>0.19103200000000001</c:v>
                </c:pt>
                <c:pt idx="89">
                  <c:v>0.19117700000000001</c:v>
                </c:pt>
                <c:pt idx="90">
                  <c:v>0.19132399999999999</c:v>
                </c:pt>
                <c:pt idx="91">
                  <c:v>0.19162100000000001</c:v>
                </c:pt>
                <c:pt idx="92">
                  <c:v>0.191772</c:v>
                </c:pt>
                <c:pt idx="93">
                  <c:v>0.19192500000000001</c:v>
                </c:pt>
                <c:pt idx="94">
                  <c:v>0.19223599999999999</c:v>
                </c:pt>
                <c:pt idx="95">
                  <c:v>0.19239300000000001</c:v>
                </c:pt>
                <c:pt idx="96">
                  <c:v>0.19287599999999999</c:v>
                </c:pt>
                <c:pt idx="97">
                  <c:v>0.19303999999999999</c:v>
                </c:pt>
                <c:pt idx="98">
                  <c:v>0.19320499999999999</c:v>
                </c:pt>
                <c:pt idx="99">
                  <c:v>0.19337199999999999</c:v>
                </c:pt>
                <c:pt idx="100">
                  <c:v>0.19354099999999999</c:v>
                </c:pt>
                <c:pt idx="101">
                  <c:v>0.193712</c:v>
                </c:pt>
                <c:pt idx="102">
                  <c:v>0.19423199999999999</c:v>
                </c:pt>
                <c:pt idx="103">
                  <c:v>0.194409</c:v>
                </c:pt>
                <c:pt idx="104">
                  <c:v>0.19458800000000001</c:v>
                </c:pt>
                <c:pt idx="105">
                  <c:v>0.195132</c:v>
                </c:pt>
                <c:pt idx="106">
                  <c:v>0.19531699999999999</c:v>
                </c:pt>
                <c:pt idx="107">
                  <c:v>0.19569300000000001</c:v>
                </c:pt>
                <c:pt idx="108">
                  <c:v>0.195881</c:v>
                </c:pt>
                <c:pt idx="109">
                  <c:v>0.196072</c:v>
                </c:pt>
                <c:pt idx="110">
                  <c:v>0.19645899999999999</c:v>
                </c:pt>
                <c:pt idx="111">
                  <c:v>0.196655</c:v>
                </c:pt>
                <c:pt idx="112">
                  <c:v>0.19745499999999999</c:v>
                </c:pt>
                <c:pt idx="113">
                  <c:v>0.197659</c:v>
                </c:pt>
                <c:pt idx="114">
                  <c:v>0.19786500000000001</c:v>
                </c:pt>
                <c:pt idx="115">
                  <c:v>0.19828100000000001</c:v>
                </c:pt>
                <c:pt idx="116">
                  <c:v>0.198491</c:v>
                </c:pt>
                <c:pt idx="117">
                  <c:v>0.19870299999999999</c:v>
                </c:pt>
                <c:pt idx="118">
                  <c:v>0.199349</c:v>
                </c:pt>
                <c:pt idx="119">
                  <c:v>0.19956699999999999</c:v>
                </c:pt>
                <c:pt idx="120">
                  <c:v>0.19978699999999999</c:v>
                </c:pt>
                <c:pt idx="121">
                  <c:v>0.20000899999999999</c:v>
                </c:pt>
                <c:pt idx="122">
                  <c:v>0.20023199999999999</c:v>
                </c:pt>
                <c:pt idx="123">
                  <c:v>0.200457</c:v>
                </c:pt>
                <c:pt idx="124">
                  <c:v>0.200683</c:v>
                </c:pt>
                <c:pt idx="125">
                  <c:v>0.20091100000000001</c:v>
                </c:pt>
                <c:pt idx="126">
                  <c:v>0.20114099999999999</c:v>
                </c:pt>
                <c:pt idx="127">
                  <c:v>0.201372</c:v>
                </c:pt>
                <c:pt idx="128">
                  <c:v>0.202075</c:v>
                </c:pt>
                <c:pt idx="129">
                  <c:v>0.20231299999999999</c:v>
                </c:pt>
                <c:pt idx="130">
                  <c:v>0.20255200000000001</c:v>
                </c:pt>
                <c:pt idx="131">
                  <c:v>0.20352500000000001</c:v>
                </c:pt>
                <c:pt idx="132">
                  <c:v>0.20377200000000001</c:v>
                </c:pt>
                <c:pt idx="133">
                  <c:v>0.20477699999999999</c:v>
                </c:pt>
                <c:pt idx="134">
                  <c:v>0.20503199999999999</c:v>
                </c:pt>
                <c:pt idx="135">
                  <c:v>0.205289</c:v>
                </c:pt>
                <c:pt idx="136">
                  <c:v>0.206069</c:v>
                </c:pt>
                <c:pt idx="137">
                  <c:v>0.20633199999999999</c:v>
                </c:pt>
                <c:pt idx="138">
                  <c:v>0.20686299999999999</c:v>
                </c:pt>
                <c:pt idx="139">
                  <c:v>0.20713100000000001</c:v>
                </c:pt>
                <c:pt idx="140">
                  <c:v>0.207401</c:v>
                </c:pt>
                <c:pt idx="141">
                  <c:v>0.207672</c:v>
                </c:pt>
                <c:pt idx="142">
                  <c:v>0.20794499999999999</c:v>
                </c:pt>
                <c:pt idx="143">
                  <c:v>0.20849500000000001</c:v>
                </c:pt>
                <c:pt idx="144">
                  <c:v>0.20905199999999999</c:v>
                </c:pt>
                <c:pt idx="145">
                  <c:v>0.209615</c:v>
                </c:pt>
                <c:pt idx="146">
                  <c:v>0.209899</c:v>
                </c:pt>
                <c:pt idx="147">
                  <c:v>0.21018500000000001</c:v>
                </c:pt>
                <c:pt idx="148">
                  <c:v>0.21105099999999999</c:v>
                </c:pt>
                <c:pt idx="149">
                  <c:v>0.21134500000000001</c:v>
                </c:pt>
                <c:pt idx="150">
                  <c:v>0.21163699999999999</c:v>
                </c:pt>
                <c:pt idx="151">
                  <c:v>0.21193200000000001</c:v>
                </c:pt>
                <c:pt idx="152">
                  <c:v>0.21252699999999999</c:v>
                </c:pt>
                <c:pt idx="153">
                  <c:v>0.21282699999999999</c:v>
                </c:pt>
                <c:pt idx="154">
                  <c:v>0.21343200000000001</c:v>
                </c:pt>
                <c:pt idx="155">
                  <c:v>0.21373600000000001</c:v>
                </c:pt>
                <c:pt idx="156">
                  <c:v>0.21435100000000001</c:v>
                </c:pt>
                <c:pt idx="157">
                  <c:v>0.21465999999999999</c:v>
                </c:pt>
                <c:pt idx="158">
                  <c:v>0.214972</c:v>
                </c:pt>
                <c:pt idx="159">
                  <c:v>0.215284</c:v>
                </c:pt>
                <c:pt idx="160">
                  <c:v>0.21559900000000001</c:v>
                </c:pt>
                <c:pt idx="161">
                  <c:v>0.21623200000000001</c:v>
                </c:pt>
                <c:pt idx="162">
                  <c:v>0.21655199999999999</c:v>
                </c:pt>
                <c:pt idx="163">
                  <c:v>0.21687200000000001</c:v>
                </c:pt>
                <c:pt idx="164">
                  <c:v>0.217195</c:v>
                </c:pt>
                <c:pt idx="165">
                  <c:v>0.21784400000000001</c:v>
                </c:pt>
                <c:pt idx="166">
                  <c:v>0.218171</c:v>
                </c:pt>
                <c:pt idx="167">
                  <c:v>0.2185</c:v>
                </c:pt>
                <c:pt idx="168">
                  <c:v>0.219163</c:v>
                </c:pt>
                <c:pt idx="169">
                  <c:v>0.219496</c:v>
                </c:pt>
                <c:pt idx="170">
                  <c:v>0.220168</c:v>
                </c:pt>
                <c:pt idx="171">
                  <c:v>0.22050700000000001</c:v>
                </c:pt>
                <c:pt idx="172">
                  <c:v>0.221188</c:v>
                </c:pt>
                <c:pt idx="173">
                  <c:v>0.22153100000000001</c:v>
                </c:pt>
                <c:pt idx="174">
                  <c:v>0.22187599999999999</c:v>
                </c:pt>
                <c:pt idx="175">
                  <c:v>0.222223</c:v>
                </c:pt>
                <c:pt idx="176">
                  <c:v>0.22257099999999999</c:v>
                </c:pt>
                <c:pt idx="177">
                  <c:v>0.22292000000000001</c:v>
                </c:pt>
                <c:pt idx="178">
                  <c:v>0.223271</c:v>
                </c:pt>
                <c:pt idx="179">
                  <c:v>0.22362399999999999</c:v>
                </c:pt>
                <c:pt idx="180">
                  <c:v>0.22397900000000001</c:v>
                </c:pt>
                <c:pt idx="181">
                  <c:v>0.22433400000000001</c:v>
                </c:pt>
                <c:pt idx="182">
                  <c:v>0.224692</c:v>
                </c:pt>
                <c:pt idx="183">
                  <c:v>0.225412</c:v>
                </c:pt>
                <c:pt idx="184">
                  <c:v>0.225774</c:v>
                </c:pt>
                <c:pt idx="185">
                  <c:v>0.22613800000000001</c:v>
                </c:pt>
                <c:pt idx="186">
                  <c:v>0.22650400000000001</c:v>
                </c:pt>
                <c:pt idx="187">
                  <c:v>0.22687099999999999</c:v>
                </c:pt>
                <c:pt idx="188">
                  <c:v>0.22761000000000001</c:v>
                </c:pt>
                <c:pt idx="189">
                  <c:v>0.229051</c:v>
                </c:pt>
                <c:pt idx="190">
                  <c:v>0.228356</c:v>
                </c:pt>
                <c:pt idx="191">
                  <c:v>0.22910800000000001</c:v>
                </c:pt>
                <c:pt idx="192">
                  <c:v>0.229486</c:v>
                </c:pt>
                <c:pt idx="193">
                  <c:v>0.22986599999999999</c:v>
                </c:pt>
                <c:pt idx="194">
                  <c:v>0.23024800000000001</c:v>
                </c:pt>
                <c:pt idx="195">
                  <c:v>0.230631</c:v>
                </c:pt>
                <c:pt idx="196">
                  <c:v>0.231016</c:v>
                </c:pt>
                <c:pt idx="197">
                  <c:v>0.23179</c:v>
                </c:pt>
                <c:pt idx="198">
                  <c:v>0.23218</c:v>
                </c:pt>
                <c:pt idx="199">
                  <c:v>0.23335800000000001</c:v>
                </c:pt>
              </c:numCache>
            </c:numRef>
          </c:xVal>
          <c:yVal>
            <c:numRef>
              <c:f>'Graph after correction'!$B$1:$B$200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270</c:v>
                </c:pt>
                <c:pt idx="32">
                  <c:v>271</c:v>
                </c:pt>
                <c:pt idx="33">
                  <c:v>273</c:v>
                </c:pt>
                <c:pt idx="34">
                  <c:v>273</c:v>
                </c:pt>
                <c:pt idx="35">
                  <c:v>273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0">
                  <c:v>289</c:v>
                </c:pt>
                <c:pt idx="51">
                  <c:v>290</c:v>
                </c:pt>
                <c:pt idx="52">
                  <c:v>291</c:v>
                </c:pt>
                <c:pt idx="53">
                  <c:v>292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304</c:v>
                </c:pt>
                <c:pt idx="62">
                  <c:v>305</c:v>
                </c:pt>
                <c:pt idx="63">
                  <c:v>306</c:v>
                </c:pt>
                <c:pt idx="64">
                  <c:v>307</c:v>
                </c:pt>
                <c:pt idx="65">
                  <c:v>308</c:v>
                </c:pt>
                <c:pt idx="66">
                  <c:v>309</c:v>
                </c:pt>
                <c:pt idx="67">
                  <c:v>310</c:v>
                </c:pt>
                <c:pt idx="68">
                  <c:v>311</c:v>
                </c:pt>
                <c:pt idx="69">
                  <c:v>312</c:v>
                </c:pt>
                <c:pt idx="70">
                  <c:v>313</c:v>
                </c:pt>
                <c:pt idx="71">
                  <c:v>314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321</c:v>
                </c:pt>
                <c:pt idx="76">
                  <c:v>322</c:v>
                </c:pt>
                <c:pt idx="77">
                  <c:v>324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334</c:v>
                </c:pt>
                <c:pt idx="85">
                  <c:v>335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348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0">
                  <c:v>356</c:v>
                </c:pt>
                <c:pt idx="101">
                  <c:v>357</c:v>
                </c:pt>
                <c:pt idx="102">
                  <c:v>360</c:v>
                </c:pt>
                <c:pt idx="103">
                  <c:v>361</c:v>
                </c:pt>
                <c:pt idx="104">
                  <c:v>362</c:v>
                </c:pt>
                <c:pt idx="105">
                  <c:v>365</c:v>
                </c:pt>
                <c:pt idx="106">
                  <c:v>366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372</c:v>
                </c:pt>
                <c:pt idx="111">
                  <c:v>373</c:v>
                </c:pt>
                <c:pt idx="112">
                  <c:v>377</c:v>
                </c:pt>
                <c:pt idx="113">
                  <c:v>378</c:v>
                </c:pt>
                <c:pt idx="114">
                  <c:v>379</c:v>
                </c:pt>
                <c:pt idx="115">
                  <c:v>381</c:v>
                </c:pt>
                <c:pt idx="116">
                  <c:v>382</c:v>
                </c:pt>
                <c:pt idx="117">
                  <c:v>383</c:v>
                </c:pt>
                <c:pt idx="118">
                  <c:v>386</c:v>
                </c:pt>
                <c:pt idx="119">
                  <c:v>387</c:v>
                </c:pt>
                <c:pt idx="120">
                  <c:v>388</c:v>
                </c:pt>
                <c:pt idx="121">
                  <c:v>389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28">
                  <c:v>398</c:v>
                </c:pt>
                <c:pt idx="129">
                  <c:v>399</c:v>
                </c:pt>
                <c:pt idx="130">
                  <c:v>400</c:v>
                </c:pt>
                <c:pt idx="131">
                  <c:v>404</c:v>
                </c:pt>
                <c:pt idx="132">
                  <c:v>405</c:v>
                </c:pt>
                <c:pt idx="133">
                  <c:v>409</c:v>
                </c:pt>
                <c:pt idx="134">
                  <c:v>410</c:v>
                </c:pt>
                <c:pt idx="135">
                  <c:v>411</c:v>
                </c:pt>
                <c:pt idx="136">
                  <c:v>414</c:v>
                </c:pt>
                <c:pt idx="137">
                  <c:v>415</c:v>
                </c:pt>
                <c:pt idx="138">
                  <c:v>417</c:v>
                </c:pt>
                <c:pt idx="139">
                  <c:v>418</c:v>
                </c:pt>
                <c:pt idx="140">
                  <c:v>419</c:v>
                </c:pt>
                <c:pt idx="141">
                  <c:v>420</c:v>
                </c:pt>
                <c:pt idx="142">
                  <c:v>421</c:v>
                </c:pt>
                <c:pt idx="143">
                  <c:v>423</c:v>
                </c:pt>
                <c:pt idx="144">
                  <c:v>425</c:v>
                </c:pt>
                <c:pt idx="145">
                  <c:v>427</c:v>
                </c:pt>
                <c:pt idx="146">
                  <c:v>428</c:v>
                </c:pt>
                <c:pt idx="147">
                  <c:v>429</c:v>
                </c:pt>
                <c:pt idx="148">
                  <c:v>432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437</c:v>
                </c:pt>
                <c:pt idx="153">
                  <c:v>438</c:v>
                </c:pt>
                <c:pt idx="154">
                  <c:v>440</c:v>
                </c:pt>
                <c:pt idx="155">
                  <c:v>441</c:v>
                </c:pt>
                <c:pt idx="156">
                  <c:v>443</c:v>
                </c:pt>
                <c:pt idx="157">
                  <c:v>444</c:v>
                </c:pt>
                <c:pt idx="158">
                  <c:v>445</c:v>
                </c:pt>
                <c:pt idx="159">
                  <c:v>446</c:v>
                </c:pt>
                <c:pt idx="160">
                  <c:v>447</c:v>
                </c:pt>
                <c:pt idx="161">
                  <c:v>449</c:v>
                </c:pt>
                <c:pt idx="162">
                  <c:v>450</c:v>
                </c:pt>
                <c:pt idx="163">
                  <c:v>451</c:v>
                </c:pt>
                <c:pt idx="164">
                  <c:v>452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458</c:v>
                </c:pt>
                <c:pt idx="169">
                  <c:v>459</c:v>
                </c:pt>
                <c:pt idx="170">
                  <c:v>461</c:v>
                </c:pt>
                <c:pt idx="171">
                  <c:v>462</c:v>
                </c:pt>
                <c:pt idx="172">
                  <c:v>464</c:v>
                </c:pt>
                <c:pt idx="173">
                  <c:v>465</c:v>
                </c:pt>
                <c:pt idx="174">
                  <c:v>466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78">
                  <c:v>470</c:v>
                </c:pt>
                <c:pt idx="179">
                  <c:v>471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476</c:v>
                </c:pt>
                <c:pt idx="184">
                  <c:v>477</c:v>
                </c:pt>
                <c:pt idx="185">
                  <c:v>478</c:v>
                </c:pt>
                <c:pt idx="186">
                  <c:v>479</c:v>
                </c:pt>
                <c:pt idx="187">
                  <c:v>480</c:v>
                </c:pt>
                <c:pt idx="188">
                  <c:v>482</c:v>
                </c:pt>
                <c:pt idx="189">
                  <c:v>483</c:v>
                </c:pt>
                <c:pt idx="190">
                  <c:v>484</c:v>
                </c:pt>
                <c:pt idx="191">
                  <c:v>486</c:v>
                </c:pt>
                <c:pt idx="192">
                  <c:v>487</c:v>
                </c:pt>
                <c:pt idx="193">
                  <c:v>488</c:v>
                </c:pt>
                <c:pt idx="194">
                  <c:v>489</c:v>
                </c:pt>
                <c:pt idx="195">
                  <c:v>490</c:v>
                </c:pt>
                <c:pt idx="196">
                  <c:v>491</c:v>
                </c:pt>
                <c:pt idx="197">
                  <c:v>493</c:v>
                </c:pt>
                <c:pt idx="198">
                  <c:v>494</c:v>
                </c:pt>
                <c:pt idx="199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E8-4458-979E-3B12FD200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784816"/>
        <c:axId val="832342448"/>
      </c:scatterChart>
      <c:valAx>
        <c:axId val="9057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42448"/>
        <c:crosses val="autoZero"/>
        <c:crossBetween val="midCat"/>
      </c:valAx>
      <c:valAx>
        <c:axId val="8323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Tem[erature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848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 x2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'Graph after correction'!$D$4:$D$23</c:f>
              <c:numCache>
                <c:formatCode>General</c:formatCode>
                <c:ptCount val="20"/>
                <c:pt idx="0">
                  <c:v>0.161657</c:v>
                </c:pt>
                <c:pt idx="1">
                  <c:v>0.14164399999999999</c:v>
                </c:pt>
                <c:pt idx="2">
                  <c:v>0.15173700000000001</c:v>
                </c:pt>
                <c:pt idx="3">
                  <c:v>0.125199</c:v>
                </c:pt>
                <c:pt idx="4">
                  <c:v>9.7041600000000006E-2</c:v>
                </c:pt>
                <c:pt idx="5">
                  <c:v>0.18711</c:v>
                </c:pt>
                <c:pt idx="6">
                  <c:v>0.12973899999999999</c:v>
                </c:pt>
                <c:pt idx="7">
                  <c:v>7.9117900000000005E-2</c:v>
                </c:pt>
                <c:pt idx="8">
                  <c:v>0.101581</c:v>
                </c:pt>
                <c:pt idx="9">
                  <c:v>0.104861</c:v>
                </c:pt>
                <c:pt idx="10">
                  <c:v>9.9336499999999994E-2</c:v>
                </c:pt>
                <c:pt idx="11">
                  <c:v>7.7680799999999994E-2</c:v>
                </c:pt>
                <c:pt idx="12">
                  <c:v>6.9713899999999995E-2</c:v>
                </c:pt>
                <c:pt idx="13">
                  <c:v>6.2144999999999999E-2</c:v>
                </c:pt>
                <c:pt idx="14">
                  <c:v>5.4396300000000002E-2</c:v>
                </c:pt>
                <c:pt idx="15">
                  <c:v>5.4966099999999997E-2</c:v>
                </c:pt>
                <c:pt idx="16">
                  <c:v>3.40091E-2</c:v>
                </c:pt>
                <c:pt idx="17">
                  <c:v>3.0074199999999999E-2</c:v>
                </c:pt>
                <c:pt idx="18">
                  <c:v>2.1610899999999999E-2</c:v>
                </c:pt>
                <c:pt idx="19">
                  <c:v>1.29763E-2</c:v>
                </c:pt>
              </c:numCache>
            </c:numRef>
          </c:xVal>
          <c:yVal>
            <c:numRef>
              <c:f>'Graph after correction'!$E$4:$E$23</c:f>
              <c:numCache>
                <c:formatCode>General</c:formatCode>
                <c:ptCount val="20"/>
                <c:pt idx="0">
                  <c:v>251</c:v>
                </c:pt>
                <c:pt idx="1">
                  <c:v>252</c:v>
                </c:pt>
                <c:pt idx="2">
                  <c:v>253</c:v>
                </c:pt>
                <c:pt idx="3">
                  <c:v>254</c:v>
                </c:pt>
                <c:pt idx="4">
                  <c:v>255</c:v>
                </c:pt>
                <c:pt idx="5">
                  <c:v>256</c:v>
                </c:pt>
                <c:pt idx="6">
                  <c:v>257</c:v>
                </c:pt>
                <c:pt idx="7">
                  <c:v>258</c:v>
                </c:pt>
                <c:pt idx="8">
                  <c:v>259</c:v>
                </c:pt>
                <c:pt idx="9">
                  <c:v>261</c:v>
                </c:pt>
                <c:pt idx="10">
                  <c:v>262</c:v>
                </c:pt>
                <c:pt idx="11">
                  <c:v>265</c:v>
                </c:pt>
                <c:pt idx="12">
                  <c:v>266</c:v>
                </c:pt>
                <c:pt idx="13">
                  <c:v>267</c:v>
                </c:pt>
                <c:pt idx="14">
                  <c:v>268</c:v>
                </c:pt>
                <c:pt idx="15">
                  <c:v>269</c:v>
                </c:pt>
                <c:pt idx="16">
                  <c:v>270</c:v>
                </c:pt>
                <c:pt idx="17">
                  <c:v>271</c:v>
                </c:pt>
                <c:pt idx="18">
                  <c:v>272</c:v>
                </c:pt>
                <c:pt idx="19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06-4EB4-870A-663480999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756864"/>
        <c:axId val="832447600"/>
      </c:scatterChart>
      <c:valAx>
        <c:axId val="1008756864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47600"/>
        <c:crosses val="autoZero"/>
        <c:crossBetween val="midCat"/>
      </c:valAx>
      <c:valAx>
        <c:axId val="832447600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</a:t>
            </a:r>
            <a:r>
              <a:rPr lang="en-IN" baseline="0"/>
              <a:t> x4 part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after correction'!$G$4:$G$23</c:f>
              <c:numCache>
                <c:formatCode>General</c:formatCode>
                <c:ptCount val="20"/>
                <c:pt idx="0">
                  <c:v>0.15817100000000001</c:v>
                </c:pt>
                <c:pt idx="1">
                  <c:v>0.15928800000000001</c:v>
                </c:pt>
                <c:pt idx="2">
                  <c:v>0.16042300000000001</c:v>
                </c:pt>
                <c:pt idx="3">
                  <c:v>0.163936</c:v>
                </c:pt>
                <c:pt idx="4">
                  <c:v>0.16245799999999999</c:v>
                </c:pt>
                <c:pt idx="5">
                  <c:v>0.16636699999999999</c:v>
                </c:pt>
                <c:pt idx="6">
                  <c:v>0.16761000000000001</c:v>
                </c:pt>
                <c:pt idx="7">
                  <c:v>0.16887099999999999</c:v>
                </c:pt>
              </c:numCache>
            </c:numRef>
          </c:xVal>
          <c:yVal>
            <c:numRef>
              <c:f>'Graph after correction'!$H$4:$H$23</c:f>
              <c:numCache>
                <c:formatCode>General</c:formatCode>
                <c:ptCount val="20"/>
                <c:pt idx="0">
                  <c:v>255</c:v>
                </c:pt>
                <c:pt idx="1">
                  <c:v>256</c:v>
                </c:pt>
                <c:pt idx="2">
                  <c:v>257</c:v>
                </c:pt>
                <c:pt idx="3">
                  <c:v>260</c:v>
                </c:pt>
                <c:pt idx="4">
                  <c:v>261</c:v>
                </c:pt>
                <c:pt idx="5">
                  <c:v>262</c:v>
                </c:pt>
                <c:pt idx="6">
                  <c:v>263</c:v>
                </c:pt>
                <c:pt idx="7">
                  <c:v>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B-4272-93CD-8E32C686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100608"/>
        <c:axId val="138620367"/>
      </c:scatterChart>
      <c:valAx>
        <c:axId val="1967100608"/>
        <c:scaling>
          <c:orientation val="minMax"/>
          <c:max val="0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0367"/>
        <c:crosses val="autoZero"/>
        <c:crossBetween val="midCat"/>
      </c:valAx>
      <c:valAx>
        <c:axId val="138620367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0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 x6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63541100272045"/>
          <c:y val="0.17102610288150863"/>
          <c:w val="0.80790697531073463"/>
          <c:h val="0.6242253242936195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'Graph after correction'!$J$4:$J$232</c:f>
              <c:numCache>
                <c:formatCode>General</c:formatCode>
                <c:ptCount val="229"/>
                <c:pt idx="0">
                  <c:v>0.18504399999999999</c:v>
                </c:pt>
                <c:pt idx="1">
                  <c:v>0.18512799999999999</c:v>
                </c:pt>
                <c:pt idx="2">
                  <c:v>0.18546899999999999</c:v>
                </c:pt>
                <c:pt idx="3">
                  <c:v>0.18552399999999999</c:v>
                </c:pt>
                <c:pt idx="4">
                  <c:v>0.187198</c:v>
                </c:pt>
                <c:pt idx="5">
                  <c:v>0.1857</c:v>
                </c:pt>
                <c:pt idx="6">
                  <c:v>0.18576100000000001</c:v>
                </c:pt>
                <c:pt idx="7">
                  <c:v>0.186164</c:v>
                </c:pt>
                <c:pt idx="8">
                  <c:v>0.18631200000000001</c:v>
                </c:pt>
                <c:pt idx="9">
                  <c:v>0.18654399999999999</c:v>
                </c:pt>
                <c:pt idx="10">
                  <c:v>0.18687699999999999</c:v>
                </c:pt>
                <c:pt idx="11">
                  <c:v>0.187053</c:v>
                </c:pt>
                <c:pt idx="12">
                  <c:v>0.187329</c:v>
                </c:pt>
                <c:pt idx="13">
                  <c:v>0.18752099999999999</c:v>
                </c:pt>
                <c:pt idx="14">
                  <c:v>0.187719</c:v>
                </c:pt>
                <c:pt idx="15">
                  <c:v>0.18782099999999999</c:v>
                </c:pt>
                <c:pt idx="16">
                  <c:v>0.18892500000000001</c:v>
                </c:pt>
                <c:pt idx="17">
                  <c:v>0.18904399999999999</c:v>
                </c:pt>
                <c:pt idx="18">
                  <c:v>0.18953700000000001</c:v>
                </c:pt>
                <c:pt idx="19">
                  <c:v>0.189664</c:v>
                </c:pt>
                <c:pt idx="20">
                  <c:v>0.19361200000000001</c:v>
                </c:pt>
                <c:pt idx="21">
                  <c:v>0.190881</c:v>
                </c:pt>
                <c:pt idx="22">
                  <c:v>0.19131500000000001</c:v>
                </c:pt>
                <c:pt idx="23">
                  <c:v>0.19146299999999999</c:v>
                </c:pt>
                <c:pt idx="24">
                  <c:v>0.19526099999999999</c:v>
                </c:pt>
                <c:pt idx="25">
                  <c:v>0.19254299999999999</c:v>
                </c:pt>
                <c:pt idx="26">
                  <c:v>0.19495999999999999</c:v>
                </c:pt>
                <c:pt idx="27">
                  <c:v>0.19442699999999999</c:v>
                </c:pt>
                <c:pt idx="28">
                  <c:v>0.194048</c:v>
                </c:pt>
                <c:pt idx="29">
                  <c:v>0.19611300000000001</c:v>
                </c:pt>
                <c:pt idx="30">
                  <c:v>0.19606299999999999</c:v>
                </c:pt>
                <c:pt idx="31">
                  <c:v>0.19684399999999999</c:v>
                </c:pt>
                <c:pt idx="32">
                  <c:v>0.197043</c:v>
                </c:pt>
                <c:pt idx="33">
                  <c:v>0.19764999999999999</c:v>
                </c:pt>
                <c:pt idx="34">
                  <c:v>0.19806299999999999</c:v>
                </c:pt>
                <c:pt idx="35">
                  <c:v>0.19955800000000001</c:v>
                </c:pt>
                <c:pt idx="36">
                  <c:v>0.20044699999999999</c:v>
                </c:pt>
                <c:pt idx="37">
                  <c:v>0.20182900000000001</c:v>
                </c:pt>
                <c:pt idx="38">
                  <c:v>0.203762</c:v>
                </c:pt>
                <c:pt idx="39">
                  <c:v>0.20502100000000001</c:v>
                </c:pt>
                <c:pt idx="40">
                  <c:v>0.20605799999999999</c:v>
                </c:pt>
                <c:pt idx="41">
                  <c:v>0.20685200000000001</c:v>
                </c:pt>
                <c:pt idx="42">
                  <c:v>0.20738999999999999</c:v>
                </c:pt>
                <c:pt idx="43">
                  <c:v>0.208484</c:v>
                </c:pt>
                <c:pt idx="44">
                  <c:v>0.20932100000000001</c:v>
                </c:pt>
                <c:pt idx="45">
                  <c:v>0.21162500000000001</c:v>
                </c:pt>
                <c:pt idx="46">
                  <c:v>0.212815</c:v>
                </c:pt>
                <c:pt idx="47">
                  <c:v>0.213419</c:v>
                </c:pt>
                <c:pt idx="48">
                  <c:v>0.21612899999999999</c:v>
                </c:pt>
                <c:pt idx="49">
                  <c:v>0.215586</c:v>
                </c:pt>
                <c:pt idx="50">
                  <c:v>0.21590200000000001</c:v>
                </c:pt>
                <c:pt idx="51">
                  <c:v>0.21718100000000001</c:v>
                </c:pt>
                <c:pt idx="52">
                  <c:v>0.21948200000000001</c:v>
                </c:pt>
                <c:pt idx="53">
                  <c:v>0.22015399999999999</c:v>
                </c:pt>
                <c:pt idx="54">
                  <c:v>0.22117300000000001</c:v>
                </c:pt>
                <c:pt idx="55">
                  <c:v>0.22220699999999999</c:v>
                </c:pt>
                <c:pt idx="56">
                  <c:v>0.22290499999999999</c:v>
                </c:pt>
                <c:pt idx="57">
                  <c:v>0.22325600000000001</c:v>
                </c:pt>
                <c:pt idx="58">
                  <c:v>0.22396199999999999</c:v>
                </c:pt>
                <c:pt idx="59">
                  <c:v>0.22431799999999999</c:v>
                </c:pt>
                <c:pt idx="60">
                  <c:v>0.22941800000000001</c:v>
                </c:pt>
                <c:pt idx="61">
                  <c:v>0.226854</c:v>
                </c:pt>
                <c:pt idx="62">
                  <c:v>0.22759199999999999</c:v>
                </c:pt>
                <c:pt idx="63">
                  <c:v>0.22256300000000001</c:v>
                </c:pt>
                <c:pt idx="64">
                  <c:v>0.229467</c:v>
                </c:pt>
              </c:numCache>
            </c:numRef>
          </c:xVal>
          <c:yVal>
            <c:numRef>
              <c:f>'Graph after correction'!$K$4:$K$232</c:f>
              <c:numCache>
                <c:formatCode>General</c:formatCode>
                <c:ptCount val="229"/>
                <c:pt idx="0">
                  <c:v>275</c:v>
                </c:pt>
                <c:pt idx="1">
                  <c:v>277</c:v>
                </c:pt>
                <c:pt idx="2">
                  <c:v>284</c:v>
                </c:pt>
                <c:pt idx="3">
                  <c:v>285</c:v>
                </c:pt>
                <c:pt idx="4">
                  <c:v>287</c:v>
                </c:pt>
                <c:pt idx="5">
                  <c:v>288</c:v>
                </c:pt>
                <c:pt idx="6">
                  <c:v>289</c:v>
                </c:pt>
                <c:pt idx="7">
                  <c:v>295</c:v>
                </c:pt>
                <c:pt idx="8">
                  <c:v>297</c:v>
                </c:pt>
                <c:pt idx="9">
                  <c:v>300</c:v>
                </c:pt>
                <c:pt idx="10">
                  <c:v>304</c:v>
                </c:pt>
                <c:pt idx="11">
                  <c:v>306</c:v>
                </c:pt>
                <c:pt idx="12">
                  <c:v>309</c:v>
                </c:pt>
                <c:pt idx="13">
                  <c:v>311</c:v>
                </c:pt>
                <c:pt idx="14">
                  <c:v>313</c:v>
                </c:pt>
                <c:pt idx="15">
                  <c:v>314</c:v>
                </c:pt>
                <c:pt idx="16">
                  <c:v>324</c:v>
                </c:pt>
                <c:pt idx="17">
                  <c:v>325</c:v>
                </c:pt>
                <c:pt idx="18">
                  <c:v>329</c:v>
                </c:pt>
                <c:pt idx="19">
                  <c:v>330</c:v>
                </c:pt>
                <c:pt idx="20">
                  <c:v>334</c:v>
                </c:pt>
                <c:pt idx="21">
                  <c:v>338</c:v>
                </c:pt>
                <c:pt idx="22">
                  <c:v>340</c:v>
                </c:pt>
                <c:pt idx="23">
                  <c:v>341</c:v>
                </c:pt>
                <c:pt idx="24">
                  <c:v>342</c:v>
                </c:pt>
                <c:pt idx="25">
                  <c:v>348</c:v>
                </c:pt>
                <c:pt idx="26">
                  <c:v>349</c:v>
                </c:pt>
                <c:pt idx="27">
                  <c:v>355</c:v>
                </c:pt>
                <c:pt idx="28">
                  <c:v>357</c:v>
                </c:pt>
                <c:pt idx="29">
                  <c:v>363</c:v>
                </c:pt>
                <c:pt idx="30">
                  <c:v>368</c:v>
                </c:pt>
                <c:pt idx="31">
                  <c:v>372</c:v>
                </c:pt>
                <c:pt idx="32">
                  <c:v>373</c:v>
                </c:pt>
                <c:pt idx="33">
                  <c:v>376</c:v>
                </c:pt>
                <c:pt idx="34">
                  <c:v>378</c:v>
                </c:pt>
                <c:pt idx="35">
                  <c:v>385</c:v>
                </c:pt>
                <c:pt idx="36">
                  <c:v>389</c:v>
                </c:pt>
                <c:pt idx="37">
                  <c:v>395</c:v>
                </c:pt>
                <c:pt idx="38">
                  <c:v>402</c:v>
                </c:pt>
                <c:pt idx="39">
                  <c:v>407</c:v>
                </c:pt>
                <c:pt idx="40">
                  <c:v>411</c:v>
                </c:pt>
                <c:pt idx="41">
                  <c:v>414</c:v>
                </c:pt>
                <c:pt idx="42">
                  <c:v>416</c:v>
                </c:pt>
                <c:pt idx="43">
                  <c:v>419</c:v>
                </c:pt>
                <c:pt idx="44">
                  <c:v>422</c:v>
                </c:pt>
                <c:pt idx="45">
                  <c:v>430</c:v>
                </c:pt>
                <c:pt idx="46">
                  <c:v>434</c:v>
                </c:pt>
                <c:pt idx="47">
                  <c:v>436</c:v>
                </c:pt>
                <c:pt idx="48">
                  <c:v>437</c:v>
                </c:pt>
                <c:pt idx="49">
                  <c:v>443</c:v>
                </c:pt>
                <c:pt idx="50">
                  <c:v>444</c:v>
                </c:pt>
                <c:pt idx="51">
                  <c:v>448</c:v>
                </c:pt>
                <c:pt idx="52">
                  <c:v>454</c:v>
                </c:pt>
                <c:pt idx="53">
                  <c:v>456</c:v>
                </c:pt>
                <c:pt idx="54">
                  <c:v>459</c:v>
                </c:pt>
                <c:pt idx="55">
                  <c:v>462</c:v>
                </c:pt>
                <c:pt idx="56">
                  <c:v>464</c:v>
                </c:pt>
                <c:pt idx="57">
                  <c:v>465</c:v>
                </c:pt>
                <c:pt idx="58">
                  <c:v>467</c:v>
                </c:pt>
                <c:pt idx="59">
                  <c:v>468</c:v>
                </c:pt>
                <c:pt idx="60">
                  <c:v>473</c:v>
                </c:pt>
                <c:pt idx="61">
                  <c:v>475</c:v>
                </c:pt>
                <c:pt idx="62">
                  <c:v>477</c:v>
                </c:pt>
                <c:pt idx="63">
                  <c:v>479</c:v>
                </c:pt>
                <c:pt idx="64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9-44E7-AE76-1D8DDEBC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92464"/>
        <c:axId val="138582175"/>
      </c:scatterChart>
      <c:valAx>
        <c:axId val="3031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2175"/>
        <c:crosses val="autoZero"/>
        <c:crossBetween val="midCat"/>
      </c:valAx>
      <c:valAx>
        <c:axId val="1385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1. Temperature vs Ø for NaCl n=3</a:t>
            </a:r>
          </a:p>
        </c:rich>
      </c:tx>
      <c:layout>
        <c:manualLayout>
          <c:xMode val="edge"/>
          <c:yMode val="edge"/>
          <c:x val="0.21945393518518519"/>
          <c:y val="0.91428495370370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'Complete Graph 2 - Paper'!$A$2:$A$86</c:f>
              <c:numCache>
                <c:formatCode>General</c:formatCode>
                <c:ptCount val="85"/>
                <c:pt idx="0">
                  <c:v>0.12973899999999999</c:v>
                </c:pt>
                <c:pt idx="1">
                  <c:v>0.104861</c:v>
                </c:pt>
                <c:pt idx="2">
                  <c:v>9.9336499999999994E-2</c:v>
                </c:pt>
                <c:pt idx="3">
                  <c:v>7.7680799999999994E-2</c:v>
                </c:pt>
                <c:pt idx="4">
                  <c:v>6.9713899999999995E-2</c:v>
                </c:pt>
                <c:pt idx="5">
                  <c:v>6.2144999999999999E-2</c:v>
                </c:pt>
                <c:pt idx="6">
                  <c:v>5.4396300000000002E-2</c:v>
                </c:pt>
                <c:pt idx="7">
                  <c:v>5.4966099999999997E-2</c:v>
                </c:pt>
                <c:pt idx="8">
                  <c:v>3.40091E-2</c:v>
                </c:pt>
                <c:pt idx="9">
                  <c:v>3.0074199999999999E-2</c:v>
                </c:pt>
                <c:pt idx="10">
                  <c:v>2.1610899999999999E-2</c:v>
                </c:pt>
                <c:pt idx="11">
                  <c:v>1.29763E-2</c:v>
                </c:pt>
                <c:pt idx="12">
                  <c:v>0.15817100000000001</c:v>
                </c:pt>
                <c:pt idx="13">
                  <c:v>0.15928800000000001</c:v>
                </c:pt>
                <c:pt idx="14">
                  <c:v>0.16042300000000001</c:v>
                </c:pt>
                <c:pt idx="15">
                  <c:v>0.163936</c:v>
                </c:pt>
                <c:pt idx="16">
                  <c:v>0.16245799999999999</c:v>
                </c:pt>
                <c:pt idx="17">
                  <c:v>0.16636699999999999</c:v>
                </c:pt>
                <c:pt idx="18">
                  <c:v>0.16761000000000001</c:v>
                </c:pt>
                <c:pt idx="19">
                  <c:v>0.16887099999999999</c:v>
                </c:pt>
                <c:pt idx="20">
                  <c:v>0.18504399999999999</c:v>
                </c:pt>
                <c:pt idx="21">
                  <c:v>0.18512799999999999</c:v>
                </c:pt>
                <c:pt idx="22">
                  <c:v>0.18546899999999999</c:v>
                </c:pt>
                <c:pt idx="23">
                  <c:v>0.18552399999999999</c:v>
                </c:pt>
                <c:pt idx="24">
                  <c:v>0.187198</c:v>
                </c:pt>
                <c:pt idx="25">
                  <c:v>0.1857</c:v>
                </c:pt>
                <c:pt idx="26">
                  <c:v>0.18576100000000001</c:v>
                </c:pt>
                <c:pt idx="27">
                  <c:v>0.186164</c:v>
                </c:pt>
                <c:pt idx="28">
                  <c:v>0.18631200000000001</c:v>
                </c:pt>
                <c:pt idx="29">
                  <c:v>0.18654399999999999</c:v>
                </c:pt>
                <c:pt idx="30">
                  <c:v>0.18687699999999999</c:v>
                </c:pt>
                <c:pt idx="31">
                  <c:v>0.187053</c:v>
                </c:pt>
                <c:pt idx="32">
                  <c:v>0.187329</c:v>
                </c:pt>
                <c:pt idx="33">
                  <c:v>0.18752099999999999</c:v>
                </c:pt>
                <c:pt idx="34">
                  <c:v>0.187719</c:v>
                </c:pt>
                <c:pt idx="35">
                  <c:v>0.18782099999999999</c:v>
                </c:pt>
                <c:pt idx="36">
                  <c:v>0.18892500000000001</c:v>
                </c:pt>
                <c:pt idx="37">
                  <c:v>0.18904399999999999</c:v>
                </c:pt>
                <c:pt idx="38">
                  <c:v>0.18953700000000001</c:v>
                </c:pt>
                <c:pt idx="39">
                  <c:v>0.189664</c:v>
                </c:pt>
                <c:pt idx="40">
                  <c:v>0.19361200000000001</c:v>
                </c:pt>
                <c:pt idx="41">
                  <c:v>0.190881</c:v>
                </c:pt>
                <c:pt idx="42">
                  <c:v>0.19131500000000001</c:v>
                </c:pt>
                <c:pt idx="43">
                  <c:v>0.19146299999999999</c:v>
                </c:pt>
                <c:pt idx="44">
                  <c:v>0.19526099999999999</c:v>
                </c:pt>
                <c:pt idx="45">
                  <c:v>0.19254299999999999</c:v>
                </c:pt>
                <c:pt idx="46">
                  <c:v>0.19495999999999999</c:v>
                </c:pt>
                <c:pt idx="47">
                  <c:v>0.19442699999999999</c:v>
                </c:pt>
                <c:pt idx="48">
                  <c:v>0.194048</c:v>
                </c:pt>
                <c:pt idx="49">
                  <c:v>0.19611300000000001</c:v>
                </c:pt>
                <c:pt idx="50">
                  <c:v>0.19606299999999999</c:v>
                </c:pt>
                <c:pt idx="51">
                  <c:v>0.19684399999999999</c:v>
                </c:pt>
                <c:pt idx="52">
                  <c:v>0.197043</c:v>
                </c:pt>
                <c:pt idx="53">
                  <c:v>0.19764999999999999</c:v>
                </c:pt>
                <c:pt idx="54">
                  <c:v>0.19806299999999999</c:v>
                </c:pt>
                <c:pt idx="55">
                  <c:v>0.19955800000000001</c:v>
                </c:pt>
                <c:pt idx="56">
                  <c:v>0.20044699999999999</c:v>
                </c:pt>
                <c:pt idx="57">
                  <c:v>0.20182900000000001</c:v>
                </c:pt>
                <c:pt idx="58">
                  <c:v>0.203762</c:v>
                </c:pt>
                <c:pt idx="59">
                  <c:v>0.20502100000000001</c:v>
                </c:pt>
                <c:pt idx="60">
                  <c:v>0.20605799999999999</c:v>
                </c:pt>
                <c:pt idx="61">
                  <c:v>0.20685200000000001</c:v>
                </c:pt>
                <c:pt idx="62">
                  <c:v>0.20738999999999999</c:v>
                </c:pt>
                <c:pt idx="63">
                  <c:v>0.208484</c:v>
                </c:pt>
                <c:pt idx="64">
                  <c:v>0.20932100000000001</c:v>
                </c:pt>
                <c:pt idx="65">
                  <c:v>0.21162500000000001</c:v>
                </c:pt>
                <c:pt idx="66">
                  <c:v>0.212815</c:v>
                </c:pt>
                <c:pt idx="67">
                  <c:v>0.213419</c:v>
                </c:pt>
                <c:pt idx="68">
                  <c:v>0.21612899999999999</c:v>
                </c:pt>
                <c:pt idx="69">
                  <c:v>0.215586</c:v>
                </c:pt>
                <c:pt idx="70">
                  <c:v>0.21590200000000001</c:v>
                </c:pt>
                <c:pt idx="71">
                  <c:v>0.21718100000000001</c:v>
                </c:pt>
                <c:pt idx="72">
                  <c:v>0.21948200000000001</c:v>
                </c:pt>
                <c:pt idx="73">
                  <c:v>0.22015399999999999</c:v>
                </c:pt>
                <c:pt idx="74">
                  <c:v>0.22117300000000001</c:v>
                </c:pt>
                <c:pt idx="75">
                  <c:v>0.22220699999999999</c:v>
                </c:pt>
                <c:pt idx="76">
                  <c:v>0.22290499999999999</c:v>
                </c:pt>
                <c:pt idx="77">
                  <c:v>0.22325600000000001</c:v>
                </c:pt>
                <c:pt idx="78">
                  <c:v>0.22396199999999999</c:v>
                </c:pt>
                <c:pt idx="79">
                  <c:v>0.22431799999999999</c:v>
                </c:pt>
                <c:pt idx="80">
                  <c:v>0.22941800000000001</c:v>
                </c:pt>
                <c:pt idx="81">
                  <c:v>0.226854</c:v>
                </c:pt>
                <c:pt idx="82">
                  <c:v>0.22759199999999999</c:v>
                </c:pt>
                <c:pt idx="83">
                  <c:v>0.22256300000000001</c:v>
                </c:pt>
                <c:pt idx="84">
                  <c:v>0.229467</c:v>
                </c:pt>
              </c:numCache>
            </c:numRef>
          </c:xVal>
          <c:yVal>
            <c:numRef>
              <c:f>'Complete Graph 2 - Paper'!$B$2:$B$86</c:f>
              <c:numCache>
                <c:formatCode>General</c:formatCode>
                <c:ptCount val="85"/>
                <c:pt idx="0">
                  <c:v>257</c:v>
                </c:pt>
                <c:pt idx="1">
                  <c:v>261</c:v>
                </c:pt>
                <c:pt idx="2">
                  <c:v>262</c:v>
                </c:pt>
                <c:pt idx="3">
                  <c:v>265</c:v>
                </c:pt>
                <c:pt idx="4">
                  <c:v>266</c:v>
                </c:pt>
                <c:pt idx="5">
                  <c:v>267</c:v>
                </c:pt>
                <c:pt idx="6">
                  <c:v>268</c:v>
                </c:pt>
                <c:pt idx="7">
                  <c:v>269</c:v>
                </c:pt>
                <c:pt idx="8">
                  <c:v>270</c:v>
                </c:pt>
                <c:pt idx="9">
                  <c:v>271</c:v>
                </c:pt>
                <c:pt idx="10">
                  <c:v>272</c:v>
                </c:pt>
                <c:pt idx="11">
                  <c:v>273</c:v>
                </c:pt>
                <c:pt idx="12">
                  <c:v>255</c:v>
                </c:pt>
                <c:pt idx="13">
                  <c:v>256</c:v>
                </c:pt>
                <c:pt idx="14">
                  <c:v>257</c:v>
                </c:pt>
                <c:pt idx="15">
                  <c:v>260</c:v>
                </c:pt>
                <c:pt idx="16">
                  <c:v>261</c:v>
                </c:pt>
                <c:pt idx="17">
                  <c:v>262</c:v>
                </c:pt>
                <c:pt idx="18">
                  <c:v>263</c:v>
                </c:pt>
                <c:pt idx="19">
                  <c:v>264</c:v>
                </c:pt>
                <c:pt idx="20">
                  <c:v>275</c:v>
                </c:pt>
                <c:pt idx="21">
                  <c:v>277</c:v>
                </c:pt>
                <c:pt idx="22">
                  <c:v>284</c:v>
                </c:pt>
                <c:pt idx="23">
                  <c:v>285</c:v>
                </c:pt>
                <c:pt idx="24">
                  <c:v>287</c:v>
                </c:pt>
                <c:pt idx="25">
                  <c:v>288</c:v>
                </c:pt>
                <c:pt idx="26">
                  <c:v>289</c:v>
                </c:pt>
                <c:pt idx="27">
                  <c:v>295</c:v>
                </c:pt>
                <c:pt idx="28">
                  <c:v>297</c:v>
                </c:pt>
                <c:pt idx="29">
                  <c:v>300</c:v>
                </c:pt>
                <c:pt idx="30">
                  <c:v>304</c:v>
                </c:pt>
                <c:pt idx="31">
                  <c:v>306</c:v>
                </c:pt>
                <c:pt idx="32">
                  <c:v>309</c:v>
                </c:pt>
                <c:pt idx="33">
                  <c:v>311</c:v>
                </c:pt>
                <c:pt idx="34">
                  <c:v>313</c:v>
                </c:pt>
                <c:pt idx="35">
                  <c:v>314</c:v>
                </c:pt>
                <c:pt idx="36">
                  <c:v>324</c:v>
                </c:pt>
                <c:pt idx="37">
                  <c:v>325</c:v>
                </c:pt>
                <c:pt idx="38">
                  <c:v>329</c:v>
                </c:pt>
                <c:pt idx="39">
                  <c:v>330</c:v>
                </c:pt>
                <c:pt idx="40">
                  <c:v>334</c:v>
                </c:pt>
                <c:pt idx="41">
                  <c:v>338</c:v>
                </c:pt>
                <c:pt idx="42">
                  <c:v>340</c:v>
                </c:pt>
                <c:pt idx="43">
                  <c:v>341</c:v>
                </c:pt>
                <c:pt idx="44">
                  <c:v>342</c:v>
                </c:pt>
                <c:pt idx="45">
                  <c:v>348</c:v>
                </c:pt>
                <c:pt idx="46">
                  <c:v>349</c:v>
                </c:pt>
                <c:pt idx="47">
                  <c:v>355</c:v>
                </c:pt>
                <c:pt idx="48">
                  <c:v>357</c:v>
                </c:pt>
                <c:pt idx="49">
                  <c:v>363</c:v>
                </c:pt>
                <c:pt idx="50">
                  <c:v>368</c:v>
                </c:pt>
                <c:pt idx="51">
                  <c:v>372</c:v>
                </c:pt>
                <c:pt idx="52">
                  <c:v>373</c:v>
                </c:pt>
                <c:pt idx="53">
                  <c:v>376</c:v>
                </c:pt>
                <c:pt idx="54">
                  <c:v>378</c:v>
                </c:pt>
                <c:pt idx="55">
                  <c:v>385</c:v>
                </c:pt>
                <c:pt idx="56">
                  <c:v>389</c:v>
                </c:pt>
                <c:pt idx="57">
                  <c:v>395</c:v>
                </c:pt>
                <c:pt idx="58">
                  <c:v>402</c:v>
                </c:pt>
                <c:pt idx="59">
                  <c:v>407</c:v>
                </c:pt>
                <c:pt idx="60">
                  <c:v>411</c:v>
                </c:pt>
                <c:pt idx="61">
                  <c:v>414</c:v>
                </c:pt>
                <c:pt idx="62">
                  <c:v>416</c:v>
                </c:pt>
                <c:pt idx="63">
                  <c:v>419</c:v>
                </c:pt>
                <c:pt idx="64">
                  <c:v>422</c:v>
                </c:pt>
                <c:pt idx="65">
                  <c:v>430</c:v>
                </c:pt>
                <c:pt idx="66">
                  <c:v>434</c:v>
                </c:pt>
                <c:pt idx="67">
                  <c:v>436</c:v>
                </c:pt>
                <c:pt idx="68">
                  <c:v>437</c:v>
                </c:pt>
                <c:pt idx="69">
                  <c:v>443</c:v>
                </c:pt>
                <c:pt idx="70">
                  <c:v>444</c:v>
                </c:pt>
                <c:pt idx="71">
                  <c:v>448</c:v>
                </c:pt>
                <c:pt idx="72">
                  <c:v>454</c:v>
                </c:pt>
                <c:pt idx="73">
                  <c:v>456</c:v>
                </c:pt>
                <c:pt idx="74">
                  <c:v>459</c:v>
                </c:pt>
                <c:pt idx="75">
                  <c:v>462</c:v>
                </c:pt>
                <c:pt idx="76">
                  <c:v>464</c:v>
                </c:pt>
                <c:pt idx="77">
                  <c:v>465</c:v>
                </c:pt>
                <c:pt idx="78">
                  <c:v>467</c:v>
                </c:pt>
                <c:pt idx="79">
                  <c:v>468</c:v>
                </c:pt>
                <c:pt idx="80">
                  <c:v>473</c:v>
                </c:pt>
                <c:pt idx="81">
                  <c:v>475</c:v>
                </c:pt>
                <c:pt idx="82">
                  <c:v>477</c:v>
                </c:pt>
                <c:pt idx="83">
                  <c:v>479</c:v>
                </c:pt>
                <c:pt idx="84">
                  <c:v>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34-4E88-A90E-997A54AC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'Complete Graph 2 - Paper'!$D$2:$D$201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0.18671599999999999</c:v>
                </c:pt>
                <c:pt idx="60">
                  <c:v>0.18679999999999999</c:v>
                </c:pt>
                <c:pt idx="61">
                  <c:v>0.186885</c:v>
                </c:pt>
                <c:pt idx="62">
                  <c:v>0.186973</c:v>
                </c:pt>
                <c:pt idx="63">
                  <c:v>0.18706100000000001</c:v>
                </c:pt>
                <c:pt idx="64">
                  <c:v>0.18715200000000001</c:v>
                </c:pt>
                <c:pt idx="70">
                  <c:v>0.18772800000000001</c:v>
                </c:pt>
                <c:pt idx="71">
                  <c:v>0.187829</c:v>
                </c:pt>
                <c:pt idx="72">
                  <c:v>0.18803700000000001</c:v>
                </c:pt>
                <c:pt idx="73">
                  <c:v>0.18814400000000001</c:v>
                </c:pt>
                <c:pt idx="74">
                  <c:v>0.188252</c:v>
                </c:pt>
                <c:pt idx="75">
                  <c:v>0.188585</c:v>
                </c:pt>
                <c:pt idx="76">
                  <c:v>0.18870000000000001</c:v>
                </c:pt>
                <c:pt idx="77">
                  <c:v>0.18893299999999999</c:v>
                </c:pt>
                <c:pt idx="78">
                  <c:v>0.18929599999999999</c:v>
                </c:pt>
                <c:pt idx="84">
                  <c:v>0.190197</c:v>
                </c:pt>
                <c:pt idx="85">
                  <c:v>0.190333</c:v>
                </c:pt>
                <c:pt idx="86">
                  <c:v>0.190748</c:v>
                </c:pt>
                <c:pt idx="87">
                  <c:v>0.190889</c:v>
                </c:pt>
                <c:pt idx="88">
                  <c:v>0.19103200000000001</c:v>
                </c:pt>
                <c:pt idx="89">
                  <c:v>0.19117700000000001</c:v>
                </c:pt>
                <c:pt idx="90">
                  <c:v>0.19132399999999999</c:v>
                </c:pt>
                <c:pt idx="94">
                  <c:v>0.19223599999999999</c:v>
                </c:pt>
                <c:pt idx="95">
                  <c:v>0.19239300000000001</c:v>
                </c:pt>
                <c:pt idx="96">
                  <c:v>0.19287599999999999</c:v>
                </c:pt>
                <c:pt idx="97">
                  <c:v>0.19303999999999999</c:v>
                </c:pt>
                <c:pt idx="98">
                  <c:v>0.19320499999999999</c:v>
                </c:pt>
                <c:pt idx="99">
                  <c:v>0.19337199999999999</c:v>
                </c:pt>
                <c:pt idx="105">
                  <c:v>0.195132</c:v>
                </c:pt>
                <c:pt idx="106">
                  <c:v>0.19531699999999999</c:v>
                </c:pt>
                <c:pt idx="107">
                  <c:v>0.19569300000000001</c:v>
                </c:pt>
                <c:pt idx="108">
                  <c:v>0.195881</c:v>
                </c:pt>
                <c:pt idx="109">
                  <c:v>0.196072</c:v>
                </c:pt>
                <c:pt idx="110">
                  <c:v>0.19645899999999999</c:v>
                </c:pt>
                <c:pt idx="111">
                  <c:v>0.196655</c:v>
                </c:pt>
                <c:pt idx="112">
                  <c:v>0.19745499999999999</c:v>
                </c:pt>
                <c:pt idx="119">
                  <c:v>0.19956699999999999</c:v>
                </c:pt>
                <c:pt idx="120">
                  <c:v>0.19978699999999999</c:v>
                </c:pt>
                <c:pt idx="121">
                  <c:v>0.20000899999999999</c:v>
                </c:pt>
                <c:pt idx="122">
                  <c:v>0.20023199999999999</c:v>
                </c:pt>
                <c:pt idx="123">
                  <c:v>0.200457</c:v>
                </c:pt>
                <c:pt idx="124">
                  <c:v>0.200683</c:v>
                </c:pt>
                <c:pt idx="125">
                  <c:v>0.20091100000000001</c:v>
                </c:pt>
                <c:pt idx="126">
                  <c:v>0.20114099999999999</c:v>
                </c:pt>
                <c:pt idx="127">
                  <c:v>0.201372</c:v>
                </c:pt>
                <c:pt idx="132">
                  <c:v>0.20377200000000001</c:v>
                </c:pt>
                <c:pt idx="133">
                  <c:v>0.20477699999999999</c:v>
                </c:pt>
                <c:pt idx="139">
                  <c:v>0.20713100000000001</c:v>
                </c:pt>
                <c:pt idx="140">
                  <c:v>0.207401</c:v>
                </c:pt>
                <c:pt idx="141">
                  <c:v>0.207672</c:v>
                </c:pt>
                <c:pt idx="142">
                  <c:v>0.20794499999999999</c:v>
                </c:pt>
                <c:pt idx="143">
                  <c:v>0.20849500000000001</c:v>
                </c:pt>
                <c:pt idx="149">
                  <c:v>0.21134500000000001</c:v>
                </c:pt>
                <c:pt idx="150">
                  <c:v>0.21163699999999999</c:v>
                </c:pt>
                <c:pt idx="151">
                  <c:v>0.21193200000000001</c:v>
                </c:pt>
                <c:pt idx="152">
                  <c:v>0.21252699999999999</c:v>
                </c:pt>
                <c:pt idx="153">
                  <c:v>0.21282699999999999</c:v>
                </c:pt>
                <c:pt idx="154">
                  <c:v>0.21343200000000001</c:v>
                </c:pt>
                <c:pt idx="155">
                  <c:v>0.21373600000000001</c:v>
                </c:pt>
                <c:pt idx="162">
                  <c:v>0.21655199999999999</c:v>
                </c:pt>
                <c:pt idx="163">
                  <c:v>0.21687200000000001</c:v>
                </c:pt>
                <c:pt idx="164">
                  <c:v>0.217195</c:v>
                </c:pt>
                <c:pt idx="165">
                  <c:v>0.21784400000000001</c:v>
                </c:pt>
                <c:pt idx="166">
                  <c:v>0.218171</c:v>
                </c:pt>
                <c:pt idx="167">
                  <c:v>0.2185</c:v>
                </c:pt>
                <c:pt idx="168">
                  <c:v>0.219163</c:v>
                </c:pt>
                <c:pt idx="169">
                  <c:v>0.219496</c:v>
                </c:pt>
                <c:pt idx="170">
                  <c:v>0.220168</c:v>
                </c:pt>
                <c:pt idx="175">
                  <c:v>0.222223</c:v>
                </c:pt>
                <c:pt idx="176">
                  <c:v>0.22257099999999999</c:v>
                </c:pt>
                <c:pt idx="177">
                  <c:v>0.22292000000000001</c:v>
                </c:pt>
                <c:pt idx="180">
                  <c:v>0.22397900000000001</c:v>
                </c:pt>
                <c:pt idx="181">
                  <c:v>0.22433400000000001</c:v>
                </c:pt>
                <c:pt idx="182">
                  <c:v>0.224692</c:v>
                </c:pt>
                <c:pt idx="183">
                  <c:v>0.225412</c:v>
                </c:pt>
                <c:pt idx="184">
                  <c:v>0.225774</c:v>
                </c:pt>
                <c:pt idx="187">
                  <c:v>0.22687099999999999</c:v>
                </c:pt>
                <c:pt idx="188">
                  <c:v>0.22761000000000001</c:v>
                </c:pt>
                <c:pt idx="189">
                  <c:v>0.229051</c:v>
                </c:pt>
                <c:pt idx="190">
                  <c:v>0.228356</c:v>
                </c:pt>
                <c:pt idx="193">
                  <c:v>0.22986599999999999</c:v>
                </c:pt>
                <c:pt idx="194">
                  <c:v>0.23024800000000001</c:v>
                </c:pt>
                <c:pt idx="197">
                  <c:v>0.23179</c:v>
                </c:pt>
                <c:pt idx="198">
                  <c:v>0.23218</c:v>
                </c:pt>
                <c:pt idx="199">
                  <c:v>0.23335800000000001</c:v>
                </c:pt>
              </c:numCache>
            </c:numRef>
          </c:xVal>
          <c:yVal>
            <c:numRef>
              <c:f>'Complete Graph 2 - Paper'!$E$2:$E$201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304</c:v>
                </c:pt>
                <c:pt idx="62">
                  <c:v>305</c:v>
                </c:pt>
                <c:pt idx="63">
                  <c:v>306</c:v>
                </c:pt>
                <c:pt idx="64">
                  <c:v>307</c:v>
                </c:pt>
                <c:pt idx="70">
                  <c:v>313</c:v>
                </c:pt>
                <c:pt idx="71">
                  <c:v>314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321</c:v>
                </c:pt>
                <c:pt idx="76">
                  <c:v>322</c:v>
                </c:pt>
                <c:pt idx="77">
                  <c:v>324</c:v>
                </c:pt>
                <c:pt idx="78">
                  <c:v>327</c:v>
                </c:pt>
                <c:pt idx="84">
                  <c:v>334</c:v>
                </c:pt>
                <c:pt idx="85">
                  <c:v>335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4">
                  <c:v>348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5">
                  <c:v>365</c:v>
                </c:pt>
                <c:pt idx="106">
                  <c:v>366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372</c:v>
                </c:pt>
                <c:pt idx="111">
                  <c:v>373</c:v>
                </c:pt>
                <c:pt idx="112">
                  <c:v>377</c:v>
                </c:pt>
                <c:pt idx="119">
                  <c:v>387</c:v>
                </c:pt>
                <c:pt idx="120">
                  <c:v>388</c:v>
                </c:pt>
                <c:pt idx="121">
                  <c:v>389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32">
                  <c:v>405</c:v>
                </c:pt>
                <c:pt idx="133">
                  <c:v>409</c:v>
                </c:pt>
                <c:pt idx="139">
                  <c:v>418</c:v>
                </c:pt>
                <c:pt idx="140">
                  <c:v>419</c:v>
                </c:pt>
                <c:pt idx="141">
                  <c:v>420</c:v>
                </c:pt>
                <c:pt idx="142">
                  <c:v>421</c:v>
                </c:pt>
                <c:pt idx="143">
                  <c:v>423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437</c:v>
                </c:pt>
                <c:pt idx="153">
                  <c:v>438</c:v>
                </c:pt>
                <c:pt idx="154">
                  <c:v>440</c:v>
                </c:pt>
                <c:pt idx="155">
                  <c:v>441</c:v>
                </c:pt>
                <c:pt idx="162">
                  <c:v>450</c:v>
                </c:pt>
                <c:pt idx="163">
                  <c:v>451</c:v>
                </c:pt>
                <c:pt idx="164">
                  <c:v>452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458</c:v>
                </c:pt>
                <c:pt idx="169">
                  <c:v>459</c:v>
                </c:pt>
                <c:pt idx="170">
                  <c:v>461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476</c:v>
                </c:pt>
                <c:pt idx="184">
                  <c:v>477</c:v>
                </c:pt>
                <c:pt idx="187">
                  <c:v>480</c:v>
                </c:pt>
                <c:pt idx="188">
                  <c:v>482</c:v>
                </c:pt>
                <c:pt idx="189">
                  <c:v>483</c:v>
                </c:pt>
                <c:pt idx="190">
                  <c:v>484</c:v>
                </c:pt>
                <c:pt idx="193">
                  <c:v>488</c:v>
                </c:pt>
                <c:pt idx="194">
                  <c:v>489</c:v>
                </c:pt>
                <c:pt idx="197">
                  <c:v>493</c:v>
                </c:pt>
                <c:pt idx="198">
                  <c:v>494</c:v>
                </c:pt>
                <c:pt idx="199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34-4E88-A90E-997A54AC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valAx>
        <c:axId val="9197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81983631"/>
        <c:crosses val="autoZero"/>
        <c:crossBetween val="midCat"/>
        <c:minorUnit val="2.5000000000000005E-2"/>
      </c:valAx>
      <c:valAx>
        <c:axId val="1881983631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19727360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35671296296295"/>
          <c:y val="0.11613796296296296"/>
          <c:w val="0.34686226851851854"/>
          <c:h val="0.1338145833333333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2.</a:t>
            </a:r>
            <a:r>
              <a:rPr lang="en-IN" baseline="0"/>
              <a:t> </a:t>
            </a:r>
            <a:r>
              <a:rPr lang="en-IN"/>
              <a:t>Parity Plot for NaCl for n=3</a:t>
            </a:r>
          </a:p>
        </c:rich>
      </c:tx>
      <c:layout>
        <c:manualLayout>
          <c:xMode val="edge"/>
          <c:yMode val="edge"/>
          <c:x val="0.25009097222222215"/>
          <c:y val="0.92171620370370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6111111111111"/>
          <c:y val="7.2943602228048701E-2"/>
          <c:w val="0.83852708333333337"/>
          <c:h val="0.69914248971193416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'Finding 12 unknown -corrected'!$AQ$7:$AQ$62</c:f>
              <c:numCache>
                <c:formatCode>General</c:formatCode>
                <c:ptCount val="56"/>
                <c:pt idx="0">
                  <c:v>0.87006702693948734</c:v>
                </c:pt>
                <c:pt idx="1">
                  <c:v>0.8735719484144715</c:v>
                </c:pt>
                <c:pt idx="2">
                  <c:v>0.87691070079818823</c:v>
                </c:pt>
                <c:pt idx="3">
                  <c:v>0.88012236418421319</c:v>
                </c:pt>
                <c:pt idx="4">
                  <c:v>0.96670924981514261</c:v>
                </c:pt>
                <c:pt idx="5">
                  <c:v>0.96985327477951666</c:v>
                </c:pt>
                <c:pt idx="6">
                  <c:v>0.9727678717830901</c:v>
                </c:pt>
                <c:pt idx="7">
                  <c:v>0.97581550954585872</c:v>
                </c:pt>
                <c:pt idx="8">
                  <c:v>1.0322839094498732</c:v>
                </c:pt>
                <c:pt idx="9">
                  <c:v>1.0330316601918124</c:v>
                </c:pt>
                <c:pt idx="10">
                  <c:v>1.0336662025938517</c:v>
                </c:pt>
                <c:pt idx="11">
                  <c:v>1.0343587452545553</c:v>
                </c:pt>
                <c:pt idx="12">
                  <c:v>1.0350258217496051</c:v>
                </c:pt>
                <c:pt idx="13">
                  <c:v>1.0357480710645199</c:v>
                </c:pt>
                <c:pt idx="14">
                  <c:v>1.0365224317787924</c:v>
                </c:pt>
                <c:pt idx="15">
                  <c:v>1.0727989833652365</c:v>
                </c:pt>
                <c:pt idx="16">
                  <c:v>1.0724861719835534</c:v>
                </c:pt>
                <c:pt idx="17">
                  <c:v>1.0721840425001599</c:v>
                </c:pt>
                <c:pt idx="18">
                  <c:v>1.0718916989610545</c:v>
                </c:pt>
                <c:pt idx="19">
                  <c:v>1.0715484087434135</c:v>
                </c:pt>
                <c:pt idx="20">
                  <c:v>1.0713912533138663</c:v>
                </c:pt>
                <c:pt idx="21">
                  <c:v>1.0712900980058555</c:v>
                </c:pt>
                <c:pt idx="22">
                  <c:v>1.1149327654290893</c:v>
                </c:pt>
                <c:pt idx="23">
                  <c:v>1.1109279660279376</c:v>
                </c:pt>
                <c:pt idx="24">
                  <c:v>1.1073989167767107</c:v>
                </c:pt>
                <c:pt idx="25">
                  <c:v>1.1041680094738631</c:v>
                </c:pt>
                <c:pt idx="26">
                  <c:v>1.1810881362984156</c:v>
                </c:pt>
                <c:pt idx="27">
                  <c:v>1.175814377103106</c:v>
                </c:pt>
                <c:pt idx="28">
                  <c:v>1.17068382742465</c:v>
                </c:pt>
                <c:pt idx="29">
                  <c:v>1.1657446193614791</c:v>
                </c:pt>
                <c:pt idx="30">
                  <c:v>1.1610878511665816</c:v>
                </c:pt>
                <c:pt idx="31">
                  <c:v>1.1566355009017251</c:v>
                </c:pt>
                <c:pt idx="32">
                  <c:v>1.1524171141207256</c:v>
                </c:pt>
                <c:pt idx="33">
                  <c:v>1.1956194031369491</c:v>
                </c:pt>
                <c:pt idx="34">
                  <c:v>1.1838520605913621</c:v>
                </c:pt>
                <c:pt idx="35">
                  <c:v>1.1730639096913507</c:v>
                </c:pt>
                <c:pt idx="36">
                  <c:v>1.1681119683714372</c:v>
                </c:pt>
                <c:pt idx="37">
                  <c:v>1.163365599372957</c:v>
                </c:pt>
                <c:pt idx="38">
                  <c:v>1.2372056801594824</c:v>
                </c:pt>
                <c:pt idx="39">
                  <c:v>1.2222267291166107</c:v>
                </c:pt>
                <c:pt idx="40">
                  <c:v>1.2083482344550529</c:v>
                </c:pt>
                <c:pt idx="41">
                  <c:v>1.1961656894886985</c:v>
                </c:pt>
                <c:pt idx="42">
                  <c:v>1.2795784287095007</c:v>
                </c:pt>
                <c:pt idx="43">
                  <c:v>1.2704796734929602</c:v>
                </c:pt>
                <c:pt idx="44">
                  <c:v>1.2617377687203906</c:v>
                </c:pt>
                <c:pt idx="45">
                  <c:v>1.2533255087647381</c:v>
                </c:pt>
                <c:pt idx="46">
                  <c:v>1.2453982420663821</c:v>
                </c:pt>
                <c:pt idx="47">
                  <c:v>1.2378314810457993</c:v>
                </c:pt>
                <c:pt idx="48">
                  <c:v>1.2305989700352777</c:v>
                </c:pt>
                <c:pt idx="49">
                  <c:v>1.2814117700369807</c:v>
                </c:pt>
                <c:pt idx="50">
                  <c:v>1.2722569290108972</c:v>
                </c:pt>
                <c:pt idx="51">
                  <c:v>1.2634611795522648</c:v>
                </c:pt>
                <c:pt idx="52">
                  <c:v>1.2549971458999176</c:v>
                </c:pt>
                <c:pt idx="53">
                  <c:v>1.2470214520994045</c:v>
                </c:pt>
                <c:pt idx="54">
                  <c:v>1.2394087642178633</c:v>
                </c:pt>
                <c:pt idx="55">
                  <c:v>1.2321327076458615</c:v>
                </c:pt>
              </c:numCache>
            </c:numRef>
          </c:xVal>
          <c:yVal>
            <c:numRef>
              <c:f>'Finding 12 unknown -corrected'!$AR$7:$AR$62</c:f>
              <c:numCache>
                <c:formatCode>General</c:formatCode>
                <c:ptCount val="56"/>
                <c:pt idx="0">
                  <c:v>0.93910000000000005</c:v>
                </c:pt>
                <c:pt idx="1">
                  <c:v>0.94269999999999998</c:v>
                </c:pt>
                <c:pt idx="2">
                  <c:v>0.94199999999999995</c:v>
                </c:pt>
                <c:pt idx="3">
                  <c:v>0.93159999999999998</c:v>
                </c:pt>
                <c:pt idx="4">
                  <c:v>0.96709999999999996</c:v>
                </c:pt>
                <c:pt idx="5">
                  <c:v>0.98540000000000005</c:v>
                </c:pt>
                <c:pt idx="6">
                  <c:v>0.98370000000000002</c:v>
                </c:pt>
                <c:pt idx="7">
                  <c:v>0.97470000000000001</c:v>
                </c:pt>
                <c:pt idx="8">
                  <c:v>1.0073000000000001</c:v>
                </c:pt>
                <c:pt idx="9">
                  <c:v>1.0228999999999999</c:v>
                </c:pt>
                <c:pt idx="10">
                  <c:v>1.0270999999999999</c:v>
                </c:pt>
                <c:pt idx="11">
                  <c:v>1.0266</c:v>
                </c:pt>
                <c:pt idx="12">
                  <c:v>1.0253000000000001</c:v>
                </c:pt>
                <c:pt idx="13">
                  <c:v>1.0193000000000001</c:v>
                </c:pt>
                <c:pt idx="14">
                  <c:v>1.016</c:v>
                </c:pt>
                <c:pt idx="15">
                  <c:v>1.0455000000000001</c:v>
                </c:pt>
                <c:pt idx="16">
                  <c:v>1.0552999999999999</c:v>
                </c:pt>
                <c:pt idx="17">
                  <c:v>1.0588</c:v>
                </c:pt>
                <c:pt idx="18">
                  <c:v>1.0576000000000001</c:v>
                </c:pt>
                <c:pt idx="19">
                  <c:v>1.0573999999999999</c:v>
                </c:pt>
                <c:pt idx="20">
                  <c:v>1.0491999999999999</c:v>
                </c:pt>
                <c:pt idx="21">
                  <c:v>1.042</c:v>
                </c:pt>
                <c:pt idx="22">
                  <c:v>1.0887</c:v>
                </c:pt>
                <c:pt idx="23">
                  <c:v>1.1037999999999999</c:v>
                </c:pt>
                <c:pt idx="24">
                  <c:v>1.1021000000000001</c:v>
                </c:pt>
                <c:pt idx="25">
                  <c:v>1.0853999999999999</c:v>
                </c:pt>
                <c:pt idx="26">
                  <c:v>1.1773</c:v>
                </c:pt>
                <c:pt idx="27">
                  <c:v>1.1841999999999999</c:v>
                </c:pt>
                <c:pt idx="28">
                  <c:v>1.1852</c:v>
                </c:pt>
                <c:pt idx="29">
                  <c:v>1.1827000000000001</c:v>
                </c:pt>
                <c:pt idx="30">
                  <c:v>1.1739999999999999</c:v>
                </c:pt>
                <c:pt idx="31">
                  <c:v>1.1655</c:v>
                </c:pt>
                <c:pt idx="32">
                  <c:v>1.1509</c:v>
                </c:pt>
                <c:pt idx="33">
                  <c:v>1.1949000000000001</c:v>
                </c:pt>
                <c:pt idx="34">
                  <c:v>1.2022999999999999</c:v>
                </c:pt>
                <c:pt idx="35">
                  <c:v>1.1871</c:v>
                </c:pt>
                <c:pt idx="36">
                  <c:v>1.1748000000000001</c:v>
                </c:pt>
                <c:pt idx="37">
                  <c:v>1.1572</c:v>
                </c:pt>
                <c:pt idx="38">
                  <c:v>1.2384999999999999</c:v>
                </c:pt>
                <c:pt idx="39">
                  <c:v>1.2398</c:v>
                </c:pt>
                <c:pt idx="40">
                  <c:v>1.2199</c:v>
                </c:pt>
                <c:pt idx="41">
                  <c:v>1.1889000000000001</c:v>
                </c:pt>
                <c:pt idx="42">
                  <c:v>1.2747999999999999</c:v>
                </c:pt>
                <c:pt idx="43">
                  <c:v>1.2746999999999999</c:v>
                </c:pt>
                <c:pt idx="44">
                  <c:v>1.2718</c:v>
                </c:pt>
                <c:pt idx="45">
                  <c:v>1.2637</c:v>
                </c:pt>
                <c:pt idx="46">
                  <c:v>1.2503</c:v>
                </c:pt>
                <c:pt idx="47">
                  <c:v>1.2353000000000001</c:v>
                </c:pt>
                <c:pt idx="48">
                  <c:v>1.2165999999999999</c:v>
                </c:pt>
                <c:pt idx="49">
                  <c:v>1.2729999999999999</c:v>
                </c:pt>
                <c:pt idx="50">
                  <c:v>1.2742</c:v>
                </c:pt>
                <c:pt idx="51">
                  <c:v>1.2719</c:v>
                </c:pt>
                <c:pt idx="52">
                  <c:v>1.2626999999999999</c:v>
                </c:pt>
                <c:pt idx="53">
                  <c:v>1.2495000000000001</c:v>
                </c:pt>
                <c:pt idx="54">
                  <c:v>1.2351000000000001</c:v>
                </c:pt>
                <c:pt idx="55">
                  <c:v>1.2153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6-47FC-9157-ABACBFDBE7C6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'Finding 12 unknown -corrected'!$AT$7:$AT$21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'Finding 12 unknown -corrected'!$AU$7:$AU$21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8-4734-B01C-55B3B9898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56095"/>
        <c:axId val="1309551663"/>
      </c:scatterChart>
      <c:valAx>
        <c:axId val="1338956095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09551663"/>
        <c:crosses val="autoZero"/>
        <c:crossBetween val="midCat"/>
        <c:majorUnit val="0.2"/>
        <c:minorUnit val="0.1"/>
      </c:valAx>
      <c:valAx>
        <c:axId val="1309551663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38956095"/>
        <c:crossesAt val="0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1824421296296295"/>
          <c:y val="7.2900790739759372E-2"/>
          <c:w val="0.29314120370370372"/>
          <c:h val="0.1019568321349973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10" Type="http://schemas.openxmlformats.org/officeDocument/2006/relationships/image" Target="../media/image23.png"/><Relationship Id="rId4" Type="http://schemas.openxmlformats.org/officeDocument/2006/relationships/image" Target="../media/image18.png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495760</xdr:colOff>
      <xdr:row>2</xdr:row>
      <xdr:rowOff>37641</xdr:rowOff>
    </xdr:from>
    <xdr:to>
      <xdr:col>11</xdr:col>
      <xdr:colOff>220338</xdr:colOff>
      <xdr:row>17</xdr:row>
      <xdr:rowOff>26624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FD4E7-8EEE-FC69-067D-AF5E12FC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0</xdr:row>
      <xdr:rowOff>0</xdr:rowOff>
    </xdr:from>
    <xdr:to>
      <xdr:col>19</xdr:col>
      <xdr:colOff>350520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BAC1B-8F06-40AD-B819-26B82BC7E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3810</xdr:rowOff>
    </xdr:from>
    <xdr:to>
      <xdr:col>19</xdr:col>
      <xdr:colOff>304800</xdr:colOff>
      <xdr:row>30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E3AED-9497-464E-9040-5024D931E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335280</xdr:colOff>
      <xdr:row>15</xdr:row>
      <xdr:rowOff>11430</xdr:rowOff>
    </xdr:from>
    <xdr:to>
      <xdr:col>27</xdr:col>
      <xdr:colOff>30480</xdr:colOff>
      <xdr:row>30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D3FD3-670F-4058-8748-BC793BA8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327660</xdr:colOff>
      <xdr:row>0</xdr:row>
      <xdr:rowOff>0</xdr:rowOff>
    </xdr:from>
    <xdr:to>
      <xdr:col>27</xdr:col>
      <xdr:colOff>45719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E576D6-2A68-40A3-95F0-18FB84DC2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2</xdr:row>
      <xdr:rowOff>175260</xdr:rowOff>
    </xdr:from>
    <xdr:to>
      <xdr:col>14</xdr:col>
      <xdr:colOff>68040</xdr:colOff>
      <xdr:row>26</xdr:row>
      <xdr:rowOff>106140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11DF9-B5B6-E508-AE6B-15DBF7FF6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CF8414-E73D-4DB7-A04E-D8178AB69775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E840C8-F11B-4FD4-BC41-81C92444D443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E840C8-F11B-4FD4-BC41-81C92444D443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11</xdr:col>
      <xdr:colOff>190500</xdr:colOff>
      <xdr:row>5</xdr:row>
      <xdr:rowOff>121921</xdr:rowOff>
    </xdr:from>
    <xdr:to>
      <xdr:col>11</xdr:col>
      <xdr:colOff>312420</xdr:colOff>
      <xdr:row>5</xdr:row>
      <xdr:rowOff>325122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6B1988-BFD9-4B60-AD18-565E27216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1333501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106681</xdr:colOff>
      <xdr:row>5</xdr:row>
      <xdr:rowOff>91440</xdr:rowOff>
    </xdr:from>
    <xdr:to>
      <xdr:col>18</xdr:col>
      <xdr:colOff>533401</xdr:colOff>
      <xdr:row>5</xdr:row>
      <xdr:rowOff>336681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19CE2F-87B4-4DB5-A7E7-0AFD45F9F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48361" y="130302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25</xdr:col>
      <xdr:colOff>144780</xdr:colOff>
      <xdr:row>5</xdr:row>
      <xdr:rowOff>114301</xdr:rowOff>
    </xdr:from>
    <xdr:to>
      <xdr:col>25</xdr:col>
      <xdr:colOff>457200</xdr:colOff>
      <xdr:row>5</xdr:row>
      <xdr:rowOff>314657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B970E8-6C9D-4FF4-8CD1-B805E70C1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34660" y="1325881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26</xdr:col>
      <xdr:colOff>198120</xdr:colOff>
      <xdr:row>5</xdr:row>
      <xdr:rowOff>114300</xdr:rowOff>
    </xdr:from>
    <xdr:to>
      <xdr:col>26</xdr:col>
      <xdr:colOff>391128</xdr:colOff>
      <xdr:row>5</xdr:row>
      <xdr:rowOff>335280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8E86CC-455C-4504-AF3C-8A38E03D6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97600" y="132588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27</xdr:col>
      <xdr:colOff>167640</xdr:colOff>
      <xdr:row>5</xdr:row>
      <xdr:rowOff>99060</xdr:rowOff>
    </xdr:from>
    <xdr:to>
      <xdr:col>27</xdr:col>
      <xdr:colOff>434340</xdr:colOff>
      <xdr:row>5</xdr:row>
      <xdr:rowOff>332099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083562-EC6C-4587-B1EF-F1F5EAD3D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76720" y="131064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34</xdr:col>
      <xdr:colOff>198121</xdr:colOff>
      <xdr:row>5</xdr:row>
      <xdr:rowOff>137160</xdr:rowOff>
    </xdr:from>
    <xdr:to>
      <xdr:col>34</xdr:col>
      <xdr:colOff>411480</xdr:colOff>
      <xdr:row>5</xdr:row>
      <xdr:rowOff>368299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8BB6917-5229-4412-9BD4-AC7B0A53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841201" y="1348740"/>
          <a:ext cx="213359" cy="231139"/>
        </a:xfrm>
        <a:prstGeom prst="rect">
          <a:avLst/>
        </a:prstGeom>
      </xdr:spPr>
    </xdr:pic>
    <xdr:clientData/>
  </xdr:twoCellAnchor>
  <xdr:twoCellAnchor editAs="oneCell">
    <xdr:from>
      <xdr:col>28</xdr:col>
      <xdr:colOff>22860</xdr:colOff>
      <xdr:row>5</xdr:row>
      <xdr:rowOff>76201</xdr:rowOff>
    </xdr:from>
    <xdr:to>
      <xdr:col>28</xdr:col>
      <xdr:colOff>597661</xdr:colOff>
      <xdr:row>5</xdr:row>
      <xdr:rowOff>312420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313237-2F3F-4AED-A679-205D29FBE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154900" y="1287781"/>
          <a:ext cx="574801" cy="236219"/>
        </a:xfrm>
        <a:prstGeom prst="rect">
          <a:avLst/>
        </a:prstGeom>
      </xdr:spPr>
    </xdr:pic>
    <xdr:clientData/>
  </xdr:twoCellAnchor>
  <xdr:oneCellAnchor>
    <xdr:from>
      <xdr:col>13</xdr:col>
      <xdr:colOff>144780</xdr:colOff>
      <xdr:row>1</xdr:row>
      <xdr:rowOff>11430</xdr:rowOff>
    </xdr:from>
    <xdr:ext cx="394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43B0395-86DA-46D7-90C9-60983F4CFE57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43B0395-86DA-46D7-90C9-60983F4CFE57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23</xdr:col>
      <xdr:colOff>137160</xdr:colOff>
      <xdr:row>5</xdr:row>
      <xdr:rowOff>121920</xdr:rowOff>
    </xdr:from>
    <xdr:to>
      <xdr:col>23</xdr:col>
      <xdr:colOff>525780</xdr:colOff>
      <xdr:row>5</xdr:row>
      <xdr:rowOff>337820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ED9CED7-3F48-4576-9194-FCD49A323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007840" y="1333500"/>
          <a:ext cx="388620" cy="215900"/>
        </a:xfrm>
        <a:prstGeom prst="rect">
          <a:avLst/>
        </a:prstGeom>
      </xdr:spPr>
    </xdr:pic>
    <xdr:clientData/>
  </xdr:two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CD1065A-3777-42E7-8BD5-A0D66B9DA14F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CD1065A-3777-42E7-8BD5-A0D66B9DA14F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49</xdr:col>
      <xdr:colOff>477518</xdr:colOff>
      <xdr:row>5</xdr:row>
      <xdr:rowOff>99060</xdr:rowOff>
    </xdr:from>
    <xdr:to>
      <xdr:col>56</xdr:col>
      <xdr:colOff>530318</xdr:colOff>
      <xdr:row>27</xdr:row>
      <xdr:rowOff>46450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B7DDDD-291D-4119-9DA9-D43886A19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22</xdr:col>
      <xdr:colOff>176893</xdr:colOff>
      <xdr:row>5</xdr:row>
      <xdr:rowOff>204107</xdr:rowOff>
    </xdr:from>
    <xdr:to>
      <xdr:col>22</xdr:col>
      <xdr:colOff>458857</xdr:colOff>
      <xdr:row>5</xdr:row>
      <xdr:rowOff>440347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D85084A-AF85-4CDE-AF8E-5EF6284A5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437973" y="1415687"/>
          <a:ext cx="281964" cy="236240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CDE5-E812-4D6B-8A52-527000B2DC06}">
  <dimension ref="A1:B206"/>
  <sheetViews>
    <sheetView zoomScale="83" workbookViewId="0">
      <selection sqref="A1:B206"/>
    </sheetView>
  </sheetViews>
  <sheetFormatPr defaultRowHeight="14.4" x14ac:dyDescent="0.3"/>
  <sheetData>
    <row r="1" spans="1:2" x14ac:dyDescent="0.3">
      <c r="A1">
        <v>0.166354</v>
      </c>
      <c r="B1">
        <v>250</v>
      </c>
    </row>
    <row r="2" spans="1:2" x14ac:dyDescent="0.3">
      <c r="A2">
        <v>0.161664</v>
      </c>
      <c r="B2">
        <v>251</v>
      </c>
    </row>
    <row r="3" spans="1:2" x14ac:dyDescent="0.3">
      <c r="A3">
        <v>0.15679399999999999</v>
      </c>
      <c r="B3">
        <v>252</v>
      </c>
    </row>
    <row r="4" spans="1:2" x14ac:dyDescent="0.3">
      <c r="A4">
        <v>0.15174399999999999</v>
      </c>
      <c r="B4">
        <v>253</v>
      </c>
    </row>
    <row r="5" spans="1:2" x14ac:dyDescent="0.3">
      <c r="A5">
        <v>0.14651500000000001</v>
      </c>
      <c r="B5">
        <v>254</v>
      </c>
    </row>
    <row r="6" spans="1:2" x14ac:dyDescent="0.3">
      <c r="A6">
        <v>0.14110500000000001</v>
      </c>
      <c r="B6">
        <v>255</v>
      </c>
    </row>
    <row r="7" spans="1:2" x14ac:dyDescent="0.3">
      <c r="A7">
        <v>0.135515</v>
      </c>
      <c r="B7">
        <v>256</v>
      </c>
    </row>
    <row r="8" spans="1:2" x14ac:dyDescent="0.3">
      <c r="A8">
        <v>0.129746</v>
      </c>
      <c r="B8">
        <v>257</v>
      </c>
    </row>
    <row r="9" spans="1:2" x14ac:dyDescent="0.3">
      <c r="A9">
        <v>0.123796</v>
      </c>
      <c r="B9">
        <v>258</v>
      </c>
    </row>
    <row r="10" spans="1:2" x14ac:dyDescent="0.3">
      <c r="A10">
        <v>0.11766699999999999</v>
      </c>
      <c r="B10">
        <v>259</v>
      </c>
    </row>
    <row r="11" spans="1:2" x14ac:dyDescent="0.3">
      <c r="A11">
        <v>0.111357</v>
      </c>
      <c r="B11">
        <v>260</v>
      </c>
    </row>
    <row r="12" spans="1:2" x14ac:dyDescent="0.3">
      <c r="A12">
        <v>0.104868</v>
      </c>
      <c r="B12">
        <v>261</v>
      </c>
    </row>
    <row r="13" spans="1:2" x14ac:dyDescent="0.3">
      <c r="A13">
        <v>9.8199099999999998E-2</v>
      </c>
      <c r="B13">
        <v>262</v>
      </c>
    </row>
    <row r="14" spans="1:2" x14ac:dyDescent="0.3">
      <c r="A14">
        <v>7.5022500000000006E-2</v>
      </c>
      <c r="B14">
        <v>263</v>
      </c>
    </row>
    <row r="15" spans="1:2" x14ac:dyDescent="0.3">
      <c r="A15">
        <v>8.4321599999999997E-2</v>
      </c>
      <c r="B15">
        <v>264</v>
      </c>
    </row>
    <row r="16" spans="1:2" x14ac:dyDescent="0.3">
      <c r="A16">
        <v>7.7113399999999999E-2</v>
      </c>
      <c r="B16">
        <v>265</v>
      </c>
    </row>
    <row r="17" spans="1:2" x14ac:dyDescent="0.3">
      <c r="A17">
        <v>6.9725899999999993E-2</v>
      </c>
      <c r="B17">
        <v>266</v>
      </c>
    </row>
    <row r="18" spans="1:2" x14ac:dyDescent="0.3">
      <c r="A18">
        <v>6.2159499999999999E-2</v>
      </c>
      <c r="B18">
        <v>267</v>
      </c>
    </row>
    <row r="19" spans="1:2" x14ac:dyDescent="0.3">
      <c r="A19">
        <v>4.04365E-2</v>
      </c>
      <c r="B19">
        <v>268</v>
      </c>
    </row>
    <row r="20" spans="1:2" x14ac:dyDescent="0.3">
      <c r="A20">
        <v>4.66723E-2</v>
      </c>
      <c r="B20">
        <v>269</v>
      </c>
    </row>
    <row r="21" spans="1:2" x14ac:dyDescent="0.3">
      <c r="A21">
        <v>3.8449499999999998E-2</v>
      </c>
      <c r="B21">
        <v>270</v>
      </c>
    </row>
    <row r="22" spans="1:2" x14ac:dyDescent="0.3">
      <c r="A22">
        <v>2.9701600000000002E-2</v>
      </c>
      <c r="B22">
        <v>271</v>
      </c>
    </row>
    <row r="23" spans="1:2" x14ac:dyDescent="0.3">
      <c r="A23">
        <v>2.1536199999999998E-2</v>
      </c>
      <c r="B23">
        <v>272</v>
      </c>
    </row>
    <row r="24" spans="1:2" x14ac:dyDescent="0.3">
      <c r="A24">
        <v>1.2898099999999999E-2</v>
      </c>
      <c r="B24">
        <v>273</v>
      </c>
    </row>
    <row r="25" spans="1:2" x14ac:dyDescent="0.3">
      <c r="A25">
        <v>0.16370000000000001</v>
      </c>
      <c r="B25">
        <v>254</v>
      </c>
    </row>
    <row r="26" spans="1:2" x14ac:dyDescent="0.3">
      <c r="A26">
        <v>0.15389</v>
      </c>
      <c r="B26">
        <v>252</v>
      </c>
    </row>
    <row r="27" spans="1:2" x14ac:dyDescent="0.3">
      <c r="A27">
        <v>0.15493499999999999</v>
      </c>
      <c r="B27">
        <v>253</v>
      </c>
    </row>
    <row r="28" spans="1:2" x14ac:dyDescent="0.3">
      <c r="A28">
        <v>0.155998</v>
      </c>
      <c r="B28">
        <v>254</v>
      </c>
    </row>
    <row r="29" spans="1:2" x14ac:dyDescent="0.3">
      <c r="A29">
        <v>0.157079</v>
      </c>
      <c r="B29">
        <v>255</v>
      </c>
    </row>
    <row r="30" spans="1:2" x14ac:dyDescent="0.3">
      <c r="A30">
        <v>0.15817800000000001</v>
      </c>
      <c r="B30">
        <v>256</v>
      </c>
    </row>
    <row r="31" spans="1:2" x14ac:dyDescent="0.3">
      <c r="A31">
        <v>0.15929499999999999</v>
      </c>
      <c r="B31">
        <v>257</v>
      </c>
    </row>
    <row r="32" spans="1:2" x14ac:dyDescent="0.3">
      <c r="A32">
        <v>0.16042999999999999</v>
      </c>
      <c r="B32">
        <v>258</v>
      </c>
    </row>
    <row r="33" spans="1:2" x14ac:dyDescent="0.3">
      <c r="A33">
        <v>0.161583</v>
      </c>
      <c r="B33">
        <v>259</v>
      </c>
    </row>
    <row r="34" spans="1:2" x14ac:dyDescent="0.3">
      <c r="A34">
        <v>0.16561600000000001</v>
      </c>
      <c r="B34">
        <v>261</v>
      </c>
    </row>
    <row r="35" spans="1:2" x14ac:dyDescent="0.3">
      <c r="A35">
        <v>0.16514999999999999</v>
      </c>
      <c r="B35">
        <v>262</v>
      </c>
    </row>
    <row r="36" spans="1:2" x14ac:dyDescent="0.3">
      <c r="A36">
        <v>0.168878</v>
      </c>
      <c r="B36">
        <v>265</v>
      </c>
    </row>
    <row r="37" spans="1:2" x14ac:dyDescent="0.3">
      <c r="A37">
        <v>0.170157</v>
      </c>
      <c r="B37">
        <v>266</v>
      </c>
    </row>
    <row r="38" spans="1:2" x14ac:dyDescent="0.3">
      <c r="A38">
        <v>0.17276900000000001</v>
      </c>
      <c r="B38">
        <v>268</v>
      </c>
    </row>
    <row r="39" spans="1:2" x14ac:dyDescent="0.3">
      <c r="A39">
        <v>0.17410200000000001</v>
      </c>
      <c r="B39">
        <v>269</v>
      </c>
    </row>
    <row r="40" spans="1:2" x14ac:dyDescent="0.3">
      <c r="A40">
        <v>0.175453</v>
      </c>
      <c r="B40">
        <v>270</v>
      </c>
    </row>
    <row r="41" spans="1:2" x14ac:dyDescent="0.3">
      <c r="A41">
        <v>0.17682200000000001</v>
      </c>
      <c r="B41">
        <v>271</v>
      </c>
    </row>
    <row r="42" spans="1:2" x14ac:dyDescent="0.3">
      <c r="A42">
        <v>0.17820900000000001</v>
      </c>
      <c r="B42">
        <v>272</v>
      </c>
    </row>
    <row r="43" spans="1:2" x14ac:dyDescent="0.3">
      <c r="A43">
        <v>0.179614</v>
      </c>
      <c r="B43">
        <v>273</v>
      </c>
    </row>
    <row r="44" spans="1:2" x14ac:dyDescent="0.3">
      <c r="A44">
        <v>0.185054</v>
      </c>
      <c r="B44">
        <v>270</v>
      </c>
    </row>
    <row r="45" spans="1:2" x14ac:dyDescent="0.3">
      <c r="A45">
        <v>0.18490500000000001</v>
      </c>
      <c r="B45">
        <v>271</v>
      </c>
    </row>
    <row r="46" spans="1:2" x14ac:dyDescent="0.3">
      <c r="A46">
        <v>0.18493999999999999</v>
      </c>
      <c r="B46">
        <v>272</v>
      </c>
    </row>
    <row r="47" spans="1:2" x14ac:dyDescent="0.3">
      <c r="A47">
        <v>0.18501300000000001</v>
      </c>
      <c r="B47">
        <v>274</v>
      </c>
    </row>
    <row r="48" spans="1:2" x14ac:dyDescent="0.3">
      <c r="A48">
        <v>0.185053</v>
      </c>
      <c r="B48">
        <v>275</v>
      </c>
    </row>
    <row r="49" spans="1:2" x14ac:dyDescent="0.3">
      <c r="A49">
        <v>0.185136</v>
      </c>
      <c r="B49">
        <v>277</v>
      </c>
    </row>
    <row r="50" spans="1:2" x14ac:dyDescent="0.3">
      <c r="A50">
        <v>0.18518000000000001</v>
      </c>
      <c r="B50">
        <v>278</v>
      </c>
    </row>
    <row r="51" spans="1:2" x14ac:dyDescent="0.3">
      <c r="A51">
        <v>0.185225</v>
      </c>
      <c r="B51">
        <v>279</v>
      </c>
    </row>
    <row r="52" spans="1:2" x14ac:dyDescent="0.3">
      <c r="A52">
        <v>0.18527299999999999</v>
      </c>
      <c r="B52">
        <v>280</v>
      </c>
    </row>
    <row r="53" spans="1:2" x14ac:dyDescent="0.3">
      <c r="A53">
        <v>0.18532100000000001</v>
      </c>
      <c r="B53">
        <v>281</v>
      </c>
    </row>
    <row r="54" spans="1:2" x14ac:dyDescent="0.3">
      <c r="A54">
        <v>0.18542400000000001</v>
      </c>
      <c r="B54">
        <v>283</v>
      </c>
    </row>
    <row r="55" spans="1:2" x14ac:dyDescent="0.3">
      <c r="A55">
        <v>0.185477</v>
      </c>
      <c r="B55">
        <v>284</v>
      </c>
    </row>
    <row r="56" spans="1:2" x14ac:dyDescent="0.3">
      <c r="A56">
        <v>0.185533</v>
      </c>
      <c r="B56">
        <v>285</v>
      </c>
    </row>
    <row r="57" spans="1:2" x14ac:dyDescent="0.3">
      <c r="A57">
        <v>0.18532199999999999</v>
      </c>
      <c r="B57">
        <v>286</v>
      </c>
    </row>
    <row r="58" spans="1:2" x14ac:dyDescent="0.3">
      <c r="A58">
        <v>0.18564800000000001</v>
      </c>
      <c r="B58">
        <v>287</v>
      </c>
    </row>
    <row r="59" spans="1:2" x14ac:dyDescent="0.3">
      <c r="A59">
        <v>0.18570800000000001</v>
      </c>
      <c r="B59">
        <v>288</v>
      </c>
    </row>
    <row r="60" spans="1:2" x14ac:dyDescent="0.3">
      <c r="A60">
        <v>0.18576899999999999</v>
      </c>
      <c r="B60">
        <v>289</v>
      </c>
    </row>
    <row r="61" spans="1:2" x14ac:dyDescent="0.3">
      <c r="A61">
        <v>0.185833</v>
      </c>
      <c r="B61">
        <v>290</v>
      </c>
    </row>
    <row r="62" spans="1:2" x14ac:dyDescent="0.3">
      <c r="A62">
        <v>0.18589700000000001</v>
      </c>
      <c r="B62">
        <v>291</v>
      </c>
    </row>
    <row r="63" spans="1:2" x14ac:dyDescent="0.3">
      <c r="A63">
        <v>0.186032</v>
      </c>
      <c r="B63">
        <v>293</v>
      </c>
    </row>
    <row r="64" spans="1:2" x14ac:dyDescent="0.3">
      <c r="A64">
        <v>0.18610099999999999</v>
      </c>
      <c r="B64">
        <v>294</v>
      </c>
    </row>
    <row r="65" spans="1:2" x14ac:dyDescent="0.3">
      <c r="A65">
        <v>0.18617300000000001</v>
      </c>
      <c r="B65">
        <v>295</v>
      </c>
    </row>
    <row r="66" spans="1:2" x14ac:dyDescent="0.3">
      <c r="A66">
        <v>0.18624499999999999</v>
      </c>
      <c r="B66">
        <v>296</v>
      </c>
    </row>
    <row r="67" spans="1:2" x14ac:dyDescent="0.3">
      <c r="A67">
        <v>0.186473</v>
      </c>
      <c r="B67">
        <v>299</v>
      </c>
    </row>
    <row r="68" spans="1:2" x14ac:dyDescent="0.3">
      <c r="A68">
        <v>0.186553</v>
      </c>
      <c r="B68">
        <v>300</v>
      </c>
    </row>
    <row r="69" spans="1:2" x14ac:dyDescent="0.3">
      <c r="A69">
        <v>0.18671599999999999</v>
      </c>
      <c r="B69">
        <v>302</v>
      </c>
    </row>
    <row r="70" spans="1:2" x14ac:dyDescent="0.3">
      <c r="A70">
        <v>0.18706100000000001</v>
      </c>
      <c r="B70">
        <v>306</v>
      </c>
    </row>
    <row r="71" spans="1:2" x14ac:dyDescent="0.3">
      <c r="A71">
        <v>0.18715200000000001</v>
      </c>
      <c r="B71">
        <v>307</v>
      </c>
    </row>
    <row r="72" spans="1:2" x14ac:dyDescent="0.3">
      <c r="A72">
        <v>0.18724399999999999</v>
      </c>
      <c r="B72">
        <v>308</v>
      </c>
    </row>
    <row r="73" spans="1:2" x14ac:dyDescent="0.3">
      <c r="A73">
        <v>0.18732599999999999</v>
      </c>
      <c r="B73">
        <v>309</v>
      </c>
    </row>
    <row r="74" spans="1:2" x14ac:dyDescent="0.3">
      <c r="A74">
        <v>0.18743299999999999</v>
      </c>
      <c r="B74">
        <v>310</v>
      </c>
    </row>
    <row r="75" spans="1:2" x14ac:dyDescent="0.3">
      <c r="A75">
        <v>0.187529</v>
      </c>
      <c r="B75">
        <v>311</v>
      </c>
    </row>
    <row r="76" spans="1:2" x14ac:dyDescent="0.3">
      <c r="A76">
        <v>0.18772800000000001</v>
      </c>
      <c r="B76">
        <v>313</v>
      </c>
    </row>
    <row r="77" spans="1:2" x14ac:dyDescent="0.3">
      <c r="A77">
        <v>0.187829</v>
      </c>
      <c r="B77">
        <v>314</v>
      </c>
    </row>
    <row r="78" spans="1:2" x14ac:dyDescent="0.3">
      <c r="A78">
        <v>0.188252</v>
      </c>
      <c r="B78">
        <v>318</v>
      </c>
    </row>
    <row r="79" spans="1:2" x14ac:dyDescent="0.3">
      <c r="A79">
        <v>0.188361</v>
      </c>
      <c r="B79">
        <v>319</v>
      </c>
    </row>
    <row r="80" spans="1:2" x14ac:dyDescent="0.3">
      <c r="A80">
        <v>0.188585</v>
      </c>
      <c r="B80">
        <v>321</v>
      </c>
    </row>
    <row r="81" spans="1:2" x14ac:dyDescent="0.3">
      <c r="A81">
        <v>0.18870000000000001</v>
      </c>
      <c r="B81">
        <v>322</v>
      </c>
    </row>
    <row r="82" spans="1:2" x14ac:dyDescent="0.3">
      <c r="A82">
        <v>0.18881600000000001</v>
      </c>
      <c r="B82">
        <v>323</v>
      </c>
    </row>
    <row r="83" spans="1:2" x14ac:dyDescent="0.3">
      <c r="A83">
        <v>0.18893299999999999</v>
      </c>
      <c r="B83">
        <v>324</v>
      </c>
    </row>
    <row r="84" spans="1:2" x14ac:dyDescent="0.3">
      <c r="A84">
        <v>0.189053</v>
      </c>
      <c r="B84">
        <v>325</v>
      </c>
    </row>
    <row r="85" spans="1:2" x14ac:dyDescent="0.3">
      <c r="A85">
        <v>0.18917300000000001</v>
      </c>
      <c r="B85">
        <v>326</v>
      </c>
    </row>
    <row r="86" spans="1:2" x14ac:dyDescent="0.3">
      <c r="A86">
        <v>0.18942000000000001</v>
      </c>
      <c r="B86">
        <v>328</v>
      </c>
    </row>
    <row r="87" spans="1:2" x14ac:dyDescent="0.3">
      <c r="A87">
        <v>0.18954499999999999</v>
      </c>
      <c r="B87">
        <v>329</v>
      </c>
    </row>
    <row r="88" spans="1:2" x14ac:dyDescent="0.3">
      <c r="A88">
        <v>0.18967200000000001</v>
      </c>
      <c r="B88">
        <v>330</v>
      </c>
    </row>
    <row r="89" spans="1:2" x14ac:dyDescent="0.3">
      <c r="A89">
        <v>0.189801</v>
      </c>
      <c r="B89">
        <v>331</v>
      </c>
    </row>
    <row r="90" spans="1:2" x14ac:dyDescent="0.3">
      <c r="A90">
        <v>0.18993199999999999</v>
      </c>
      <c r="B90">
        <v>332</v>
      </c>
    </row>
    <row r="91" spans="1:2" x14ac:dyDescent="0.3">
      <c r="A91">
        <v>0.19006400000000001</v>
      </c>
      <c r="B91">
        <v>333</v>
      </c>
    </row>
    <row r="92" spans="1:2" x14ac:dyDescent="0.3">
      <c r="A92">
        <v>0.190197</v>
      </c>
      <c r="B92">
        <v>334</v>
      </c>
    </row>
    <row r="93" spans="1:2" x14ac:dyDescent="0.3">
      <c r="A93">
        <v>0.188471</v>
      </c>
      <c r="B93">
        <v>335</v>
      </c>
    </row>
    <row r="94" spans="1:2" x14ac:dyDescent="0.3">
      <c r="A94">
        <v>0.190469</v>
      </c>
      <c r="B94">
        <v>336</v>
      </c>
    </row>
    <row r="95" spans="1:2" x14ac:dyDescent="0.3">
      <c r="A95">
        <v>0.190608</v>
      </c>
      <c r="B95">
        <v>337</v>
      </c>
    </row>
    <row r="96" spans="1:2" x14ac:dyDescent="0.3">
      <c r="A96">
        <v>0.190748</v>
      </c>
      <c r="B96">
        <v>338</v>
      </c>
    </row>
    <row r="97" spans="1:2" x14ac:dyDescent="0.3">
      <c r="A97">
        <v>0.190889</v>
      </c>
      <c r="B97">
        <v>339</v>
      </c>
    </row>
    <row r="98" spans="1:2" x14ac:dyDescent="0.3">
      <c r="A98">
        <v>0.19117700000000001</v>
      </c>
      <c r="B98">
        <v>341</v>
      </c>
    </row>
    <row r="99" spans="1:2" x14ac:dyDescent="0.3">
      <c r="A99">
        <v>0.19132399999999999</v>
      </c>
      <c r="B99">
        <v>342</v>
      </c>
    </row>
    <row r="100" spans="1:2" x14ac:dyDescent="0.3">
      <c r="A100">
        <v>0.191472</v>
      </c>
      <c r="B100">
        <v>343</v>
      </c>
    </row>
    <row r="101" spans="1:2" x14ac:dyDescent="0.3">
      <c r="A101">
        <v>0.19192500000000001</v>
      </c>
      <c r="B101">
        <v>346</v>
      </c>
    </row>
    <row r="102" spans="1:2" x14ac:dyDescent="0.3">
      <c r="A102">
        <v>0.192713</v>
      </c>
      <c r="B102">
        <v>351</v>
      </c>
    </row>
    <row r="103" spans="1:2" x14ac:dyDescent="0.3">
      <c r="A103">
        <v>0.19287599999999999</v>
      </c>
      <c r="B103">
        <v>352</v>
      </c>
    </row>
    <row r="104" spans="1:2" x14ac:dyDescent="0.3">
      <c r="A104">
        <v>0.19303999999999999</v>
      </c>
      <c r="B104">
        <v>353</v>
      </c>
    </row>
    <row r="105" spans="1:2" x14ac:dyDescent="0.3">
      <c r="A105">
        <v>0.19320499999999999</v>
      </c>
      <c r="B105">
        <v>354</v>
      </c>
    </row>
    <row r="106" spans="1:2" x14ac:dyDescent="0.3">
      <c r="A106">
        <v>0.19354099999999999</v>
      </c>
      <c r="B106">
        <v>356</v>
      </c>
    </row>
    <row r="107" spans="1:2" x14ac:dyDescent="0.3">
      <c r="A107">
        <v>0.193712</v>
      </c>
      <c r="B107">
        <v>357</v>
      </c>
    </row>
    <row r="108" spans="1:2" x14ac:dyDescent="0.3">
      <c r="A108">
        <v>0.193884</v>
      </c>
      <c r="B108">
        <v>358</v>
      </c>
    </row>
    <row r="109" spans="1:2" x14ac:dyDescent="0.3">
      <c r="A109">
        <v>0.19405700000000001</v>
      </c>
      <c r="B109">
        <v>359</v>
      </c>
    </row>
    <row r="110" spans="1:2" x14ac:dyDescent="0.3">
      <c r="A110">
        <v>0.19423199999999999</v>
      </c>
      <c r="B110">
        <v>360</v>
      </c>
    </row>
    <row r="111" spans="1:2" x14ac:dyDescent="0.3">
      <c r="A111">
        <v>0.194409</v>
      </c>
      <c r="B111">
        <v>361</v>
      </c>
    </row>
    <row r="112" spans="1:2" x14ac:dyDescent="0.3">
      <c r="A112">
        <v>0.19458700000000001</v>
      </c>
      <c r="B112">
        <v>362</v>
      </c>
    </row>
    <row r="113" spans="1:2" x14ac:dyDescent="0.3">
      <c r="A113">
        <v>0.194767</v>
      </c>
      <c r="B113">
        <v>363</v>
      </c>
    </row>
    <row r="114" spans="1:2" x14ac:dyDescent="0.3">
      <c r="A114">
        <v>0.19494900000000001</v>
      </c>
      <c r="B114">
        <v>364</v>
      </c>
    </row>
    <row r="115" spans="1:2" x14ac:dyDescent="0.3">
      <c r="A115">
        <v>0.195132</v>
      </c>
      <c r="B115">
        <v>365</v>
      </c>
    </row>
    <row r="116" spans="1:2" x14ac:dyDescent="0.3">
      <c r="A116">
        <v>0.19531699999999999</v>
      </c>
      <c r="B116">
        <v>366</v>
      </c>
    </row>
    <row r="117" spans="1:2" x14ac:dyDescent="0.3">
      <c r="A117">
        <v>0.19550300000000001</v>
      </c>
      <c r="B117">
        <v>367</v>
      </c>
    </row>
    <row r="118" spans="1:2" x14ac:dyDescent="0.3">
      <c r="A118">
        <v>0.195881</v>
      </c>
      <c r="B118">
        <v>369</v>
      </c>
    </row>
    <row r="119" spans="1:2" x14ac:dyDescent="0.3">
      <c r="A119">
        <v>0.196072</v>
      </c>
      <c r="B119">
        <v>370</v>
      </c>
    </row>
    <row r="120" spans="1:2" x14ac:dyDescent="0.3">
      <c r="A120">
        <v>0.196265</v>
      </c>
      <c r="B120">
        <v>371</v>
      </c>
    </row>
    <row r="121" spans="1:2" x14ac:dyDescent="0.3">
      <c r="A121">
        <v>0.19645899999999999</v>
      </c>
      <c r="B121">
        <v>372</v>
      </c>
    </row>
    <row r="122" spans="1:2" x14ac:dyDescent="0.3">
      <c r="A122">
        <v>0.196655</v>
      </c>
      <c r="B122">
        <v>373</v>
      </c>
    </row>
    <row r="123" spans="1:2" x14ac:dyDescent="0.3">
      <c r="A123">
        <v>0.196853</v>
      </c>
      <c r="B123">
        <v>374</v>
      </c>
    </row>
    <row r="124" spans="1:2" x14ac:dyDescent="0.3">
      <c r="A124">
        <v>0.19725300000000001</v>
      </c>
      <c r="B124">
        <v>376</v>
      </c>
    </row>
    <row r="125" spans="1:2" x14ac:dyDescent="0.3">
      <c r="A125">
        <v>0.19745499999999999</v>
      </c>
      <c r="B125">
        <v>377</v>
      </c>
    </row>
    <row r="126" spans="1:2" x14ac:dyDescent="0.3">
      <c r="A126">
        <v>0.197659</v>
      </c>
      <c r="B126">
        <v>378</v>
      </c>
    </row>
    <row r="127" spans="1:2" x14ac:dyDescent="0.3">
      <c r="A127">
        <v>0.19786500000000001</v>
      </c>
      <c r="B127">
        <v>379</v>
      </c>
    </row>
    <row r="128" spans="1:2" x14ac:dyDescent="0.3">
      <c r="A128">
        <v>0.198072</v>
      </c>
      <c r="B128">
        <v>380</v>
      </c>
    </row>
    <row r="129" spans="1:2" x14ac:dyDescent="0.3">
      <c r="A129">
        <v>0.19828100000000001</v>
      </c>
      <c r="B129">
        <v>381</v>
      </c>
    </row>
    <row r="130" spans="1:2" x14ac:dyDescent="0.3">
      <c r="A130">
        <v>0.198491</v>
      </c>
      <c r="B130">
        <v>382</v>
      </c>
    </row>
    <row r="131" spans="1:2" x14ac:dyDescent="0.3">
      <c r="A131">
        <v>0.19870299999999999</v>
      </c>
      <c r="B131">
        <v>383</v>
      </c>
    </row>
    <row r="132" spans="1:2" x14ac:dyDescent="0.3">
      <c r="A132">
        <v>0.19891700000000001</v>
      </c>
      <c r="B132">
        <v>384</v>
      </c>
    </row>
    <row r="133" spans="1:2" x14ac:dyDescent="0.3">
      <c r="A133">
        <v>0.199349</v>
      </c>
      <c r="B133">
        <v>386</v>
      </c>
    </row>
    <row r="134" spans="1:2" x14ac:dyDescent="0.3">
      <c r="A134">
        <v>0.19956699999999999</v>
      </c>
      <c r="B134">
        <v>387</v>
      </c>
    </row>
    <row r="135" spans="1:2" x14ac:dyDescent="0.3">
      <c r="A135">
        <v>0.20000899999999999</v>
      </c>
      <c r="B135">
        <v>389</v>
      </c>
    </row>
    <row r="136" spans="1:2" x14ac:dyDescent="0.3">
      <c r="A136">
        <v>0.20023199999999999</v>
      </c>
      <c r="B136">
        <v>390</v>
      </c>
    </row>
    <row r="137" spans="1:2" x14ac:dyDescent="0.3">
      <c r="A137">
        <v>0.20091100000000001</v>
      </c>
      <c r="B137">
        <v>393</v>
      </c>
    </row>
    <row r="138" spans="1:2" x14ac:dyDescent="0.3">
      <c r="A138">
        <v>0.20114099999999999</v>
      </c>
      <c r="B138">
        <v>394</v>
      </c>
    </row>
    <row r="139" spans="1:2" x14ac:dyDescent="0.3">
      <c r="A139">
        <v>0.201372</v>
      </c>
      <c r="B139">
        <v>395</v>
      </c>
    </row>
    <row r="140" spans="1:2" x14ac:dyDescent="0.3">
      <c r="A140">
        <v>0.20160500000000001</v>
      </c>
      <c r="B140">
        <v>396</v>
      </c>
    </row>
    <row r="141" spans="1:2" x14ac:dyDescent="0.3">
      <c r="A141">
        <v>0.20183899999999999</v>
      </c>
      <c r="B141">
        <v>397</v>
      </c>
    </row>
    <row r="142" spans="1:2" x14ac:dyDescent="0.3">
      <c r="A142">
        <v>0.202075</v>
      </c>
      <c r="B142">
        <v>398</v>
      </c>
    </row>
    <row r="143" spans="1:2" x14ac:dyDescent="0.3">
      <c r="A143">
        <v>0.20231299999999999</v>
      </c>
      <c r="B143">
        <v>399</v>
      </c>
    </row>
    <row r="144" spans="1:2" x14ac:dyDescent="0.3">
      <c r="A144">
        <v>0.20303499999999999</v>
      </c>
      <c r="B144">
        <v>402</v>
      </c>
    </row>
    <row r="145" spans="1:2" x14ac:dyDescent="0.3">
      <c r="A145">
        <v>0.20352500000000001</v>
      </c>
      <c r="B145">
        <v>404</v>
      </c>
    </row>
    <row r="146" spans="1:2" x14ac:dyDescent="0.3">
      <c r="A146">
        <v>0.20377200000000001</v>
      </c>
      <c r="B146">
        <v>405</v>
      </c>
    </row>
    <row r="147" spans="1:2" x14ac:dyDescent="0.3">
      <c r="A147">
        <v>0.20427100000000001</v>
      </c>
      <c r="B147">
        <v>407</v>
      </c>
    </row>
    <row r="148" spans="1:2" x14ac:dyDescent="0.3">
      <c r="A148">
        <v>0.20452300000000001</v>
      </c>
      <c r="B148">
        <v>408</v>
      </c>
    </row>
    <row r="149" spans="1:2" x14ac:dyDescent="0.3">
      <c r="A149">
        <v>0.20477699999999999</v>
      </c>
      <c r="B149">
        <v>409</v>
      </c>
    </row>
    <row r="150" spans="1:2" x14ac:dyDescent="0.3">
      <c r="A150">
        <v>0.20503199999999999</v>
      </c>
      <c r="B150">
        <v>410</v>
      </c>
    </row>
    <row r="151" spans="1:2" x14ac:dyDescent="0.3">
      <c r="A151">
        <v>0.205289</v>
      </c>
      <c r="B151">
        <v>411</v>
      </c>
    </row>
    <row r="152" spans="1:2" x14ac:dyDescent="0.3">
      <c r="A152">
        <v>0.206069</v>
      </c>
      <c r="B152">
        <v>414</v>
      </c>
    </row>
    <row r="153" spans="1:2" x14ac:dyDescent="0.3">
      <c r="A153">
        <v>0.20633199999999999</v>
      </c>
      <c r="B153">
        <v>415</v>
      </c>
    </row>
    <row r="154" spans="1:2" x14ac:dyDescent="0.3">
      <c r="A154">
        <v>0.206597</v>
      </c>
      <c r="B154">
        <v>416</v>
      </c>
    </row>
    <row r="155" spans="1:2" x14ac:dyDescent="0.3">
      <c r="A155">
        <v>0.20713100000000001</v>
      </c>
      <c r="B155">
        <v>418</v>
      </c>
    </row>
    <row r="156" spans="1:2" x14ac:dyDescent="0.3">
      <c r="A156">
        <v>0.207401</v>
      </c>
      <c r="B156">
        <v>419</v>
      </c>
    </row>
    <row r="157" spans="1:2" x14ac:dyDescent="0.3">
      <c r="A157">
        <v>0.207672</v>
      </c>
      <c r="B157">
        <v>420</v>
      </c>
    </row>
    <row r="158" spans="1:2" x14ac:dyDescent="0.3">
      <c r="A158">
        <v>0.20821899999999999</v>
      </c>
      <c r="B158">
        <v>422</v>
      </c>
    </row>
    <row r="159" spans="1:2" x14ac:dyDescent="0.3">
      <c r="A159">
        <v>0.20849500000000001</v>
      </c>
      <c r="B159">
        <v>423</v>
      </c>
    </row>
    <row r="160" spans="1:2" x14ac:dyDescent="0.3">
      <c r="A160">
        <v>0.20877299999999999</v>
      </c>
      <c r="B160">
        <v>424</v>
      </c>
    </row>
    <row r="161" spans="1:2" x14ac:dyDescent="0.3">
      <c r="A161">
        <v>0.20905199999999999</v>
      </c>
      <c r="B161">
        <v>425</v>
      </c>
    </row>
    <row r="162" spans="1:2" x14ac:dyDescent="0.3">
      <c r="A162">
        <v>0.20933299999999999</v>
      </c>
      <c r="B162">
        <v>426</v>
      </c>
    </row>
    <row r="163" spans="1:2" x14ac:dyDescent="0.3">
      <c r="A163">
        <v>0.209615</v>
      </c>
      <c r="B163">
        <v>427</v>
      </c>
    </row>
    <row r="164" spans="1:2" x14ac:dyDescent="0.3">
      <c r="A164">
        <v>0.209899</v>
      </c>
      <c r="B164">
        <v>428</v>
      </c>
    </row>
    <row r="165" spans="1:2" x14ac:dyDescent="0.3">
      <c r="A165">
        <v>0.21047199999999999</v>
      </c>
      <c r="B165">
        <v>430</v>
      </c>
    </row>
    <row r="166" spans="1:2" x14ac:dyDescent="0.3">
      <c r="A166">
        <v>0.21105099999999999</v>
      </c>
      <c r="B166">
        <v>432</v>
      </c>
    </row>
    <row r="167" spans="1:2" x14ac:dyDescent="0.3">
      <c r="A167">
        <v>0.21163599999999999</v>
      </c>
      <c r="B167">
        <v>434</v>
      </c>
    </row>
    <row r="168" spans="1:2" x14ac:dyDescent="0.3">
      <c r="A168">
        <v>0.21193200000000001</v>
      </c>
      <c r="B168">
        <v>435</v>
      </c>
    </row>
    <row r="169" spans="1:2" x14ac:dyDescent="0.3">
      <c r="A169">
        <v>0.21252699999999999</v>
      </c>
      <c r="B169">
        <v>437</v>
      </c>
    </row>
    <row r="170" spans="1:2" x14ac:dyDescent="0.3">
      <c r="A170">
        <v>0.21282699999999999</v>
      </c>
      <c r="B170">
        <v>438</v>
      </c>
    </row>
    <row r="171" spans="1:2" x14ac:dyDescent="0.3">
      <c r="A171">
        <v>0.21312800000000001</v>
      </c>
      <c r="B171">
        <v>439</v>
      </c>
    </row>
    <row r="172" spans="1:2" x14ac:dyDescent="0.3">
      <c r="A172">
        <v>0.21404300000000001</v>
      </c>
      <c r="B172">
        <v>442</v>
      </c>
    </row>
    <row r="173" spans="1:2" x14ac:dyDescent="0.3">
      <c r="A173">
        <v>0.214972</v>
      </c>
      <c r="B173">
        <v>445</v>
      </c>
    </row>
    <row r="174" spans="1:2" x14ac:dyDescent="0.3">
      <c r="A174">
        <v>0.215284</v>
      </c>
      <c r="B174">
        <v>446</v>
      </c>
    </row>
    <row r="175" spans="1:2" x14ac:dyDescent="0.3">
      <c r="A175">
        <v>0.21559900000000001</v>
      </c>
      <c r="B175">
        <v>447</v>
      </c>
    </row>
    <row r="176" spans="1:2" x14ac:dyDescent="0.3">
      <c r="A176">
        <v>0.21623200000000001</v>
      </c>
      <c r="B176">
        <v>449</v>
      </c>
    </row>
    <row r="177" spans="1:2" x14ac:dyDescent="0.3">
      <c r="A177">
        <v>0.21655199999999999</v>
      </c>
      <c r="B177">
        <v>450</v>
      </c>
    </row>
    <row r="178" spans="1:2" x14ac:dyDescent="0.3">
      <c r="A178">
        <v>0.21687200000000001</v>
      </c>
      <c r="B178">
        <v>451</v>
      </c>
    </row>
    <row r="179" spans="1:2" x14ac:dyDescent="0.3">
      <c r="A179">
        <v>0.217195</v>
      </c>
      <c r="B179">
        <v>452</v>
      </c>
    </row>
    <row r="180" spans="1:2" x14ac:dyDescent="0.3">
      <c r="A180">
        <v>0.21751899999999999</v>
      </c>
      <c r="B180">
        <v>453</v>
      </c>
    </row>
    <row r="181" spans="1:2" x14ac:dyDescent="0.3">
      <c r="A181">
        <v>0.218171</v>
      </c>
      <c r="B181">
        <v>455</v>
      </c>
    </row>
    <row r="182" spans="1:2" x14ac:dyDescent="0.3">
      <c r="A182">
        <v>0.2185</v>
      </c>
      <c r="B182">
        <v>456</v>
      </c>
    </row>
    <row r="183" spans="1:2" x14ac:dyDescent="0.3">
      <c r="A183">
        <v>0.218831</v>
      </c>
      <c r="B183">
        <v>457</v>
      </c>
    </row>
    <row r="184" spans="1:2" x14ac:dyDescent="0.3">
      <c r="A184">
        <v>0.219163</v>
      </c>
      <c r="B184">
        <v>458</v>
      </c>
    </row>
    <row r="185" spans="1:2" x14ac:dyDescent="0.3">
      <c r="A185">
        <v>0.219831</v>
      </c>
      <c r="B185">
        <v>460</v>
      </c>
    </row>
    <row r="186" spans="1:2" x14ac:dyDescent="0.3">
      <c r="A186">
        <v>0.220168</v>
      </c>
      <c r="B186">
        <v>461</v>
      </c>
    </row>
    <row r="187" spans="1:2" x14ac:dyDescent="0.3">
      <c r="A187">
        <v>0.22084699999999999</v>
      </c>
      <c r="B187">
        <v>463</v>
      </c>
    </row>
    <row r="188" spans="1:2" x14ac:dyDescent="0.3">
      <c r="A188">
        <v>0.221188</v>
      </c>
      <c r="B188">
        <v>464</v>
      </c>
    </row>
    <row r="189" spans="1:2" x14ac:dyDescent="0.3">
      <c r="A189">
        <v>0.221051</v>
      </c>
      <c r="B189">
        <v>465</v>
      </c>
    </row>
    <row r="190" spans="1:2" x14ac:dyDescent="0.3">
      <c r="A190">
        <v>0.22257099999999999</v>
      </c>
      <c r="B190">
        <v>468</v>
      </c>
    </row>
    <row r="191" spans="1:2" x14ac:dyDescent="0.3">
      <c r="A191">
        <v>0.22292000000000001</v>
      </c>
      <c r="B191">
        <v>469</v>
      </c>
    </row>
    <row r="192" spans="1:2" x14ac:dyDescent="0.3">
      <c r="A192">
        <v>0.22362399999999999</v>
      </c>
      <c r="B192">
        <v>471</v>
      </c>
    </row>
    <row r="193" spans="1:2" x14ac:dyDescent="0.3">
      <c r="A193">
        <v>0.22397800000000001</v>
      </c>
      <c r="B193">
        <v>472</v>
      </c>
    </row>
    <row r="194" spans="1:2" x14ac:dyDescent="0.3">
      <c r="A194">
        <v>0.224692</v>
      </c>
      <c r="B194">
        <v>474</v>
      </c>
    </row>
    <row r="195" spans="1:2" x14ac:dyDescent="0.3">
      <c r="A195">
        <v>0.225051</v>
      </c>
      <c r="B195">
        <v>475</v>
      </c>
    </row>
    <row r="196" spans="1:2" x14ac:dyDescent="0.3">
      <c r="A196">
        <v>0.225412</v>
      </c>
      <c r="B196">
        <v>476</v>
      </c>
    </row>
    <row r="197" spans="1:2" x14ac:dyDescent="0.3">
      <c r="A197">
        <v>0.225774</v>
      </c>
      <c r="B197">
        <v>477</v>
      </c>
    </row>
    <row r="198" spans="1:2" x14ac:dyDescent="0.3">
      <c r="A198">
        <v>0.22613800000000001</v>
      </c>
      <c r="B198">
        <v>478</v>
      </c>
    </row>
    <row r="199" spans="1:2" x14ac:dyDescent="0.3">
      <c r="A199">
        <v>0.224855</v>
      </c>
      <c r="B199">
        <v>479</v>
      </c>
    </row>
    <row r="200" spans="1:2" x14ac:dyDescent="0.3">
      <c r="A200">
        <v>0.22724</v>
      </c>
      <c r="B200">
        <v>481</v>
      </c>
    </row>
    <row r="201" spans="1:2" x14ac:dyDescent="0.3">
      <c r="A201">
        <v>0.22798199999999999</v>
      </c>
      <c r="B201">
        <v>483</v>
      </c>
    </row>
    <row r="202" spans="1:2" x14ac:dyDescent="0.3">
      <c r="A202">
        <v>0.228356</v>
      </c>
      <c r="B202">
        <v>484</v>
      </c>
    </row>
    <row r="203" spans="1:2" x14ac:dyDescent="0.3">
      <c r="A203">
        <v>0.22873099999999999</v>
      </c>
      <c r="B203">
        <v>485</v>
      </c>
    </row>
    <row r="204" spans="1:2" x14ac:dyDescent="0.3">
      <c r="A204">
        <v>0.22910800000000001</v>
      </c>
      <c r="B204">
        <v>486</v>
      </c>
    </row>
    <row r="205" spans="1:2" x14ac:dyDescent="0.3">
      <c r="A205">
        <v>0.229486</v>
      </c>
      <c r="B205">
        <v>487</v>
      </c>
    </row>
    <row r="206" spans="1:2" x14ac:dyDescent="0.3">
      <c r="A206">
        <v>0.22986599999999999</v>
      </c>
      <c r="B206">
        <v>488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FF17-DE61-418C-ABC1-8B8F36C4349F}">
  <dimension ref="A1:K200"/>
  <sheetViews>
    <sheetView zoomScaleNormal="100" workbookViewId="0">
      <selection activeCell="J4" sqref="J4:K68"/>
    </sheetView>
  </sheetViews>
  <sheetFormatPr defaultRowHeight="14.4" x14ac:dyDescent="0.3"/>
  <cols>
    <col min="4" max="4" width="9.109375" customWidth="1"/>
  </cols>
  <sheetData>
    <row r="1" spans="1:11" x14ac:dyDescent="0.3">
      <c r="A1" s="1">
        <v>1.5902699999999999E-2</v>
      </c>
      <c r="B1" s="1">
        <v>273</v>
      </c>
    </row>
    <row r="2" spans="1:11" x14ac:dyDescent="0.3">
      <c r="A2">
        <v>2.15353E-2</v>
      </c>
      <c r="B2">
        <v>272</v>
      </c>
      <c r="D2" t="s">
        <v>1</v>
      </c>
      <c r="G2" t="s">
        <v>2</v>
      </c>
      <c r="J2" t="s">
        <v>3</v>
      </c>
    </row>
    <row r="3" spans="1:11" x14ac:dyDescent="0.3">
      <c r="A3">
        <v>2.9703E-2</v>
      </c>
      <c r="B3">
        <v>271</v>
      </c>
    </row>
    <row r="4" spans="1:11" x14ac:dyDescent="0.3">
      <c r="A4">
        <v>3.8424600000000003E-2</v>
      </c>
      <c r="B4">
        <v>270</v>
      </c>
      <c r="D4">
        <v>0.161657</v>
      </c>
      <c r="E4">
        <v>251</v>
      </c>
      <c r="G4">
        <v>0.15817100000000001</v>
      </c>
      <c r="H4">
        <v>255</v>
      </c>
      <c r="J4">
        <v>0.18504399999999999</v>
      </c>
      <c r="K4">
        <v>275</v>
      </c>
    </row>
    <row r="5" spans="1:11" x14ac:dyDescent="0.3">
      <c r="A5">
        <v>4.66723E-2</v>
      </c>
      <c r="B5">
        <v>269</v>
      </c>
      <c r="D5">
        <v>0.14164399999999999</v>
      </c>
      <c r="E5">
        <v>252</v>
      </c>
      <c r="G5">
        <v>0.15928800000000001</v>
      </c>
      <c r="H5">
        <v>256</v>
      </c>
      <c r="J5">
        <v>0.18512799999999999</v>
      </c>
      <c r="K5">
        <v>277</v>
      </c>
    </row>
    <row r="6" spans="1:11" x14ac:dyDescent="0.3">
      <c r="A6">
        <v>6.2159499999999999E-2</v>
      </c>
      <c r="B6">
        <v>267</v>
      </c>
      <c r="D6">
        <v>0.15173700000000001</v>
      </c>
      <c r="E6">
        <v>253</v>
      </c>
      <c r="G6">
        <v>0.16042300000000001</v>
      </c>
      <c r="H6">
        <v>257</v>
      </c>
      <c r="J6">
        <v>0.18546899999999999</v>
      </c>
      <c r="K6">
        <v>284</v>
      </c>
    </row>
    <row r="7" spans="1:11" x14ac:dyDescent="0.3">
      <c r="A7">
        <v>6.9725899999999993E-2</v>
      </c>
      <c r="B7">
        <v>266</v>
      </c>
      <c r="D7">
        <v>0.125199</v>
      </c>
      <c r="E7">
        <v>254</v>
      </c>
      <c r="G7">
        <v>0.163936</v>
      </c>
      <c r="H7">
        <v>260</v>
      </c>
      <c r="J7">
        <v>0.18552399999999999</v>
      </c>
      <c r="K7">
        <v>285</v>
      </c>
    </row>
    <row r="8" spans="1:11" x14ac:dyDescent="0.3">
      <c r="A8">
        <v>7.7113399999999999E-2</v>
      </c>
      <c r="B8">
        <v>265</v>
      </c>
      <c r="D8">
        <v>9.7041600000000006E-2</v>
      </c>
      <c r="E8">
        <v>255</v>
      </c>
      <c r="G8">
        <v>0.16245799999999999</v>
      </c>
      <c r="H8">
        <v>261</v>
      </c>
      <c r="J8">
        <v>0.187198</v>
      </c>
      <c r="K8">
        <v>287</v>
      </c>
    </row>
    <row r="9" spans="1:11" x14ac:dyDescent="0.3">
      <c r="A9">
        <v>8.4321599999999997E-2</v>
      </c>
      <c r="B9">
        <v>264</v>
      </c>
      <c r="D9">
        <v>0.18711</v>
      </c>
      <c r="E9">
        <v>256</v>
      </c>
      <c r="G9">
        <v>0.16636699999999999</v>
      </c>
      <c r="H9">
        <v>262</v>
      </c>
      <c r="J9">
        <v>0.1857</v>
      </c>
      <c r="K9">
        <v>288</v>
      </c>
    </row>
    <row r="10" spans="1:11" x14ac:dyDescent="0.3">
      <c r="A10">
        <v>9.1350200000000006E-2</v>
      </c>
      <c r="B10">
        <v>263</v>
      </c>
      <c r="D10">
        <v>0.12973899999999999</v>
      </c>
      <c r="E10">
        <v>257</v>
      </c>
      <c r="G10">
        <v>0.16761000000000001</v>
      </c>
      <c r="H10">
        <v>263</v>
      </c>
      <c r="J10">
        <v>0.18576100000000001</v>
      </c>
      <c r="K10">
        <v>289</v>
      </c>
    </row>
    <row r="11" spans="1:11" x14ac:dyDescent="0.3">
      <c r="A11">
        <v>9.8199099999999998E-2</v>
      </c>
      <c r="B11">
        <v>262</v>
      </c>
      <c r="D11">
        <v>7.9117900000000005E-2</v>
      </c>
      <c r="E11">
        <v>258</v>
      </c>
      <c r="G11">
        <v>0.16887099999999999</v>
      </c>
      <c r="H11">
        <v>264</v>
      </c>
      <c r="J11">
        <v>0.186164</v>
      </c>
      <c r="K11">
        <v>295</v>
      </c>
    </row>
    <row r="12" spans="1:11" x14ac:dyDescent="0.3">
      <c r="A12">
        <v>0.104868</v>
      </c>
      <c r="B12">
        <v>261</v>
      </c>
      <c r="D12">
        <v>0.101581</v>
      </c>
      <c r="E12">
        <v>259</v>
      </c>
      <c r="J12">
        <v>0.18631200000000001</v>
      </c>
      <c r="K12">
        <v>297</v>
      </c>
    </row>
    <row r="13" spans="1:11" x14ac:dyDescent="0.3">
      <c r="A13">
        <v>0.111357</v>
      </c>
      <c r="B13">
        <v>260</v>
      </c>
      <c r="D13">
        <v>0.104861</v>
      </c>
      <c r="E13">
        <v>261</v>
      </c>
      <c r="J13">
        <v>0.18654399999999999</v>
      </c>
      <c r="K13">
        <v>300</v>
      </c>
    </row>
    <row r="14" spans="1:11" x14ac:dyDescent="0.3">
      <c r="A14">
        <v>0.11766699999999999</v>
      </c>
      <c r="B14">
        <v>259</v>
      </c>
      <c r="D14">
        <v>9.9336499999999994E-2</v>
      </c>
      <c r="E14">
        <v>262</v>
      </c>
      <c r="J14">
        <v>0.18687699999999999</v>
      </c>
      <c r="K14">
        <v>304</v>
      </c>
    </row>
    <row r="15" spans="1:11" x14ac:dyDescent="0.3">
      <c r="A15">
        <v>0.123796</v>
      </c>
      <c r="B15">
        <v>258</v>
      </c>
      <c r="D15">
        <v>7.7680799999999994E-2</v>
      </c>
      <c r="E15">
        <v>265</v>
      </c>
      <c r="J15">
        <v>0.187053</v>
      </c>
      <c r="K15">
        <v>306</v>
      </c>
    </row>
    <row r="16" spans="1:11" x14ac:dyDescent="0.3">
      <c r="A16">
        <v>0.129746</v>
      </c>
      <c r="B16">
        <v>257</v>
      </c>
      <c r="D16">
        <v>6.9713899999999995E-2</v>
      </c>
      <c r="E16">
        <v>266</v>
      </c>
      <c r="J16">
        <v>0.187329</v>
      </c>
      <c r="K16">
        <v>309</v>
      </c>
    </row>
    <row r="17" spans="1:11" x14ac:dyDescent="0.3">
      <c r="A17">
        <v>0.135515</v>
      </c>
      <c r="B17">
        <v>256</v>
      </c>
      <c r="D17">
        <v>6.2144999999999999E-2</v>
      </c>
      <c r="E17">
        <v>267</v>
      </c>
      <c r="J17">
        <v>0.18752099999999999</v>
      </c>
      <c r="K17">
        <v>311</v>
      </c>
    </row>
    <row r="18" spans="1:11" x14ac:dyDescent="0.3">
      <c r="A18">
        <v>0.14110500000000001</v>
      </c>
      <c r="B18">
        <v>255</v>
      </c>
      <c r="D18">
        <v>5.4396300000000002E-2</v>
      </c>
      <c r="E18">
        <v>268</v>
      </c>
      <c r="J18">
        <v>0.187719</v>
      </c>
      <c r="K18">
        <v>313</v>
      </c>
    </row>
    <row r="19" spans="1:11" x14ac:dyDescent="0.3">
      <c r="A19">
        <v>0.14651500000000001</v>
      </c>
      <c r="B19">
        <v>254</v>
      </c>
      <c r="D19">
        <v>5.4966099999999997E-2</v>
      </c>
      <c r="E19">
        <v>269</v>
      </c>
      <c r="J19">
        <v>0.18782099999999999</v>
      </c>
      <c r="K19">
        <v>314</v>
      </c>
    </row>
    <row r="20" spans="1:11" x14ac:dyDescent="0.3">
      <c r="A20">
        <v>0.15174399999999999</v>
      </c>
      <c r="B20">
        <v>253</v>
      </c>
      <c r="D20">
        <v>3.40091E-2</v>
      </c>
      <c r="E20">
        <v>270</v>
      </c>
      <c r="J20">
        <v>0.18892500000000001</v>
      </c>
      <c r="K20">
        <v>324</v>
      </c>
    </row>
    <row r="21" spans="1:11" x14ac:dyDescent="0.3">
      <c r="A21">
        <v>0.16042999999999999</v>
      </c>
      <c r="B21">
        <v>258</v>
      </c>
      <c r="D21">
        <v>3.0074199999999999E-2</v>
      </c>
      <c r="E21">
        <v>271</v>
      </c>
      <c r="J21">
        <v>0.18904399999999999</v>
      </c>
      <c r="K21">
        <v>325</v>
      </c>
    </row>
    <row r="22" spans="1:11" x14ac:dyDescent="0.3">
      <c r="A22">
        <v>0.161583</v>
      </c>
      <c r="B22">
        <v>259</v>
      </c>
      <c r="D22">
        <v>2.1610899999999999E-2</v>
      </c>
      <c r="E22">
        <v>272</v>
      </c>
      <c r="J22">
        <v>0.18953700000000001</v>
      </c>
      <c r="K22">
        <v>329</v>
      </c>
    </row>
    <row r="23" spans="1:11" x14ac:dyDescent="0.3">
      <c r="A23">
        <v>0.16275400000000001</v>
      </c>
      <c r="B23">
        <v>260</v>
      </c>
      <c r="D23">
        <v>1.29763E-2</v>
      </c>
      <c r="E23">
        <v>273</v>
      </c>
      <c r="J23">
        <v>0.189664</v>
      </c>
      <c r="K23">
        <v>330</v>
      </c>
    </row>
    <row r="24" spans="1:11" x14ac:dyDescent="0.3">
      <c r="A24">
        <v>0.16394300000000001</v>
      </c>
      <c r="B24">
        <v>261</v>
      </c>
      <c r="J24">
        <v>0.19361200000000001</v>
      </c>
      <c r="K24">
        <v>334</v>
      </c>
    </row>
    <row r="25" spans="1:11" x14ac:dyDescent="0.3">
      <c r="A25">
        <v>0.16514999999999999</v>
      </c>
      <c r="B25">
        <v>262</v>
      </c>
      <c r="J25">
        <v>0.190881</v>
      </c>
      <c r="K25">
        <v>338</v>
      </c>
    </row>
    <row r="26" spans="1:11" x14ac:dyDescent="0.3">
      <c r="A26">
        <v>0.166375</v>
      </c>
      <c r="B26">
        <v>263</v>
      </c>
      <c r="J26">
        <v>0.19131500000000001</v>
      </c>
      <c r="K26">
        <v>340</v>
      </c>
    </row>
    <row r="27" spans="1:11" x14ac:dyDescent="0.3">
      <c r="A27">
        <v>0.16761699999999999</v>
      </c>
      <c r="B27">
        <v>264</v>
      </c>
      <c r="J27">
        <v>0.19146299999999999</v>
      </c>
      <c r="K27">
        <v>341</v>
      </c>
    </row>
    <row r="28" spans="1:11" x14ac:dyDescent="0.3">
      <c r="A28">
        <v>0.170157</v>
      </c>
      <c r="B28">
        <v>266</v>
      </c>
      <c r="D28" t="s">
        <v>0</v>
      </c>
      <c r="J28">
        <v>0.19526099999999999</v>
      </c>
      <c r="K28">
        <v>342</v>
      </c>
    </row>
    <row r="29" spans="1:11" x14ac:dyDescent="0.3">
      <c r="A29">
        <v>0.171454</v>
      </c>
      <c r="B29">
        <v>267</v>
      </c>
      <c r="J29">
        <v>0.19254299999999999</v>
      </c>
      <c r="K29">
        <v>348</v>
      </c>
    </row>
    <row r="30" spans="1:11" x14ac:dyDescent="0.3">
      <c r="A30">
        <v>0.17276900000000001</v>
      </c>
      <c r="B30">
        <v>268</v>
      </c>
      <c r="J30">
        <v>0.19495999999999999</v>
      </c>
      <c r="K30">
        <v>349</v>
      </c>
    </row>
    <row r="31" spans="1:11" x14ac:dyDescent="0.3">
      <c r="A31">
        <v>0.17410200000000001</v>
      </c>
      <c r="B31">
        <v>269</v>
      </c>
      <c r="J31">
        <v>0.19442699999999999</v>
      </c>
      <c r="K31">
        <v>355</v>
      </c>
    </row>
    <row r="32" spans="1:11" x14ac:dyDescent="0.3">
      <c r="A32">
        <v>0.175453</v>
      </c>
      <c r="B32">
        <v>270</v>
      </c>
      <c r="J32">
        <v>0.194048</v>
      </c>
      <c r="K32">
        <v>357</v>
      </c>
    </row>
    <row r="33" spans="1:11" x14ac:dyDescent="0.3">
      <c r="A33">
        <v>0.17682200000000001</v>
      </c>
      <c r="B33">
        <v>271</v>
      </c>
      <c r="J33">
        <v>0.19611300000000001</v>
      </c>
      <c r="K33">
        <v>363</v>
      </c>
    </row>
    <row r="34" spans="1:11" x14ac:dyDescent="0.3">
      <c r="A34">
        <v>0.179614</v>
      </c>
      <c r="B34">
        <v>273</v>
      </c>
      <c r="J34">
        <v>0.19606299999999999</v>
      </c>
      <c r="K34">
        <v>368</v>
      </c>
    </row>
    <row r="35" spans="1:11" x14ac:dyDescent="0.3">
      <c r="A35" s="1">
        <v>0.179614</v>
      </c>
      <c r="B35" s="1">
        <v>273</v>
      </c>
      <c r="J35">
        <v>0.19684399999999999</v>
      </c>
      <c r="K35">
        <v>372</v>
      </c>
    </row>
    <row r="36" spans="1:11" x14ac:dyDescent="0.3">
      <c r="A36">
        <v>0.184976</v>
      </c>
      <c r="B36">
        <v>273</v>
      </c>
      <c r="J36">
        <v>0.197043</v>
      </c>
      <c r="K36">
        <v>373</v>
      </c>
    </row>
    <row r="37" spans="1:11" x14ac:dyDescent="0.3">
      <c r="A37">
        <v>0.18501400000000001</v>
      </c>
      <c r="B37">
        <v>274</v>
      </c>
      <c r="J37">
        <v>0.19764999999999999</v>
      </c>
      <c r="K37">
        <v>376</v>
      </c>
    </row>
    <row r="38" spans="1:11" x14ac:dyDescent="0.3">
      <c r="A38">
        <v>0.185053</v>
      </c>
      <c r="B38">
        <v>275</v>
      </c>
      <c r="J38">
        <v>0.19806299999999999</v>
      </c>
      <c r="K38">
        <v>378</v>
      </c>
    </row>
    <row r="39" spans="1:11" x14ac:dyDescent="0.3">
      <c r="A39">
        <v>0.18509400000000001</v>
      </c>
      <c r="B39">
        <v>276</v>
      </c>
      <c r="J39">
        <v>0.19955800000000001</v>
      </c>
      <c r="K39">
        <v>385</v>
      </c>
    </row>
    <row r="40" spans="1:11" x14ac:dyDescent="0.3">
      <c r="A40">
        <v>0.18518000000000001</v>
      </c>
      <c r="B40">
        <v>278</v>
      </c>
      <c r="J40">
        <v>0.20044699999999999</v>
      </c>
      <c r="K40">
        <v>389</v>
      </c>
    </row>
    <row r="41" spans="1:11" x14ac:dyDescent="0.3">
      <c r="A41">
        <v>0.185226</v>
      </c>
      <c r="B41">
        <v>279</v>
      </c>
      <c r="J41">
        <v>0.20182900000000001</v>
      </c>
      <c r="K41">
        <v>395</v>
      </c>
    </row>
    <row r="42" spans="1:11" x14ac:dyDescent="0.3">
      <c r="A42">
        <v>0.18527299999999999</v>
      </c>
      <c r="B42">
        <v>280</v>
      </c>
      <c r="J42">
        <v>0.203762</v>
      </c>
      <c r="K42">
        <v>402</v>
      </c>
    </row>
    <row r="43" spans="1:11" x14ac:dyDescent="0.3">
      <c r="A43">
        <v>0.18532199999999999</v>
      </c>
      <c r="B43">
        <v>281</v>
      </c>
      <c r="J43">
        <v>0.20502100000000001</v>
      </c>
      <c r="K43">
        <v>407</v>
      </c>
    </row>
    <row r="44" spans="1:11" x14ac:dyDescent="0.3">
      <c r="A44">
        <v>0.18537200000000001</v>
      </c>
      <c r="B44">
        <v>282</v>
      </c>
      <c r="J44">
        <v>0.20605799999999999</v>
      </c>
      <c r="K44">
        <v>411</v>
      </c>
    </row>
    <row r="45" spans="1:11" x14ac:dyDescent="0.3">
      <c r="A45">
        <v>0.18542400000000001</v>
      </c>
      <c r="B45">
        <v>283</v>
      </c>
      <c r="J45">
        <v>0.20685200000000001</v>
      </c>
      <c r="K45">
        <v>414</v>
      </c>
    </row>
    <row r="46" spans="1:11" x14ac:dyDescent="0.3">
      <c r="A46">
        <v>0.185477</v>
      </c>
      <c r="B46">
        <v>284</v>
      </c>
      <c r="J46">
        <v>0.20738999999999999</v>
      </c>
      <c r="K46">
        <v>416</v>
      </c>
    </row>
    <row r="47" spans="1:11" x14ac:dyDescent="0.3">
      <c r="A47">
        <v>0.185533</v>
      </c>
      <c r="B47">
        <v>285</v>
      </c>
      <c r="J47">
        <v>0.208484</v>
      </c>
      <c r="K47">
        <v>419</v>
      </c>
    </row>
    <row r="48" spans="1:11" x14ac:dyDescent="0.3">
      <c r="A48">
        <v>0.185589</v>
      </c>
      <c r="B48">
        <v>286</v>
      </c>
      <c r="J48">
        <v>0.20932100000000001</v>
      </c>
      <c r="K48">
        <v>422</v>
      </c>
    </row>
    <row r="49" spans="1:11" x14ac:dyDescent="0.3">
      <c r="A49">
        <v>0.18564800000000001</v>
      </c>
      <c r="B49">
        <v>287</v>
      </c>
      <c r="J49">
        <v>0.21162500000000001</v>
      </c>
      <c r="K49">
        <v>430</v>
      </c>
    </row>
    <row r="50" spans="1:11" x14ac:dyDescent="0.3">
      <c r="A50">
        <v>0.18570800000000001</v>
      </c>
      <c r="B50">
        <v>288</v>
      </c>
      <c r="J50">
        <v>0.212815</v>
      </c>
      <c r="K50">
        <v>434</v>
      </c>
    </row>
    <row r="51" spans="1:11" x14ac:dyDescent="0.3">
      <c r="A51">
        <v>0.18576899999999999</v>
      </c>
      <c r="B51">
        <v>289</v>
      </c>
      <c r="J51">
        <v>0.213419</v>
      </c>
      <c r="K51">
        <v>436</v>
      </c>
    </row>
    <row r="52" spans="1:11" x14ac:dyDescent="0.3">
      <c r="A52">
        <v>0.185833</v>
      </c>
      <c r="B52">
        <v>290</v>
      </c>
      <c r="J52">
        <v>0.21612899999999999</v>
      </c>
      <c r="K52">
        <v>437</v>
      </c>
    </row>
    <row r="53" spans="1:11" x14ac:dyDescent="0.3">
      <c r="A53">
        <v>0.18589700000000001</v>
      </c>
      <c r="B53">
        <v>291</v>
      </c>
      <c r="J53">
        <v>0.215586</v>
      </c>
      <c r="K53">
        <v>443</v>
      </c>
    </row>
    <row r="54" spans="1:11" x14ac:dyDescent="0.3">
      <c r="A54">
        <v>0.18596399999999999</v>
      </c>
      <c r="B54">
        <v>292</v>
      </c>
      <c r="J54">
        <v>0.21590200000000001</v>
      </c>
      <c r="K54">
        <v>444</v>
      </c>
    </row>
    <row r="55" spans="1:11" x14ac:dyDescent="0.3">
      <c r="A55">
        <v>0.18617300000000001</v>
      </c>
      <c r="B55">
        <v>295</v>
      </c>
      <c r="J55">
        <v>0.21718100000000001</v>
      </c>
      <c r="K55">
        <v>448</v>
      </c>
    </row>
    <row r="56" spans="1:11" x14ac:dyDescent="0.3">
      <c r="A56">
        <v>0.18624499999999999</v>
      </c>
      <c r="B56">
        <v>296</v>
      </c>
      <c r="J56">
        <v>0.21948200000000001</v>
      </c>
      <c r="K56">
        <v>454</v>
      </c>
    </row>
    <row r="57" spans="1:11" x14ac:dyDescent="0.3">
      <c r="A57">
        <v>0.18632000000000001</v>
      </c>
      <c r="B57">
        <v>297</v>
      </c>
      <c r="J57">
        <v>0.22015399999999999</v>
      </c>
      <c r="K57">
        <v>456</v>
      </c>
    </row>
    <row r="58" spans="1:11" x14ac:dyDescent="0.3">
      <c r="A58">
        <v>0.18639600000000001</v>
      </c>
      <c r="B58">
        <v>298</v>
      </c>
      <c r="J58">
        <v>0.22117300000000001</v>
      </c>
      <c r="K58">
        <v>459</v>
      </c>
    </row>
    <row r="59" spans="1:11" x14ac:dyDescent="0.3">
      <c r="A59">
        <v>0.186553</v>
      </c>
      <c r="B59">
        <v>300</v>
      </c>
      <c r="J59">
        <v>0.22220699999999999</v>
      </c>
      <c r="K59">
        <v>462</v>
      </c>
    </row>
    <row r="60" spans="1:11" x14ac:dyDescent="0.3">
      <c r="A60">
        <v>0.18671599999999999</v>
      </c>
      <c r="B60">
        <v>302</v>
      </c>
      <c r="J60">
        <v>0.22290499999999999</v>
      </c>
      <c r="K60">
        <v>464</v>
      </c>
    </row>
    <row r="61" spans="1:11" x14ac:dyDescent="0.3">
      <c r="A61">
        <v>0.18679999999999999</v>
      </c>
      <c r="B61">
        <v>303</v>
      </c>
      <c r="J61">
        <v>0.22325600000000001</v>
      </c>
      <c r="K61">
        <v>465</v>
      </c>
    </row>
    <row r="62" spans="1:11" x14ac:dyDescent="0.3">
      <c r="A62">
        <v>0.186885</v>
      </c>
      <c r="B62">
        <v>304</v>
      </c>
      <c r="J62">
        <v>0.22396199999999999</v>
      </c>
      <c r="K62">
        <v>467</v>
      </c>
    </row>
    <row r="63" spans="1:11" x14ac:dyDescent="0.3">
      <c r="A63">
        <v>0.186973</v>
      </c>
      <c r="B63">
        <v>305</v>
      </c>
      <c r="J63">
        <v>0.22431799999999999</v>
      </c>
      <c r="K63">
        <v>468</v>
      </c>
    </row>
    <row r="64" spans="1:11" x14ac:dyDescent="0.3">
      <c r="A64">
        <v>0.18706100000000001</v>
      </c>
      <c r="B64">
        <v>306</v>
      </c>
      <c r="J64">
        <v>0.22941800000000001</v>
      </c>
      <c r="K64">
        <v>473</v>
      </c>
    </row>
    <row r="65" spans="1:11" x14ac:dyDescent="0.3">
      <c r="A65">
        <v>0.18715200000000001</v>
      </c>
      <c r="B65">
        <v>307</v>
      </c>
      <c r="J65">
        <v>0.226854</v>
      </c>
      <c r="K65">
        <v>475</v>
      </c>
    </row>
    <row r="66" spans="1:11" x14ac:dyDescent="0.3">
      <c r="A66">
        <v>0.18724399999999999</v>
      </c>
      <c r="B66">
        <v>308</v>
      </c>
      <c r="J66">
        <v>0.22759199999999999</v>
      </c>
      <c r="K66">
        <v>477</v>
      </c>
    </row>
    <row r="67" spans="1:11" x14ac:dyDescent="0.3">
      <c r="A67">
        <v>0.187337</v>
      </c>
      <c r="B67">
        <v>309</v>
      </c>
      <c r="J67">
        <v>0.22256300000000001</v>
      </c>
      <c r="K67">
        <v>479</v>
      </c>
    </row>
    <row r="68" spans="1:11" x14ac:dyDescent="0.3">
      <c r="A68">
        <v>0.18743299999999999</v>
      </c>
      <c r="B68">
        <v>310</v>
      </c>
      <c r="J68">
        <v>0.229467</v>
      </c>
      <c r="K68">
        <v>482</v>
      </c>
    </row>
    <row r="69" spans="1:11" x14ac:dyDescent="0.3">
      <c r="A69">
        <v>0.187529</v>
      </c>
      <c r="B69">
        <v>311</v>
      </c>
    </row>
    <row r="70" spans="1:11" x14ac:dyDescent="0.3">
      <c r="A70">
        <v>0.18762799999999999</v>
      </c>
      <c r="B70">
        <v>312</v>
      </c>
    </row>
    <row r="71" spans="1:11" x14ac:dyDescent="0.3">
      <c r="A71">
        <v>0.18772800000000001</v>
      </c>
      <c r="B71">
        <v>313</v>
      </c>
    </row>
    <row r="72" spans="1:11" x14ac:dyDescent="0.3">
      <c r="A72">
        <v>0.187829</v>
      </c>
      <c r="B72">
        <v>314</v>
      </c>
    </row>
    <row r="73" spans="1:11" x14ac:dyDescent="0.3">
      <c r="A73">
        <v>0.18803700000000001</v>
      </c>
      <c r="B73">
        <v>316</v>
      </c>
    </row>
    <row r="74" spans="1:11" x14ac:dyDescent="0.3">
      <c r="A74">
        <v>0.18814400000000001</v>
      </c>
      <c r="B74">
        <v>317</v>
      </c>
    </row>
    <row r="75" spans="1:11" x14ac:dyDescent="0.3">
      <c r="A75">
        <v>0.188252</v>
      </c>
      <c r="B75">
        <v>318</v>
      </c>
    </row>
    <row r="76" spans="1:11" x14ac:dyDescent="0.3">
      <c r="A76">
        <v>0.188585</v>
      </c>
      <c r="B76">
        <v>321</v>
      </c>
    </row>
    <row r="77" spans="1:11" x14ac:dyDescent="0.3">
      <c r="A77">
        <v>0.18870000000000001</v>
      </c>
      <c r="B77">
        <v>322</v>
      </c>
    </row>
    <row r="78" spans="1:11" x14ac:dyDescent="0.3">
      <c r="A78">
        <v>0.18893299999999999</v>
      </c>
      <c r="B78">
        <v>324</v>
      </c>
    </row>
    <row r="79" spans="1:11" x14ac:dyDescent="0.3">
      <c r="A79">
        <v>0.18929599999999999</v>
      </c>
      <c r="B79">
        <v>327</v>
      </c>
    </row>
    <row r="80" spans="1:11" x14ac:dyDescent="0.3">
      <c r="A80">
        <v>0.18942000000000001</v>
      </c>
      <c r="B80">
        <v>328</v>
      </c>
    </row>
    <row r="81" spans="1:2" x14ac:dyDescent="0.3">
      <c r="A81">
        <v>0.18954499999999999</v>
      </c>
      <c r="B81">
        <v>329</v>
      </c>
    </row>
    <row r="82" spans="1:2" x14ac:dyDescent="0.3">
      <c r="A82">
        <v>0.18967300000000001</v>
      </c>
      <c r="B82">
        <v>330</v>
      </c>
    </row>
    <row r="83" spans="1:2" x14ac:dyDescent="0.3">
      <c r="A83">
        <v>0.189801</v>
      </c>
      <c r="B83">
        <v>331</v>
      </c>
    </row>
    <row r="84" spans="1:2" x14ac:dyDescent="0.3">
      <c r="A84">
        <v>0.18993199999999999</v>
      </c>
      <c r="B84">
        <v>332</v>
      </c>
    </row>
    <row r="85" spans="1:2" x14ac:dyDescent="0.3">
      <c r="A85">
        <v>0.190197</v>
      </c>
      <c r="B85">
        <v>334</v>
      </c>
    </row>
    <row r="86" spans="1:2" x14ac:dyDescent="0.3">
      <c r="A86">
        <v>0.190333</v>
      </c>
      <c r="B86">
        <v>335</v>
      </c>
    </row>
    <row r="87" spans="1:2" x14ac:dyDescent="0.3">
      <c r="A87">
        <v>0.190748</v>
      </c>
      <c r="B87">
        <v>338</v>
      </c>
    </row>
    <row r="88" spans="1:2" x14ac:dyDescent="0.3">
      <c r="A88">
        <v>0.190889</v>
      </c>
      <c r="B88">
        <v>339</v>
      </c>
    </row>
    <row r="89" spans="1:2" x14ac:dyDescent="0.3">
      <c r="A89">
        <v>0.19103200000000001</v>
      </c>
      <c r="B89">
        <v>340</v>
      </c>
    </row>
    <row r="90" spans="1:2" x14ac:dyDescent="0.3">
      <c r="A90">
        <v>0.19117700000000001</v>
      </c>
      <c r="B90">
        <v>341</v>
      </c>
    </row>
    <row r="91" spans="1:2" x14ac:dyDescent="0.3">
      <c r="A91">
        <v>0.19132399999999999</v>
      </c>
      <c r="B91">
        <v>342</v>
      </c>
    </row>
    <row r="92" spans="1:2" x14ac:dyDescent="0.3">
      <c r="A92">
        <v>0.19162100000000001</v>
      </c>
      <c r="B92">
        <v>344</v>
      </c>
    </row>
    <row r="93" spans="1:2" x14ac:dyDescent="0.3">
      <c r="A93">
        <v>0.191772</v>
      </c>
      <c r="B93">
        <v>345</v>
      </c>
    </row>
    <row r="94" spans="1:2" x14ac:dyDescent="0.3">
      <c r="A94">
        <v>0.19192500000000001</v>
      </c>
      <c r="B94">
        <v>346</v>
      </c>
    </row>
    <row r="95" spans="1:2" x14ac:dyDescent="0.3">
      <c r="A95">
        <v>0.19223599999999999</v>
      </c>
      <c r="B95">
        <v>348</v>
      </c>
    </row>
    <row r="96" spans="1:2" x14ac:dyDescent="0.3">
      <c r="A96">
        <v>0.19239300000000001</v>
      </c>
      <c r="B96">
        <v>349</v>
      </c>
    </row>
    <row r="97" spans="1:2" x14ac:dyDescent="0.3">
      <c r="A97">
        <v>0.19287599999999999</v>
      </c>
      <c r="B97">
        <v>352</v>
      </c>
    </row>
    <row r="98" spans="1:2" x14ac:dyDescent="0.3">
      <c r="A98">
        <v>0.19303999999999999</v>
      </c>
      <c r="B98">
        <v>353</v>
      </c>
    </row>
    <row r="99" spans="1:2" x14ac:dyDescent="0.3">
      <c r="A99">
        <v>0.19320499999999999</v>
      </c>
      <c r="B99">
        <v>354</v>
      </c>
    </row>
    <row r="100" spans="1:2" x14ac:dyDescent="0.3">
      <c r="A100">
        <v>0.19337199999999999</v>
      </c>
      <c r="B100">
        <v>355</v>
      </c>
    </row>
    <row r="101" spans="1:2" x14ac:dyDescent="0.3">
      <c r="A101">
        <v>0.19354099999999999</v>
      </c>
      <c r="B101">
        <v>356</v>
      </c>
    </row>
    <row r="102" spans="1:2" x14ac:dyDescent="0.3">
      <c r="A102">
        <v>0.193712</v>
      </c>
      <c r="B102">
        <v>357</v>
      </c>
    </row>
    <row r="103" spans="1:2" x14ac:dyDescent="0.3">
      <c r="A103">
        <v>0.19423199999999999</v>
      </c>
      <c r="B103">
        <v>360</v>
      </c>
    </row>
    <row r="104" spans="1:2" x14ac:dyDescent="0.3">
      <c r="A104">
        <v>0.194409</v>
      </c>
      <c r="B104">
        <v>361</v>
      </c>
    </row>
    <row r="105" spans="1:2" x14ac:dyDescent="0.3">
      <c r="A105">
        <v>0.19458800000000001</v>
      </c>
      <c r="B105">
        <v>362</v>
      </c>
    </row>
    <row r="106" spans="1:2" x14ac:dyDescent="0.3">
      <c r="A106">
        <v>0.195132</v>
      </c>
      <c r="B106">
        <v>365</v>
      </c>
    </row>
    <row r="107" spans="1:2" x14ac:dyDescent="0.3">
      <c r="A107">
        <v>0.19531699999999999</v>
      </c>
      <c r="B107">
        <v>366</v>
      </c>
    </row>
    <row r="108" spans="1:2" x14ac:dyDescent="0.3">
      <c r="A108">
        <v>0.19569300000000001</v>
      </c>
      <c r="B108">
        <v>368</v>
      </c>
    </row>
    <row r="109" spans="1:2" x14ac:dyDescent="0.3">
      <c r="A109">
        <v>0.195881</v>
      </c>
      <c r="B109">
        <v>369</v>
      </c>
    </row>
    <row r="110" spans="1:2" x14ac:dyDescent="0.3">
      <c r="A110">
        <v>0.196072</v>
      </c>
      <c r="B110">
        <v>370</v>
      </c>
    </row>
    <row r="111" spans="1:2" x14ac:dyDescent="0.3">
      <c r="A111">
        <v>0.19645899999999999</v>
      </c>
      <c r="B111">
        <v>372</v>
      </c>
    </row>
    <row r="112" spans="1:2" x14ac:dyDescent="0.3">
      <c r="A112">
        <v>0.196655</v>
      </c>
      <c r="B112">
        <v>373</v>
      </c>
    </row>
    <row r="113" spans="1:2" x14ac:dyDescent="0.3">
      <c r="A113">
        <v>0.19745499999999999</v>
      </c>
      <c r="B113">
        <v>377</v>
      </c>
    </row>
    <row r="114" spans="1:2" x14ac:dyDescent="0.3">
      <c r="A114">
        <v>0.197659</v>
      </c>
      <c r="B114">
        <v>378</v>
      </c>
    </row>
    <row r="115" spans="1:2" x14ac:dyDescent="0.3">
      <c r="A115">
        <v>0.19786500000000001</v>
      </c>
      <c r="B115">
        <v>379</v>
      </c>
    </row>
    <row r="116" spans="1:2" x14ac:dyDescent="0.3">
      <c r="A116">
        <v>0.19828100000000001</v>
      </c>
      <c r="B116">
        <v>381</v>
      </c>
    </row>
    <row r="117" spans="1:2" x14ac:dyDescent="0.3">
      <c r="A117">
        <v>0.198491</v>
      </c>
      <c r="B117">
        <v>382</v>
      </c>
    </row>
    <row r="118" spans="1:2" x14ac:dyDescent="0.3">
      <c r="A118">
        <v>0.19870299999999999</v>
      </c>
      <c r="B118">
        <v>383</v>
      </c>
    </row>
    <row r="119" spans="1:2" x14ac:dyDescent="0.3">
      <c r="A119">
        <v>0.199349</v>
      </c>
      <c r="B119">
        <v>386</v>
      </c>
    </row>
    <row r="120" spans="1:2" x14ac:dyDescent="0.3">
      <c r="A120">
        <v>0.19956699999999999</v>
      </c>
      <c r="B120">
        <v>387</v>
      </c>
    </row>
    <row r="121" spans="1:2" x14ac:dyDescent="0.3">
      <c r="A121">
        <v>0.19978699999999999</v>
      </c>
      <c r="B121">
        <v>388</v>
      </c>
    </row>
    <row r="122" spans="1:2" x14ac:dyDescent="0.3">
      <c r="A122">
        <v>0.20000899999999999</v>
      </c>
      <c r="B122">
        <v>389</v>
      </c>
    </row>
    <row r="123" spans="1:2" x14ac:dyDescent="0.3">
      <c r="A123">
        <v>0.20023199999999999</v>
      </c>
      <c r="B123">
        <v>390</v>
      </c>
    </row>
    <row r="124" spans="1:2" x14ac:dyDescent="0.3">
      <c r="A124">
        <v>0.200457</v>
      </c>
      <c r="B124">
        <v>391</v>
      </c>
    </row>
    <row r="125" spans="1:2" x14ac:dyDescent="0.3">
      <c r="A125">
        <v>0.200683</v>
      </c>
      <c r="B125">
        <v>392</v>
      </c>
    </row>
    <row r="126" spans="1:2" x14ac:dyDescent="0.3">
      <c r="A126">
        <v>0.20091100000000001</v>
      </c>
      <c r="B126">
        <v>393</v>
      </c>
    </row>
    <row r="127" spans="1:2" x14ac:dyDescent="0.3">
      <c r="A127">
        <v>0.20114099999999999</v>
      </c>
      <c r="B127">
        <v>394</v>
      </c>
    </row>
    <row r="128" spans="1:2" x14ac:dyDescent="0.3">
      <c r="A128">
        <v>0.201372</v>
      </c>
      <c r="B128">
        <v>395</v>
      </c>
    </row>
    <row r="129" spans="1:2" x14ac:dyDescent="0.3">
      <c r="A129">
        <v>0.202075</v>
      </c>
      <c r="B129">
        <v>398</v>
      </c>
    </row>
    <row r="130" spans="1:2" x14ac:dyDescent="0.3">
      <c r="A130">
        <v>0.20231299999999999</v>
      </c>
      <c r="B130">
        <v>399</v>
      </c>
    </row>
    <row r="131" spans="1:2" x14ac:dyDescent="0.3">
      <c r="A131">
        <v>0.20255200000000001</v>
      </c>
      <c r="B131">
        <v>400</v>
      </c>
    </row>
    <row r="132" spans="1:2" x14ac:dyDescent="0.3">
      <c r="A132">
        <v>0.20352500000000001</v>
      </c>
      <c r="B132">
        <v>404</v>
      </c>
    </row>
    <row r="133" spans="1:2" x14ac:dyDescent="0.3">
      <c r="A133">
        <v>0.20377200000000001</v>
      </c>
      <c r="B133">
        <v>405</v>
      </c>
    </row>
    <row r="134" spans="1:2" x14ac:dyDescent="0.3">
      <c r="A134">
        <v>0.20477699999999999</v>
      </c>
      <c r="B134">
        <v>409</v>
      </c>
    </row>
    <row r="135" spans="1:2" x14ac:dyDescent="0.3">
      <c r="A135">
        <v>0.20503199999999999</v>
      </c>
      <c r="B135">
        <v>410</v>
      </c>
    </row>
    <row r="136" spans="1:2" x14ac:dyDescent="0.3">
      <c r="A136">
        <v>0.205289</v>
      </c>
      <c r="B136">
        <v>411</v>
      </c>
    </row>
    <row r="137" spans="1:2" x14ac:dyDescent="0.3">
      <c r="A137">
        <v>0.206069</v>
      </c>
      <c r="B137">
        <v>414</v>
      </c>
    </row>
    <row r="138" spans="1:2" x14ac:dyDescent="0.3">
      <c r="A138">
        <v>0.20633199999999999</v>
      </c>
      <c r="B138">
        <v>415</v>
      </c>
    </row>
    <row r="139" spans="1:2" x14ac:dyDescent="0.3">
      <c r="A139">
        <v>0.20686299999999999</v>
      </c>
      <c r="B139">
        <v>417</v>
      </c>
    </row>
    <row r="140" spans="1:2" x14ac:dyDescent="0.3">
      <c r="A140">
        <v>0.20713100000000001</v>
      </c>
      <c r="B140">
        <v>418</v>
      </c>
    </row>
    <row r="141" spans="1:2" x14ac:dyDescent="0.3">
      <c r="A141">
        <v>0.207401</v>
      </c>
      <c r="B141">
        <v>419</v>
      </c>
    </row>
    <row r="142" spans="1:2" x14ac:dyDescent="0.3">
      <c r="A142">
        <v>0.207672</v>
      </c>
      <c r="B142">
        <v>420</v>
      </c>
    </row>
    <row r="143" spans="1:2" x14ac:dyDescent="0.3">
      <c r="A143">
        <v>0.20794499999999999</v>
      </c>
      <c r="B143">
        <v>421</v>
      </c>
    </row>
    <row r="144" spans="1:2" x14ac:dyDescent="0.3">
      <c r="A144">
        <v>0.20849500000000001</v>
      </c>
      <c r="B144">
        <v>423</v>
      </c>
    </row>
    <row r="145" spans="1:2" x14ac:dyDescent="0.3">
      <c r="A145">
        <v>0.20905199999999999</v>
      </c>
      <c r="B145">
        <v>425</v>
      </c>
    </row>
    <row r="146" spans="1:2" x14ac:dyDescent="0.3">
      <c r="A146">
        <v>0.209615</v>
      </c>
      <c r="B146">
        <v>427</v>
      </c>
    </row>
    <row r="147" spans="1:2" x14ac:dyDescent="0.3">
      <c r="A147">
        <v>0.209899</v>
      </c>
      <c r="B147">
        <v>428</v>
      </c>
    </row>
    <row r="148" spans="1:2" x14ac:dyDescent="0.3">
      <c r="A148">
        <v>0.21018500000000001</v>
      </c>
      <c r="B148">
        <v>429</v>
      </c>
    </row>
    <row r="149" spans="1:2" x14ac:dyDescent="0.3">
      <c r="A149">
        <v>0.21105099999999999</v>
      </c>
      <c r="B149">
        <v>432</v>
      </c>
    </row>
    <row r="150" spans="1:2" x14ac:dyDescent="0.3">
      <c r="A150">
        <v>0.21134500000000001</v>
      </c>
      <c r="B150">
        <v>433</v>
      </c>
    </row>
    <row r="151" spans="1:2" x14ac:dyDescent="0.3">
      <c r="A151">
        <v>0.21163699999999999</v>
      </c>
      <c r="B151">
        <v>434</v>
      </c>
    </row>
    <row r="152" spans="1:2" x14ac:dyDescent="0.3">
      <c r="A152">
        <v>0.21193200000000001</v>
      </c>
      <c r="B152">
        <v>435</v>
      </c>
    </row>
    <row r="153" spans="1:2" x14ac:dyDescent="0.3">
      <c r="A153">
        <v>0.21252699999999999</v>
      </c>
      <c r="B153">
        <v>437</v>
      </c>
    </row>
    <row r="154" spans="1:2" x14ac:dyDescent="0.3">
      <c r="A154">
        <v>0.21282699999999999</v>
      </c>
      <c r="B154">
        <v>438</v>
      </c>
    </row>
    <row r="155" spans="1:2" x14ac:dyDescent="0.3">
      <c r="A155">
        <v>0.21343200000000001</v>
      </c>
      <c r="B155">
        <v>440</v>
      </c>
    </row>
    <row r="156" spans="1:2" x14ac:dyDescent="0.3">
      <c r="A156">
        <v>0.21373600000000001</v>
      </c>
      <c r="B156">
        <v>441</v>
      </c>
    </row>
    <row r="157" spans="1:2" x14ac:dyDescent="0.3">
      <c r="A157">
        <v>0.21435100000000001</v>
      </c>
      <c r="B157">
        <v>443</v>
      </c>
    </row>
    <row r="158" spans="1:2" x14ac:dyDescent="0.3">
      <c r="A158">
        <v>0.21465999999999999</v>
      </c>
      <c r="B158">
        <v>444</v>
      </c>
    </row>
    <row r="159" spans="1:2" x14ac:dyDescent="0.3">
      <c r="A159">
        <v>0.214972</v>
      </c>
      <c r="B159">
        <v>445</v>
      </c>
    </row>
    <row r="160" spans="1:2" x14ac:dyDescent="0.3">
      <c r="A160">
        <v>0.215284</v>
      </c>
      <c r="B160">
        <v>446</v>
      </c>
    </row>
    <row r="161" spans="1:2" x14ac:dyDescent="0.3">
      <c r="A161">
        <v>0.21559900000000001</v>
      </c>
      <c r="B161">
        <v>447</v>
      </c>
    </row>
    <row r="162" spans="1:2" x14ac:dyDescent="0.3">
      <c r="A162">
        <v>0.21623200000000001</v>
      </c>
      <c r="B162">
        <v>449</v>
      </c>
    </row>
    <row r="163" spans="1:2" x14ac:dyDescent="0.3">
      <c r="A163">
        <v>0.21655199999999999</v>
      </c>
      <c r="B163">
        <v>450</v>
      </c>
    </row>
    <row r="164" spans="1:2" x14ac:dyDescent="0.3">
      <c r="A164">
        <v>0.21687200000000001</v>
      </c>
      <c r="B164">
        <v>451</v>
      </c>
    </row>
    <row r="165" spans="1:2" x14ac:dyDescent="0.3">
      <c r="A165">
        <v>0.217195</v>
      </c>
      <c r="B165">
        <v>452</v>
      </c>
    </row>
    <row r="166" spans="1:2" x14ac:dyDescent="0.3">
      <c r="A166">
        <v>0.21784400000000001</v>
      </c>
      <c r="B166">
        <v>454</v>
      </c>
    </row>
    <row r="167" spans="1:2" x14ac:dyDescent="0.3">
      <c r="A167">
        <v>0.218171</v>
      </c>
      <c r="B167">
        <v>455</v>
      </c>
    </row>
    <row r="168" spans="1:2" x14ac:dyDescent="0.3">
      <c r="A168">
        <v>0.2185</v>
      </c>
      <c r="B168">
        <v>456</v>
      </c>
    </row>
    <row r="169" spans="1:2" x14ac:dyDescent="0.3">
      <c r="A169">
        <v>0.219163</v>
      </c>
      <c r="B169">
        <v>458</v>
      </c>
    </row>
    <row r="170" spans="1:2" x14ac:dyDescent="0.3">
      <c r="A170">
        <v>0.219496</v>
      </c>
      <c r="B170">
        <v>459</v>
      </c>
    </row>
    <row r="171" spans="1:2" x14ac:dyDescent="0.3">
      <c r="A171">
        <v>0.220168</v>
      </c>
      <c r="B171">
        <v>461</v>
      </c>
    </row>
    <row r="172" spans="1:2" x14ac:dyDescent="0.3">
      <c r="A172">
        <v>0.22050700000000001</v>
      </c>
      <c r="B172">
        <v>462</v>
      </c>
    </row>
    <row r="173" spans="1:2" x14ac:dyDescent="0.3">
      <c r="A173">
        <v>0.221188</v>
      </c>
      <c r="B173">
        <v>464</v>
      </c>
    </row>
    <row r="174" spans="1:2" x14ac:dyDescent="0.3">
      <c r="A174">
        <v>0.22153100000000001</v>
      </c>
      <c r="B174">
        <v>465</v>
      </c>
    </row>
    <row r="175" spans="1:2" x14ac:dyDescent="0.3">
      <c r="A175">
        <v>0.22187599999999999</v>
      </c>
      <c r="B175">
        <v>466</v>
      </c>
    </row>
    <row r="176" spans="1:2" x14ac:dyDescent="0.3">
      <c r="A176">
        <v>0.222223</v>
      </c>
      <c r="B176">
        <v>467</v>
      </c>
    </row>
    <row r="177" spans="1:2" x14ac:dyDescent="0.3">
      <c r="A177">
        <v>0.22257099999999999</v>
      </c>
      <c r="B177">
        <v>468</v>
      </c>
    </row>
    <row r="178" spans="1:2" x14ac:dyDescent="0.3">
      <c r="A178">
        <v>0.22292000000000001</v>
      </c>
      <c r="B178">
        <v>469</v>
      </c>
    </row>
    <row r="179" spans="1:2" x14ac:dyDescent="0.3">
      <c r="A179">
        <v>0.223271</v>
      </c>
      <c r="B179">
        <v>470</v>
      </c>
    </row>
    <row r="180" spans="1:2" x14ac:dyDescent="0.3">
      <c r="A180">
        <v>0.22362399999999999</v>
      </c>
      <c r="B180">
        <v>471</v>
      </c>
    </row>
    <row r="181" spans="1:2" x14ac:dyDescent="0.3">
      <c r="A181">
        <v>0.22397900000000001</v>
      </c>
      <c r="B181">
        <v>472</v>
      </c>
    </row>
    <row r="182" spans="1:2" x14ac:dyDescent="0.3">
      <c r="A182">
        <v>0.22433400000000001</v>
      </c>
      <c r="B182">
        <v>473</v>
      </c>
    </row>
    <row r="183" spans="1:2" x14ac:dyDescent="0.3">
      <c r="A183">
        <v>0.224692</v>
      </c>
      <c r="B183">
        <v>474</v>
      </c>
    </row>
    <row r="184" spans="1:2" x14ac:dyDescent="0.3">
      <c r="A184">
        <v>0.225412</v>
      </c>
      <c r="B184">
        <v>476</v>
      </c>
    </row>
    <row r="185" spans="1:2" x14ac:dyDescent="0.3">
      <c r="A185">
        <v>0.225774</v>
      </c>
      <c r="B185">
        <v>477</v>
      </c>
    </row>
    <row r="186" spans="1:2" x14ac:dyDescent="0.3">
      <c r="A186">
        <v>0.22613800000000001</v>
      </c>
      <c r="B186">
        <v>478</v>
      </c>
    </row>
    <row r="187" spans="1:2" x14ac:dyDescent="0.3">
      <c r="A187">
        <v>0.22650400000000001</v>
      </c>
      <c r="B187">
        <v>479</v>
      </c>
    </row>
    <row r="188" spans="1:2" x14ac:dyDescent="0.3">
      <c r="A188">
        <v>0.22687099999999999</v>
      </c>
      <c r="B188">
        <v>480</v>
      </c>
    </row>
    <row r="189" spans="1:2" x14ac:dyDescent="0.3">
      <c r="A189">
        <v>0.22761000000000001</v>
      </c>
      <c r="B189">
        <v>482</v>
      </c>
    </row>
    <row r="190" spans="1:2" x14ac:dyDescent="0.3">
      <c r="A190">
        <v>0.229051</v>
      </c>
      <c r="B190">
        <v>483</v>
      </c>
    </row>
    <row r="191" spans="1:2" x14ac:dyDescent="0.3">
      <c r="A191">
        <v>0.228356</v>
      </c>
      <c r="B191">
        <v>484</v>
      </c>
    </row>
    <row r="192" spans="1:2" x14ac:dyDescent="0.3">
      <c r="A192">
        <v>0.22910800000000001</v>
      </c>
      <c r="B192">
        <v>486</v>
      </c>
    </row>
    <row r="193" spans="1:2" x14ac:dyDescent="0.3">
      <c r="A193">
        <v>0.229486</v>
      </c>
      <c r="B193">
        <v>487</v>
      </c>
    </row>
    <row r="194" spans="1:2" x14ac:dyDescent="0.3">
      <c r="A194">
        <v>0.22986599999999999</v>
      </c>
      <c r="B194">
        <v>488</v>
      </c>
    </row>
    <row r="195" spans="1:2" x14ac:dyDescent="0.3">
      <c r="A195">
        <v>0.23024800000000001</v>
      </c>
      <c r="B195">
        <v>489</v>
      </c>
    </row>
    <row r="196" spans="1:2" x14ac:dyDescent="0.3">
      <c r="A196">
        <v>0.230631</v>
      </c>
      <c r="B196">
        <v>490</v>
      </c>
    </row>
    <row r="197" spans="1:2" x14ac:dyDescent="0.3">
      <c r="A197">
        <v>0.231016</v>
      </c>
      <c r="B197">
        <v>491</v>
      </c>
    </row>
    <row r="198" spans="1:2" x14ac:dyDescent="0.3">
      <c r="A198">
        <v>0.23179</v>
      </c>
      <c r="B198">
        <v>493</v>
      </c>
    </row>
    <row r="199" spans="1:2" x14ac:dyDescent="0.3">
      <c r="A199">
        <v>0.23218</v>
      </c>
      <c r="B199">
        <v>494</v>
      </c>
    </row>
    <row r="200" spans="1:2" x14ac:dyDescent="0.3">
      <c r="A200">
        <v>0.23335800000000001</v>
      </c>
      <c r="B200">
        <v>497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D98D-AD52-4A55-9163-EA6265BC6833}">
  <dimension ref="A1:R201"/>
  <sheetViews>
    <sheetView topLeftCell="A4" workbookViewId="0">
      <selection activeCell="T6" sqref="T6"/>
    </sheetView>
  </sheetViews>
  <sheetFormatPr defaultRowHeight="14.4" x14ac:dyDescent="0.3"/>
  <sheetData>
    <row r="1" spans="1:18" x14ac:dyDescent="0.3">
      <c r="A1" t="s">
        <v>32</v>
      </c>
      <c r="D1" t="s">
        <v>33</v>
      </c>
    </row>
    <row r="2" spans="1:18" x14ac:dyDescent="0.3">
      <c r="A2">
        <v>0.12973899999999999</v>
      </c>
      <c r="B2">
        <v>257</v>
      </c>
      <c r="D2" s="1">
        <v>1.5902699999999999E-2</v>
      </c>
      <c r="E2" s="1">
        <v>273</v>
      </c>
      <c r="R2" s="1"/>
    </row>
    <row r="3" spans="1:18" x14ac:dyDescent="0.3">
      <c r="A3">
        <v>0.104861</v>
      </c>
      <c r="B3">
        <v>261</v>
      </c>
      <c r="D3">
        <v>2.15353E-2</v>
      </c>
      <c r="E3">
        <v>272</v>
      </c>
    </row>
    <row r="4" spans="1:18" x14ac:dyDescent="0.3">
      <c r="A4">
        <v>9.9336499999999994E-2</v>
      </c>
      <c r="B4">
        <v>262</v>
      </c>
      <c r="D4">
        <v>2.9703E-2</v>
      </c>
      <c r="E4">
        <v>271</v>
      </c>
      <c r="Q4" s="1"/>
      <c r="R4" s="1"/>
    </row>
    <row r="5" spans="1:18" x14ac:dyDescent="0.3">
      <c r="A5">
        <v>7.7680799999999994E-2</v>
      </c>
      <c r="B5">
        <v>265</v>
      </c>
      <c r="D5">
        <v>3.8424600000000003E-2</v>
      </c>
      <c r="E5">
        <v>270</v>
      </c>
    </row>
    <row r="6" spans="1:18" x14ac:dyDescent="0.3">
      <c r="A6">
        <v>6.9713899999999995E-2</v>
      </c>
      <c r="B6">
        <v>266</v>
      </c>
      <c r="D6">
        <v>4.66723E-2</v>
      </c>
      <c r="E6">
        <v>269</v>
      </c>
    </row>
    <row r="7" spans="1:18" x14ac:dyDescent="0.3">
      <c r="A7">
        <v>6.2144999999999999E-2</v>
      </c>
      <c r="B7">
        <v>267</v>
      </c>
      <c r="D7">
        <v>6.2159499999999999E-2</v>
      </c>
      <c r="E7">
        <v>267</v>
      </c>
    </row>
    <row r="8" spans="1:18" x14ac:dyDescent="0.3">
      <c r="A8">
        <v>5.4396300000000002E-2</v>
      </c>
      <c r="B8">
        <v>268</v>
      </c>
      <c r="D8">
        <v>6.9725899999999993E-2</v>
      </c>
      <c r="E8">
        <v>266</v>
      </c>
    </row>
    <row r="9" spans="1:18" x14ac:dyDescent="0.3">
      <c r="A9">
        <v>5.4966099999999997E-2</v>
      </c>
      <c r="B9">
        <v>269</v>
      </c>
      <c r="D9">
        <v>7.7113399999999999E-2</v>
      </c>
      <c r="E9">
        <v>265</v>
      </c>
    </row>
    <row r="10" spans="1:18" x14ac:dyDescent="0.3">
      <c r="A10">
        <v>3.40091E-2</v>
      </c>
      <c r="B10">
        <v>270</v>
      </c>
      <c r="D10">
        <v>8.4321599999999997E-2</v>
      </c>
      <c r="E10">
        <v>264</v>
      </c>
    </row>
    <row r="11" spans="1:18" x14ac:dyDescent="0.3">
      <c r="A11">
        <v>3.0074199999999999E-2</v>
      </c>
      <c r="B11">
        <v>271</v>
      </c>
      <c r="D11">
        <v>9.1350200000000006E-2</v>
      </c>
      <c r="E11">
        <v>263</v>
      </c>
    </row>
    <row r="12" spans="1:18" x14ac:dyDescent="0.3">
      <c r="A12">
        <v>2.1610899999999999E-2</v>
      </c>
      <c r="B12">
        <v>272</v>
      </c>
      <c r="D12">
        <v>9.8199099999999998E-2</v>
      </c>
      <c r="E12">
        <v>262</v>
      </c>
    </row>
    <row r="13" spans="1:18" x14ac:dyDescent="0.3">
      <c r="A13">
        <v>1.29763E-2</v>
      </c>
      <c r="B13">
        <v>273</v>
      </c>
      <c r="D13">
        <v>0.104868</v>
      </c>
      <c r="E13">
        <v>261</v>
      </c>
    </row>
    <row r="14" spans="1:18" x14ac:dyDescent="0.3">
      <c r="A14">
        <v>0.15817100000000001</v>
      </c>
      <c r="B14">
        <v>255</v>
      </c>
      <c r="D14">
        <v>0.111357</v>
      </c>
      <c r="E14">
        <v>260</v>
      </c>
    </row>
    <row r="15" spans="1:18" x14ac:dyDescent="0.3">
      <c r="A15">
        <v>0.15928800000000001</v>
      </c>
      <c r="B15">
        <v>256</v>
      </c>
      <c r="D15">
        <v>0.11766699999999999</v>
      </c>
      <c r="E15">
        <v>259</v>
      </c>
    </row>
    <row r="16" spans="1:18" x14ac:dyDescent="0.3">
      <c r="A16">
        <v>0.16042300000000001</v>
      </c>
      <c r="B16">
        <v>257</v>
      </c>
      <c r="D16">
        <v>0.123796</v>
      </c>
      <c r="E16">
        <v>258</v>
      </c>
    </row>
    <row r="17" spans="1:5" x14ac:dyDescent="0.3">
      <c r="A17">
        <v>0.163936</v>
      </c>
      <c r="B17">
        <v>260</v>
      </c>
      <c r="D17">
        <v>0.129746</v>
      </c>
      <c r="E17">
        <v>257</v>
      </c>
    </row>
    <row r="18" spans="1:5" x14ac:dyDescent="0.3">
      <c r="A18">
        <v>0.16245799999999999</v>
      </c>
      <c r="B18">
        <v>261</v>
      </c>
      <c r="D18">
        <v>0.135515</v>
      </c>
      <c r="E18">
        <v>256</v>
      </c>
    </row>
    <row r="19" spans="1:5" x14ac:dyDescent="0.3">
      <c r="A19">
        <v>0.16636699999999999</v>
      </c>
      <c r="B19">
        <v>262</v>
      </c>
      <c r="D19">
        <v>0.14110500000000001</v>
      </c>
      <c r="E19">
        <v>255</v>
      </c>
    </row>
    <row r="20" spans="1:5" x14ac:dyDescent="0.3">
      <c r="A20">
        <v>0.16761000000000001</v>
      </c>
      <c r="B20">
        <v>263</v>
      </c>
      <c r="D20">
        <v>0.14651500000000001</v>
      </c>
      <c r="E20">
        <v>254</v>
      </c>
    </row>
    <row r="21" spans="1:5" x14ac:dyDescent="0.3">
      <c r="A21">
        <v>0.16887099999999999</v>
      </c>
      <c r="B21">
        <v>264</v>
      </c>
      <c r="D21">
        <v>0.15174399999999999</v>
      </c>
      <c r="E21">
        <v>253</v>
      </c>
    </row>
    <row r="22" spans="1:5" x14ac:dyDescent="0.3">
      <c r="A22">
        <v>0.18504399999999999</v>
      </c>
      <c r="B22">
        <v>275</v>
      </c>
      <c r="D22">
        <v>0.16042999999999999</v>
      </c>
      <c r="E22">
        <v>258</v>
      </c>
    </row>
    <row r="23" spans="1:5" x14ac:dyDescent="0.3">
      <c r="A23">
        <v>0.18512799999999999</v>
      </c>
      <c r="B23">
        <v>277</v>
      </c>
      <c r="D23">
        <v>0.161583</v>
      </c>
      <c r="E23">
        <v>259</v>
      </c>
    </row>
    <row r="24" spans="1:5" x14ac:dyDescent="0.3">
      <c r="A24">
        <v>0.18546899999999999</v>
      </c>
      <c r="B24">
        <v>284</v>
      </c>
      <c r="D24">
        <v>0.16275400000000001</v>
      </c>
      <c r="E24">
        <v>260</v>
      </c>
    </row>
    <row r="25" spans="1:5" x14ac:dyDescent="0.3">
      <c r="A25">
        <v>0.18552399999999999</v>
      </c>
      <c r="B25">
        <v>285</v>
      </c>
      <c r="D25">
        <v>0.16394300000000001</v>
      </c>
      <c r="E25">
        <v>261</v>
      </c>
    </row>
    <row r="26" spans="1:5" x14ac:dyDescent="0.3">
      <c r="A26">
        <v>0.187198</v>
      </c>
      <c r="B26">
        <v>287</v>
      </c>
      <c r="D26">
        <v>0.16514999999999999</v>
      </c>
      <c r="E26">
        <v>262</v>
      </c>
    </row>
    <row r="27" spans="1:5" x14ac:dyDescent="0.3">
      <c r="A27">
        <v>0.1857</v>
      </c>
      <c r="B27">
        <v>288</v>
      </c>
      <c r="D27">
        <v>0.166375</v>
      </c>
      <c r="E27">
        <v>263</v>
      </c>
    </row>
    <row r="28" spans="1:5" x14ac:dyDescent="0.3">
      <c r="A28">
        <v>0.18576100000000001</v>
      </c>
      <c r="B28">
        <v>289</v>
      </c>
      <c r="D28">
        <v>0.16761699999999999</v>
      </c>
      <c r="E28">
        <v>264</v>
      </c>
    </row>
    <row r="29" spans="1:5" x14ac:dyDescent="0.3">
      <c r="A29">
        <v>0.186164</v>
      </c>
      <c r="B29">
        <v>295</v>
      </c>
      <c r="D29">
        <v>0.170157</v>
      </c>
      <c r="E29">
        <v>266</v>
      </c>
    </row>
    <row r="30" spans="1:5" x14ac:dyDescent="0.3">
      <c r="A30">
        <v>0.18631200000000001</v>
      </c>
      <c r="B30">
        <v>297</v>
      </c>
      <c r="D30">
        <v>0.171454</v>
      </c>
      <c r="E30">
        <v>267</v>
      </c>
    </row>
    <row r="31" spans="1:5" x14ac:dyDescent="0.3">
      <c r="A31">
        <v>0.18654399999999999</v>
      </c>
      <c r="B31">
        <v>300</v>
      </c>
      <c r="D31">
        <v>0.17276900000000001</v>
      </c>
      <c r="E31">
        <v>268</v>
      </c>
    </row>
    <row r="32" spans="1:5" x14ac:dyDescent="0.3">
      <c r="A32">
        <v>0.18687699999999999</v>
      </c>
      <c r="B32">
        <v>304</v>
      </c>
      <c r="D32">
        <v>0.17410200000000001</v>
      </c>
      <c r="E32">
        <v>269</v>
      </c>
    </row>
    <row r="33" spans="1:18" x14ac:dyDescent="0.3">
      <c r="A33">
        <v>0.187053</v>
      </c>
      <c r="B33">
        <v>306</v>
      </c>
    </row>
    <row r="34" spans="1:18" x14ac:dyDescent="0.3">
      <c r="A34">
        <v>0.187329</v>
      </c>
      <c r="B34">
        <v>309</v>
      </c>
    </row>
    <row r="35" spans="1:18" x14ac:dyDescent="0.3">
      <c r="A35">
        <v>0.18752099999999999</v>
      </c>
      <c r="B35">
        <v>311</v>
      </c>
    </row>
    <row r="36" spans="1:18" x14ac:dyDescent="0.3">
      <c r="A36">
        <v>0.187719</v>
      </c>
      <c r="B36">
        <v>313</v>
      </c>
      <c r="D36" s="1"/>
      <c r="E36" s="1"/>
    </row>
    <row r="37" spans="1:18" x14ac:dyDescent="0.3">
      <c r="A37">
        <v>0.18782099999999999</v>
      </c>
      <c r="B37">
        <v>314</v>
      </c>
    </row>
    <row r="38" spans="1:18" x14ac:dyDescent="0.3">
      <c r="A38">
        <v>0.18892500000000001</v>
      </c>
      <c r="B38">
        <v>324</v>
      </c>
      <c r="D38">
        <v>0.18501400000000001</v>
      </c>
      <c r="E38">
        <v>274</v>
      </c>
      <c r="Q38" s="1"/>
      <c r="R38" s="1"/>
    </row>
    <row r="39" spans="1:18" x14ac:dyDescent="0.3">
      <c r="A39">
        <v>0.18904399999999999</v>
      </c>
      <c r="B39">
        <v>325</v>
      </c>
      <c r="D39">
        <v>0.185053</v>
      </c>
      <c r="E39">
        <v>275</v>
      </c>
    </row>
    <row r="40" spans="1:18" x14ac:dyDescent="0.3">
      <c r="A40">
        <v>0.18953700000000001</v>
      </c>
      <c r="B40">
        <v>329</v>
      </c>
      <c r="D40">
        <v>0.18509400000000001</v>
      </c>
      <c r="E40">
        <v>276</v>
      </c>
    </row>
    <row r="41" spans="1:18" x14ac:dyDescent="0.3">
      <c r="A41">
        <v>0.189664</v>
      </c>
      <c r="B41">
        <v>330</v>
      </c>
      <c r="D41">
        <v>0.18518000000000001</v>
      </c>
      <c r="E41">
        <v>278</v>
      </c>
    </row>
    <row r="42" spans="1:18" x14ac:dyDescent="0.3">
      <c r="A42">
        <v>0.19361200000000001</v>
      </c>
      <c r="B42">
        <v>334</v>
      </c>
    </row>
    <row r="43" spans="1:18" x14ac:dyDescent="0.3">
      <c r="A43">
        <v>0.190881</v>
      </c>
      <c r="B43">
        <v>338</v>
      </c>
    </row>
    <row r="44" spans="1:18" x14ac:dyDescent="0.3">
      <c r="A44">
        <v>0.19131500000000001</v>
      </c>
      <c r="B44">
        <v>340</v>
      </c>
    </row>
    <row r="45" spans="1:18" x14ac:dyDescent="0.3">
      <c r="A45">
        <v>0.19146299999999999</v>
      </c>
      <c r="B45">
        <v>341</v>
      </c>
    </row>
    <row r="46" spans="1:18" x14ac:dyDescent="0.3">
      <c r="A46">
        <v>0.19526099999999999</v>
      </c>
      <c r="B46">
        <v>342</v>
      </c>
    </row>
    <row r="47" spans="1:18" x14ac:dyDescent="0.3">
      <c r="A47">
        <v>0.19254299999999999</v>
      </c>
      <c r="B47">
        <v>348</v>
      </c>
    </row>
    <row r="48" spans="1:18" x14ac:dyDescent="0.3">
      <c r="A48">
        <v>0.19495999999999999</v>
      </c>
      <c r="B48">
        <v>349</v>
      </c>
      <c r="D48">
        <v>0.185533</v>
      </c>
      <c r="E48">
        <v>285</v>
      </c>
    </row>
    <row r="49" spans="1:5" x14ac:dyDescent="0.3">
      <c r="A49">
        <v>0.19442699999999999</v>
      </c>
      <c r="B49">
        <v>355</v>
      </c>
      <c r="D49">
        <v>0.185589</v>
      </c>
      <c r="E49">
        <v>286</v>
      </c>
    </row>
    <row r="50" spans="1:5" x14ac:dyDescent="0.3">
      <c r="A50">
        <v>0.194048</v>
      </c>
      <c r="B50">
        <v>357</v>
      </c>
      <c r="D50">
        <v>0.18564800000000001</v>
      </c>
      <c r="E50">
        <v>287</v>
      </c>
    </row>
    <row r="51" spans="1:5" x14ac:dyDescent="0.3">
      <c r="A51">
        <v>0.19611300000000001</v>
      </c>
      <c r="B51">
        <v>363</v>
      </c>
      <c r="D51">
        <v>0.18570800000000001</v>
      </c>
      <c r="E51">
        <v>288</v>
      </c>
    </row>
    <row r="52" spans="1:5" x14ac:dyDescent="0.3">
      <c r="A52">
        <v>0.19606299999999999</v>
      </c>
      <c r="B52">
        <v>368</v>
      </c>
    </row>
    <row r="53" spans="1:5" x14ac:dyDescent="0.3">
      <c r="A53">
        <v>0.19684399999999999</v>
      </c>
      <c r="B53">
        <v>372</v>
      </c>
    </row>
    <row r="54" spans="1:5" x14ac:dyDescent="0.3">
      <c r="A54">
        <v>0.197043</v>
      </c>
      <c r="B54">
        <v>373</v>
      </c>
    </row>
    <row r="55" spans="1:5" x14ac:dyDescent="0.3">
      <c r="A55">
        <v>0.19764999999999999</v>
      </c>
      <c r="B55">
        <v>376</v>
      </c>
    </row>
    <row r="56" spans="1:5" x14ac:dyDescent="0.3">
      <c r="A56">
        <v>0.19806299999999999</v>
      </c>
      <c r="B56">
        <v>378</v>
      </c>
    </row>
    <row r="57" spans="1:5" x14ac:dyDescent="0.3">
      <c r="A57">
        <v>0.19955800000000001</v>
      </c>
      <c r="B57">
        <v>385</v>
      </c>
      <c r="D57">
        <v>0.18624499999999999</v>
      </c>
      <c r="E57">
        <v>296</v>
      </c>
    </row>
    <row r="58" spans="1:5" x14ac:dyDescent="0.3">
      <c r="A58">
        <v>0.20044699999999999</v>
      </c>
      <c r="B58">
        <v>389</v>
      </c>
      <c r="D58">
        <v>0.18632000000000001</v>
      </c>
      <c r="E58">
        <v>297</v>
      </c>
    </row>
    <row r="59" spans="1:5" x14ac:dyDescent="0.3">
      <c r="A59">
        <v>0.20182900000000001</v>
      </c>
      <c r="B59">
        <v>395</v>
      </c>
      <c r="D59">
        <v>0.18639600000000001</v>
      </c>
      <c r="E59">
        <v>298</v>
      </c>
    </row>
    <row r="60" spans="1:5" x14ac:dyDescent="0.3">
      <c r="A60">
        <v>0.203762</v>
      </c>
      <c r="B60">
        <v>402</v>
      </c>
      <c r="D60">
        <v>0.186553</v>
      </c>
      <c r="E60">
        <v>300</v>
      </c>
    </row>
    <row r="61" spans="1:5" x14ac:dyDescent="0.3">
      <c r="A61">
        <v>0.20502100000000001</v>
      </c>
      <c r="B61">
        <v>407</v>
      </c>
      <c r="D61">
        <v>0.18671599999999999</v>
      </c>
      <c r="E61">
        <v>302</v>
      </c>
    </row>
    <row r="62" spans="1:5" x14ac:dyDescent="0.3">
      <c r="A62">
        <v>0.20605799999999999</v>
      </c>
      <c r="B62">
        <v>411</v>
      </c>
      <c r="D62">
        <v>0.18679999999999999</v>
      </c>
      <c r="E62">
        <v>303</v>
      </c>
    </row>
    <row r="63" spans="1:5" x14ac:dyDescent="0.3">
      <c r="A63">
        <v>0.20685200000000001</v>
      </c>
      <c r="B63">
        <v>414</v>
      </c>
      <c r="D63">
        <v>0.186885</v>
      </c>
      <c r="E63">
        <v>304</v>
      </c>
    </row>
    <row r="64" spans="1:5" x14ac:dyDescent="0.3">
      <c r="A64">
        <v>0.20738999999999999</v>
      </c>
      <c r="B64">
        <v>416</v>
      </c>
      <c r="D64">
        <v>0.186973</v>
      </c>
      <c r="E64">
        <v>305</v>
      </c>
    </row>
    <row r="65" spans="1:5" x14ac:dyDescent="0.3">
      <c r="A65">
        <v>0.208484</v>
      </c>
      <c r="B65">
        <v>419</v>
      </c>
      <c r="D65">
        <v>0.18706100000000001</v>
      </c>
      <c r="E65">
        <v>306</v>
      </c>
    </row>
    <row r="66" spans="1:5" x14ac:dyDescent="0.3">
      <c r="A66">
        <v>0.20932100000000001</v>
      </c>
      <c r="B66">
        <v>422</v>
      </c>
      <c r="D66">
        <v>0.18715200000000001</v>
      </c>
      <c r="E66">
        <v>307</v>
      </c>
    </row>
    <row r="67" spans="1:5" x14ac:dyDescent="0.3">
      <c r="A67">
        <v>0.21162500000000001</v>
      </c>
      <c r="B67">
        <v>430</v>
      </c>
    </row>
    <row r="68" spans="1:5" x14ac:dyDescent="0.3">
      <c r="A68">
        <v>0.212815</v>
      </c>
      <c r="B68">
        <v>434</v>
      </c>
    </row>
    <row r="69" spans="1:5" x14ac:dyDescent="0.3">
      <c r="A69">
        <v>0.213419</v>
      </c>
      <c r="B69">
        <v>436</v>
      </c>
    </row>
    <row r="70" spans="1:5" x14ac:dyDescent="0.3">
      <c r="A70">
        <v>0.21612899999999999</v>
      </c>
      <c r="B70">
        <v>437</v>
      </c>
    </row>
    <row r="71" spans="1:5" x14ac:dyDescent="0.3">
      <c r="A71">
        <v>0.215586</v>
      </c>
      <c r="B71">
        <v>443</v>
      </c>
    </row>
    <row r="72" spans="1:5" x14ac:dyDescent="0.3">
      <c r="A72">
        <v>0.21590200000000001</v>
      </c>
      <c r="B72">
        <v>444</v>
      </c>
      <c r="D72">
        <v>0.18772800000000001</v>
      </c>
      <c r="E72">
        <v>313</v>
      </c>
    </row>
    <row r="73" spans="1:5" x14ac:dyDescent="0.3">
      <c r="A73">
        <v>0.21718100000000001</v>
      </c>
      <c r="B73">
        <v>448</v>
      </c>
      <c r="D73">
        <v>0.187829</v>
      </c>
      <c r="E73">
        <v>314</v>
      </c>
    </row>
    <row r="74" spans="1:5" x14ac:dyDescent="0.3">
      <c r="A74">
        <v>0.21948200000000001</v>
      </c>
      <c r="B74">
        <v>454</v>
      </c>
      <c r="D74">
        <v>0.18803700000000001</v>
      </c>
      <c r="E74">
        <v>316</v>
      </c>
    </row>
    <row r="75" spans="1:5" x14ac:dyDescent="0.3">
      <c r="A75">
        <v>0.22015399999999999</v>
      </c>
      <c r="B75">
        <v>456</v>
      </c>
      <c r="D75">
        <v>0.18814400000000001</v>
      </c>
      <c r="E75">
        <v>317</v>
      </c>
    </row>
    <row r="76" spans="1:5" x14ac:dyDescent="0.3">
      <c r="A76">
        <v>0.22117300000000001</v>
      </c>
      <c r="B76">
        <v>459</v>
      </c>
      <c r="D76">
        <v>0.188252</v>
      </c>
      <c r="E76">
        <v>318</v>
      </c>
    </row>
    <row r="77" spans="1:5" x14ac:dyDescent="0.3">
      <c r="A77">
        <v>0.22220699999999999</v>
      </c>
      <c r="B77">
        <v>462</v>
      </c>
      <c r="D77">
        <v>0.188585</v>
      </c>
      <c r="E77">
        <v>321</v>
      </c>
    </row>
    <row r="78" spans="1:5" x14ac:dyDescent="0.3">
      <c r="A78">
        <v>0.22290499999999999</v>
      </c>
      <c r="B78">
        <v>464</v>
      </c>
      <c r="D78">
        <v>0.18870000000000001</v>
      </c>
      <c r="E78">
        <v>322</v>
      </c>
    </row>
    <row r="79" spans="1:5" x14ac:dyDescent="0.3">
      <c r="A79">
        <v>0.22325600000000001</v>
      </c>
      <c r="B79">
        <v>465</v>
      </c>
      <c r="D79">
        <v>0.18893299999999999</v>
      </c>
      <c r="E79">
        <v>324</v>
      </c>
    </row>
    <row r="80" spans="1:5" x14ac:dyDescent="0.3">
      <c r="A80">
        <v>0.22396199999999999</v>
      </c>
      <c r="B80">
        <v>467</v>
      </c>
      <c r="D80">
        <v>0.18929599999999999</v>
      </c>
      <c r="E80">
        <v>327</v>
      </c>
    </row>
    <row r="81" spans="1:5" x14ac:dyDescent="0.3">
      <c r="A81">
        <v>0.22431799999999999</v>
      </c>
      <c r="B81">
        <v>468</v>
      </c>
    </row>
    <row r="82" spans="1:5" x14ac:dyDescent="0.3">
      <c r="A82">
        <v>0.22941800000000001</v>
      </c>
      <c r="B82">
        <v>473</v>
      </c>
    </row>
    <row r="83" spans="1:5" x14ac:dyDescent="0.3">
      <c r="A83">
        <v>0.226854</v>
      </c>
      <c r="B83">
        <v>475</v>
      </c>
    </row>
    <row r="84" spans="1:5" x14ac:dyDescent="0.3">
      <c r="A84">
        <v>0.22759199999999999</v>
      </c>
      <c r="B84">
        <v>477</v>
      </c>
    </row>
    <row r="85" spans="1:5" x14ac:dyDescent="0.3">
      <c r="A85">
        <v>0.22256300000000001</v>
      </c>
      <c r="B85">
        <v>479</v>
      </c>
    </row>
    <row r="86" spans="1:5" x14ac:dyDescent="0.3">
      <c r="A86">
        <v>0.229467</v>
      </c>
      <c r="B86">
        <v>482</v>
      </c>
      <c r="D86">
        <v>0.190197</v>
      </c>
      <c r="E86">
        <v>334</v>
      </c>
    </row>
    <row r="87" spans="1:5" x14ac:dyDescent="0.3">
      <c r="D87">
        <v>0.190333</v>
      </c>
      <c r="E87">
        <v>335</v>
      </c>
    </row>
    <row r="88" spans="1:5" x14ac:dyDescent="0.3">
      <c r="D88">
        <v>0.190748</v>
      </c>
      <c r="E88">
        <v>338</v>
      </c>
    </row>
    <row r="89" spans="1:5" x14ac:dyDescent="0.3">
      <c r="D89">
        <v>0.190889</v>
      </c>
      <c r="E89">
        <v>339</v>
      </c>
    </row>
    <row r="90" spans="1:5" x14ac:dyDescent="0.3">
      <c r="D90">
        <v>0.19103200000000001</v>
      </c>
      <c r="E90">
        <v>340</v>
      </c>
    </row>
    <row r="91" spans="1:5" x14ac:dyDescent="0.3">
      <c r="D91">
        <v>0.19117700000000001</v>
      </c>
      <c r="E91">
        <v>341</v>
      </c>
    </row>
    <row r="92" spans="1:5" x14ac:dyDescent="0.3">
      <c r="D92">
        <v>0.19132399999999999</v>
      </c>
      <c r="E92">
        <v>342</v>
      </c>
    </row>
    <row r="96" spans="1:5" x14ac:dyDescent="0.3">
      <c r="D96">
        <v>0.19223599999999999</v>
      </c>
      <c r="E96">
        <v>348</v>
      </c>
    </row>
    <row r="97" spans="4:5" x14ac:dyDescent="0.3">
      <c r="D97">
        <v>0.19239300000000001</v>
      </c>
      <c r="E97">
        <v>349</v>
      </c>
    </row>
    <row r="98" spans="4:5" x14ac:dyDescent="0.3">
      <c r="D98">
        <v>0.19287599999999999</v>
      </c>
      <c r="E98">
        <v>352</v>
      </c>
    </row>
    <row r="99" spans="4:5" x14ac:dyDescent="0.3">
      <c r="D99">
        <v>0.19303999999999999</v>
      </c>
      <c r="E99">
        <v>353</v>
      </c>
    </row>
    <row r="100" spans="4:5" x14ac:dyDescent="0.3">
      <c r="D100">
        <v>0.19320499999999999</v>
      </c>
      <c r="E100">
        <v>354</v>
      </c>
    </row>
    <row r="101" spans="4:5" x14ac:dyDescent="0.3">
      <c r="D101">
        <v>0.19337199999999999</v>
      </c>
      <c r="E101">
        <v>355</v>
      </c>
    </row>
    <row r="107" spans="4:5" x14ac:dyDescent="0.3">
      <c r="D107">
        <v>0.195132</v>
      </c>
      <c r="E107">
        <v>365</v>
      </c>
    </row>
    <row r="108" spans="4:5" x14ac:dyDescent="0.3">
      <c r="D108">
        <v>0.19531699999999999</v>
      </c>
      <c r="E108">
        <v>366</v>
      </c>
    </row>
    <row r="109" spans="4:5" x14ac:dyDescent="0.3">
      <c r="D109">
        <v>0.19569300000000001</v>
      </c>
      <c r="E109">
        <v>368</v>
      </c>
    </row>
    <row r="110" spans="4:5" x14ac:dyDescent="0.3">
      <c r="D110">
        <v>0.195881</v>
      </c>
      <c r="E110">
        <v>369</v>
      </c>
    </row>
    <row r="111" spans="4:5" x14ac:dyDescent="0.3">
      <c r="D111">
        <v>0.196072</v>
      </c>
      <c r="E111">
        <v>370</v>
      </c>
    </row>
    <row r="112" spans="4:5" x14ac:dyDescent="0.3">
      <c r="D112">
        <v>0.19645899999999999</v>
      </c>
      <c r="E112">
        <v>372</v>
      </c>
    </row>
    <row r="113" spans="4:5" x14ac:dyDescent="0.3">
      <c r="D113">
        <v>0.196655</v>
      </c>
      <c r="E113">
        <v>373</v>
      </c>
    </row>
    <row r="114" spans="4:5" x14ac:dyDescent="0.3">
      <c r="D114">
        <v>0.19745499999999999</v>
      </c>
      <c r="E114">
        <v>377</v>
      </c>
    </row>
    <row r="121" spans="4:5" x14ac:dyDescent="0.3">
      <c r="D121">
        <v>0.19956699999999999</v>
      </c>
      <c r="E121">
        <v>387</v>
      </c>
    </row>
    <row r="122" spans="4:5" x14ac:dyDescent="0.3">
      <c r="D122">
        <v>0.19978699999999999</v>
      </c>
      <c r="E122">
        <v>388</v>
      </c>
    </row>
    <row r="123" spans="4:5" x14ac:dyDescent="0.3">
      <c r="D123">
        <v>0.20000899999999999</v>
      </c>
      <c r="E123">
        <v>389</v>
      </c>
    </row>
    <row r="124" spans="4:5" x14ac:dyDescent="0.3">
      <c r="D124">
        <v>0.20023199999999999</v>
      </c>
      <c r="E124">
        <v>390</v>
      </c>
    </row>
    <row r="125" spans="4:5" x14ac:dyDescent="0.3">
      <c r="D125">
        <v>0.200457</v>
      </c>
      <c r="E125">
        <v>391</v>
      </c>
    </row>
    <row r="126" spans="4:5" x14ac:dyDescent="0.3">
      <c r="D126">
        <v>0.200683</v>
      </c>
      <c r="E126">
        <v>392</v>
      </c>
    </row>
    <row r="127" spans="4:5" x14ac:dyDescent="0.3">
      <c r="D127">
        <v>0.20091100000000001</v>
      </c>
      <c r="E127">
        <v>393</v>
      </c>
    </row>
    <row r="128" spans="4:5" x14ac:dyDescent="0.3">
      <c r="D128">
        <v>0.20114099999999999</v>
      </c>
      <c r="E128">
        <v>394</v>
      </c>
    </row>
    <row r="129" spans="4:5" x14ac:dyDescent="0.3">
      <c r="D129">
        <v>0.201372</v>
      </c>
      <c r="E129">
        <v>395</v>
      </c>
    </row>
    <row r="134" spans="4:5" x14ac:dyDescent="0.3">
      <c r="D134">
        <v>0.20377200000000001</v>
      </c>
      <c r="E134">
        <v>405</v>
      </c>
    </row>
    <row r="135" spans="4:5" x14ac:dyDescent="0.3">
      <c r="D135">
        <v>0.20477699999999999</v>
      </c>
      <c r="E135">
        <v>409</v>
      </c>
    </row>
    <row r="141" spans="4:5" x14ac:dyDescent="0.3">
      <c r="D141">
        <v>0.20713100000000001</v>
      </c>
      <c r="E141">
        <v>418</v>
      </c>
    </row>
    <row r="142" spans="4:5" x14ac:dyDescent="0.3">
      <c r="D142">
        <v>0.207401</v>
      </c>
      <c r="E142">
        <v>419</v>
      </c>
    </row>
    <row r="143" spans="4:5" x14ac:dyDescent="0.3">
      <c r="D143">
        <v>0.207672</v>
      </c>
      <c r="E143">
        <v>420</v>
      </c>
    </row>
    <row r="144" spans="4:5" x14ac:dyDescent="0.3">
      <c r="D144">
        <v>0.20794499999999999</v>
      </c>
      <c r="E144">
        <v>421</v>
      </c>
    </row>
    <row r="145" spans="4:5" x14ac:dyDescent="0.3">
      <c r="D145">
        <v>0.20849500000000001</v>
      </c>
      <c r="E145">
        <v>423</v>
      </c>
    </row>
    <row r="151" spans="4:5" x14ac:dyDescent="0.3">
      <c r="D151">
        <v>0.21134500000000001</v>
      </c>
      <c r="E151">
        <v>433</v>
      </c>
    </row>
    <row r="152" spans="4:5" x14ac:dyDescent="0.3">
      <c r="D152">
        <v>0.21163699999999999</v>
      </c>
      <c r="E152">
        <v>434</v>
      </c>
    </row>
    <row r="153" spans="4:5" x14ac:dyDescent="0.3">
      <c r="D153">
        <v>0.21193200000000001</v>
      </c>
      <c r="E153">
        <v>435</v>
      </c>
    </row>
    <row r="154" spans="4:5" x14ac:dyDescent="0.3">
      <c r="D154">
        <v>0.21252699999999999</v>
      </c>
      <c r="E154">
        <v>437</v>
      </c>
    </row>
    <row r="155" spans="4:5" x14ac:dyDescent="0.3">
      <c r="D155">
        <v>0.21282699999999999</v>
      </c>
      <c r="E155">
        <v>438</v>
      </c>
    </row>
    <row r="156" spans="4:5" x14ac:dyDescent="0.3">
      <c r="D156">
        <v>0.21343200000000001</v>
      </c>
      <c r="E156">
        <v>440</v>
      </c>
    </row>
    <row r="157" spans="4:5" x14ac:dyDescent="0.3">
      <c r="D157">
        <v>0.21373600000000001</v>
      </c>
      <c r="E157">
        <v>441</v>
      </c>
    </row>
    <row r="164" spans="4:5" x14ac:dyDescent="0.3">
      <c r="D164">
        <v>0.21655199999999999</v>
      </c>
      <c r="E164">
        <v>450</v>
      </c>
    </row>
    <row r="165" spans="4:5" x14ac:dyDescent="0.3">
      <c r="D165">
        <v>0.21687200000000001</v>
      </c>
      <c r="E165">
        <v>451</v>
      </c>
    </row>
    <row r="166" spans="4:5" x14ac:dyDescent="0.3">
      <c r="D166">
        <v>0.217195</v>
      </c>
      <c r="E166">
        <v>452</v>
      </c>
    </row>
    <row r="167" spans="4:5" x14ac:dyDescent="0.3">
      <c r="D167">
        <v>0.21784400000000001</v>
      </c>
      <c r="E167">
        <v>454</v>
      </c>
    </row>
    <row r="168" spans="4:5" x14ac:dyDescent="0.3">
      <c r="D168">
        <v>0.218171</v>
      </c>
      <c r="E168">
        <v>455</v>
      </c>
    </row>
    <row r="169" spans="4:5" x14ac:dyDescent="0.3">
      <c r="D169">
        <v>0.2185</v>
      </c>
      <c r="E169">
        <v>456</v>
      </c>
    </row>
    <row r="170" spans="4:5" x14ac:dyDescent="0.3">
      <c r="D170">
        <v>0.219163</v>
      </c>
      <c r="E170">
        <v>458</v>
      </c>
    </row>
    <row r="171" spans="4:5" x14ac:dyDescent="0.3">
      <c r="D171">
        <v>0.219496</v>
      </c>
      <c r="E171">
        <v>459</v>
      </c>
    </row>
    <row r="172" spans="4:5" x14ac:dyDescent="0.3">
      <c r="D172">
        <v>0.220168</v>
      </c>
      <c r="E172">
        <v>461</v>
      </c>
    </row>
    <row r="177" spans="4:5" x14ac:dyDescent="0.3">
      <c r="D177">
        <v>0.222223</v>
      </c>
      <c r="E177">
        <v>467</v>
      </c>
    </row>
    <row r="178" spans="4:5" x14ac:dyDescent="0.3">
      <c r="D178">
        <v>0.22257099999999999</v>
      </c>
      <c r="E178">
        <v>468</v>
      </c>
    </row>
    <row r="179" spans="4:5" x14ac:dyDescent="0.3">
      <c r="D179">
        <v>0.22292000000000001</v>
      </c>
      <c r="E179">
        <v>469</v>
      </c>
    </row>
    <row r="182" spans="4:5" x14ac:dyDescent="0.3">
      <c r="D182">
        <v>0.22397900000000001</v>
      </c>
      <c r="E182">
        <v>472</v>
      </c>
    </row>
    <row r="183" spans="4:5" x14ac:dyDescent="0.3">
      <c r="D183">
        <v>0.22433400000000001</v>
      </c>
      <c r="E183">
        <v>473</v>
      </c>
    </row>
    <row r="184" spans="4:5" x14ac:dyDescent="0.3">
      <c r="D184">
        <v>0.224692</v>
      </c>
      <c r="E184">
        <v>474</v>
      </c>
    </row>
    <row r="185" spans="4:5" x14ac:dyDescent="0.3">
      <c r="D185">
        <v>0.225412</v>
      </c>
      <c r="E185">
        <v>476</v>
      </c>
    </row>
    <row r="186" spans="4:5" x14ac:dyDescent="0.3">
      <c r="D186">
        <v>0.225774</v>
      </c>
      <c r="E186">
        <v>477</v>
      </c>
    </row>
    <row r="189" spans="4:5" x14ac:dyDescent="0.3">
      <c r="D189">
        <v>0.22687099999999999</v>
      </c>
      <c r="E189">
        <v>480</v>
      </c>
    </row>
    <row r="190" spans="4:5" x14ac:dyDescent="0.3">
      <c r="D190">
        <v>0.22761000000000001</v>
      </c>
      <c r="E190">
        <v>482</v>
      </c>
    </row>
    <row r="191" spans="4:5" x14ac:dyDescent="0.3">
      <c r="D191">
        <v>0.229051</v>
      </c>
      <c r="E191">
        <v>483</v>
      </c>
    </row>
    <row r="192" spans="4:5" x14ac:dyDescent="0.3">
      <c r="D192">
        <v>0.228356</v>
      </c>
      <c r="E192">
        <v>484</v>
      </c>
    </row>
    <row r="195" spans="4:5" x14ac:dyDescent="0.3">
      <c r="D195">
        <v>0.22986599999999999</v>
      </c>
      <c r="E195">
        <v>488</v>
      </c>
    </row>
    <row r="196" spans="4:5" x14ac:dyDescent="0.3">
      <c r="D196">
        <v>0.23024800000000001</v>
      </c>
      <c r="E196">
        <v>489</v>
      </c>
    </row>
    <row r="199" spans="4:5" x14ac:dyDescent="0.3">
      <c r="D199">
        <v>0.23179</v>
      </c>
      <c r="E199">
        <v>493</v>
      </c>
    </row>
    <row r="200" spans="4:5" x14ac:dyDescent="0.3">
      <c r="D200">
        <v>0.23218</v>
      </c>
      <c r="E200">
        <v>494</v>
      </c>
    </row>
    <row r="201" spans="4:5" x14ac:dyDescent="0.3">
      <c r="D201">
        <v>0.23335800000000001</v>
      </c>
      <c r="E201">
        <v>497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A1AB-BFF5-430E-9520-E03E7C779FAD}">
  <dimension ref="A1:AU62"/>
  <sheetViews>
    <sheetView tabSelected="1" topLeftCell="AP5" zoomScaleNormal="100" workbookViewId="0">
      <selection activeCell="BI16" sqref="BI16"/>
    </sheetView>
  </sheetViews>
  <sheetFormatPr defaultRowHeight="14.4" x14ac:dyDescent="0.3"/>
  <cols>
    <col min="1" max="1" width="12.33203125" customWidth="1"/>
    <col min="2" max="2" width="12" customWidth="1"/>
    <col min="3" max="3" width="9.109375" customWidth="1"/>
    <col min="4" max="4" width="13.109375" customWidth="1"/>
    <col min="5" max="5" width="13.109375" style="2" customWidth="1"/>
    <col min="6" max="6" width="11.33203125" customWidth="1"/>
    <col min="7" max="7" width="11.21875" customWidth="1"/>
    <col min="8" max="8" width="8.88671875" style="5"/>
    <col min="10" max="11" width="8.88671875" style="2"/>
    <col min="12" max="12" width="7.109375" style="2" customWidth="1"/>
    <col min="13" max="13" width="8.88671875" style="2"/>
    <col min="14" max="14" width="11.88671875" style="2" customWidth="1"/>
    <col min="15" max="15" width="13.44140625" style="2" customWidth="1"/>
    <col min="16" max="16" width="12.44140625" style="2" customWidth="1"/>
    <col min="17" max="17" width="15.5546875" style="2" customWidth="1"/>
    <col min="18" max="18" width="8.88671875" style="5"/>
    <col min="19" max="19" width="9.109375" customWidth="1"/>
    <col min="21" max="21" width="14.21875" customWidth="1"/>
    <col min="22" max="22" width="8.88671875" style="5"/>
    <col min="25" max="25" width="8.88671875" style="5"/>
    <col min="28" max="28" width="12" bestFit="1" customWidth="1"/>
    <col min="30" max="30" width="12" style="5" customWidth="1"/>
    <col min="31" max="32" width="12" customWidth="1"/>
    <col min="33" max="33" width="12" style="11" customWidth="1"/>
    <col min="35" max="35" width="12" bestFit="1" customWidth="1"/>
    <col min="37" max="37" width="13.21875" customWidth="1"/>
    <col min="38" max="38" width="8.88671875" style="5"/>
    <col min="40" max="42" width="21.5546875" style="2" customWidth="1"/>
    <col min="44" max="44" width="13.44140625" style="2" customWidth="1"/>
  </cols>
  <sheetData>
    <row r="1" spans="1:47" ht="23.4" x14ac:dyDescent="0.45">
      <c r="B1" s="6" t="s">
        <v>4</v>
      </c>
      <c r="C1" s="6"/>
      <c r="D1" s="6"/>
      <c r="E1" s="10"/>
      <c r="F1" s="6"/>
      <c r="G1" s="6"/>
      <c r="H1" t="s">
        <v>9</v>
      </c>
      <c r="R1"/>
      <c r="V1"/>
      <c r="Y1"/>
      <c r="AD1"/>
      <c r="AG1"/>
      <c r="AL1"/>
    </row>
    <row r="2" spans="1:47" x14ac:dyDescent="0.3">
      <c r="H2"/>
      <c r="K2" s="3" t="s">
        <v>5</v>
      </c>
      <c r="L2" s="3">
        <v>2</v>
      </c>
      <c r="R2"/>
      <c r="V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L2"/>
    </row>
    <row r="3" spans="1:47" x14ac:dyDescent="0.3">
      <c r="H3"/>
      <c r="K3" s="3" t="s">
        <v>6</v>
      </c>
      <c r="L3" s="3">
        <v>1.7999999999999999E-2</v>
      </c>
      <c r="R3"/>
      <c r="V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L3"/>
    </row>
    <row r="4" spans="1:47" x14ac:dyDescent="0.3">
      <c r="H4"/>
      <c r="R4"/>
      <c r="V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L4"/>
    </row>
    <row r="5" spans="1:47" ht="28.8" x14ac:dyDescent="0.3">
      <c r="H5"/>
      <c r="R5"/>
      <c r="V5"/>
      <c r="Y5"/>
      <c r="AD5"/>
      <c r="AG5"/>
      <c r="AL5"/>
      <c r="AN5" s="8" t="s">
        <v>29</v>
      </c>
    </row>
    <row r="6" spans="1:47" ht="42" customHeight="1" x14ac:dyDescent="0.35">
      <c r="A6" t="s">
        <v>8</v>
      </c>
      <c r="B6" t="s">
        <v>7</v>
      </c>
      <c r="C6" t="s">
        <v>11</v>
      </c>
      <c r="D6" t="s">
        <v>10</v>
      </c>
      <c r="E6" s="2" t="s">
        <v>27</v>
      </c>
      <c r="F6" s="2" t="s">
        <v>24</v>
      </c>
      <c r="G6" s="2" t="s">
        <v>25</v>
      </c>
      <c r="I6" t="e" vm="1">
        <v>#VALUE!</v>
      </c>
      <c r="J6" s="2" t="e" vm="2">
        <v>#VALUE!</v>
      </c>
      <c r="K6" s="2" t="e" vm="3">
        <v>#VALUE!</v>
      </c>
      <c r="L6" s="4"/>
      <c r="M6" s="2" t="e" vm="4">
        <v>#VALUE!</v>
      </c>
      <c r="N6" s="2" t="e" vm="5">
        <v>#VALUE!</v>
      </c>
      <c r="O6" s="2" t="e" vm="6">
        <v>#VALUE!</v>
      </c>
      <c r="P6" s="2" t="e" vm="7">
        <v>#VALUE!</v>
      </c>
      <c r="Q6" s="2" t="e" vm="8">
        <v>#VALUE!</v>
      </c>
      <c r="S6" s="2"/>
      <c r="T6" t="e" vm="9">
        <v>#VALUE!</v>
      </c>
      <c r="U6" t="e" vm="10">
        <v>#VALUE!</v>
      </c>
      <c r="AH6" t="e" vm="11">
        <v>#VALUE!</v>
      </c>
      <c r="AJ6" t="e" vm="12">
        <v>#VALUE!</v>
      </c>
      <c r="AK6" t="e" vm="13">
        <v>#VALUE!</v>
      </c>
      <c r="AM6" t="e" vm="14">
        <v>#VALUE!</v>
      </c>
      <c r="AO6" s="8" t="s">
        <v>30</v>
      </c>
      <c r="AP6" s="8" t="s">
        <v>31</v>
      </c>
      <c r="AQ6" s="7" t="s">
        <v>26</v>
      </c>
      <c r="AR6" s="13" t="s">
        <v>28</v>
      </c>
    </row>
    <row r="7" spans="1:47" x14ac:dyDescent="0.3">
      <c r="A7">
        <v>1.046</v>
      </c>
      <c r="B7" s="9">
        <v>298.14999999999998</v>
      </c>
      <c r="C7">
        <v>58.44</v>
      </c>
      <c r="D7">
        <f>C7*A7</f>
        <v>61.128239999999998</v>
      </c>
      <c r="E7" s="2">
        <v>1.7999999999999999E-2</v>
      </c>
      <c r="F7">
        <f>1/B7</f>
        <v>3.3540164346805303E-3</v>
      </c>
      <c r="G7">
        <f>LN(B7)</f>
        <v>5.697596715569115</v>
      </c>
      <c r="I7">
        <f>18*A7</f>
        <v>18.827999999999999</v>
      </c>
      <c r="J7" s="2">
        <f>A7</f>
        <v>1.046</v>
      </c>
      <c r="K7" s="2">
        <f>POWER(J7,0.5)</f>
        <v>1.0227414140436477</v>
      </c>
      <c r="L7" s="2">
        <v>0.2</v>
      </c>
      <c r="M7" s="2">
        <f>1 + (L7*K7)</f>
        <v>1.2045482828087295</v>
      </c>
      <c r="N7" s="2">
        <f>LN(M7)</f>
        <v>0.18610462762325694</v>
      </c>
      <c r="O7" s="2">
        <f>J7*N7</f>
        <v>0.19466544049392676</v>
      </c>
      <c r="P7" s="2">
        <f xml:space="preserve"> -2 * I7</f>
        <v>-37.655999999999999</v>
      </c>
      <c r="Q7" s="2">
        <f>O7*P7</f>
        <v>-7.330321827239306</v>
      </c>
      <c r="S7">
        <f>POWER(J7, -0.5)</f>
        <v>0.97776425816792323</v>
      </c>
      <c r="T7">
        <f>2*M7</f>
        <v>2.409096565617459</v>
      </c>
      <c r="U7">
        <f>(S7/T7)*(1+(2*I7))</f>
        <v>15.689057758484616</v>
      </c>
      <c r="W7">
        <f>1-AA7</f>
        <v>0.94239316446803834</v>
      </c>
      <c r="X7">
        <f>LN(W7)</f>
        <v>-5.9332719434509129E-2</v>
      </c>
      <c r="Z7">
        <f>($AF$9+($AF$10*F7)+($AF$11*G7)) + (($AF$12+($AF$13*F7)+($AF$14*G7))*AA7) + (($AF$15 + ($AF$16*F7) + ($AF$17*G7))*AB7) + (($AF$18 + ($AF$19*F7) + ($AF$20*G7))*AA7*AB7)</f>
        <v>2480.1249857460325</v>
      </c>
      <c r="AA7">
        <f t="shared" ref="AA7:AA62" si="0">D7/(1000+D7)</f>
        <v>5.7606835531961713E-2</v>
      </c>
      <c r="AB7">
        <f>AA7*AA7</f>
        <v>3.3185475000064866E-3</v>
      </c>
      <c r="AC7">
        <f>Z7*AB7</f>
        <v>8.2304125711511187</v>
      </c>
      <c r="AH7">
        <f>($AF$12+($AF$13*F7)+($AF$14*G7)) + (2*($AF$15 + ($AF$16*F7) + ($AF$17*G7))*AA7) + (3*($AF$18 + ($AF$19*F7)+($AF$20*G7))*AB7)</f>
        <v>464.96451560522917</v>
      </c>
      <c r="AI7">
        <f>AB7</f>
        <v>3.3185475000064866E-3</v>
      </c>
      <c r="AJ7">
        <f>1-AA7</f>
        <v>0.94239316446803834</v>
      </c>
      <c r="AK7">
        <f>AH7*AI7*AJ7</f>
        <v>1.4541190901237917</v>
      </c>
      <c r="AM7">
        <f t="shared" ref="AM7:AM62" si="1">(Q7-U7)+X7-AC7-AK7</f>
        <v>-32.763243966433336</v>
      </c>
      <c r="AN7" s="2">
        <f t="shared" ref="AN7:AN62" si="2">-AR7*A7*18*2</f>
        <v>-35.362749600000008</v>
      </c>
      <c r="AO7" s="2">
        <f>(AN7-AM7)^2</f>
        <v>6.7574295389448631</v>
      </c>
      <c r="AP7" s="2">
        <f>STDEV(AO7:AO62)</f>
        <v>3.7090766571392346</v>
      </c>
      <c r="AQ7">
        <f>-AM7/(A7*18*2)</f>
        <v>0.87006702693948734</v>
      </c>
      <c r="AR7" s="2">
        <v>0.93910000000000005</v>
      </c>
      <c r="AT7">
        <v>0</v>
      </c>
      <c r="AU7">
        <v>0</v>
      </c>
    </row>
    <row r="8" spans="1:47" x14ac:dyDescent="0.3">
      <c r="A8">
        <v>1.046</v>
      </c>
      <c r="B8" s="9">
        <v>323.14999999999998</v>
      </c>
      <c r="C8">
        <v>58.44</v>
      </c>
      <c r="D8">
        <f t="shared" ref="D8:D62" si="3">C8*A8</f>
        <v>61.128239999999998</v>
      </c>
      <c r="E8" s="2">
        <v>1.7999999999999999E-2</v>
      </c>
      <c r="F8">
        <f t="shared" ref="F8:F62" si="4">1/B8</f>
        <v>3.0945381401825778E-3</v>
      </c>
      <c r="G8">
        <f t="shared" ref="G8:G62" si="5">LN(B8)</f>
        <v>5.7781166117089047</v>
      </c>
      <c r="I8">
        <f t="shared" ref="I8:I62" si="6">18*A8</f>
        <v>18.827999999999999</v>
      </c>
      <c r="J8" s="2">
        <f t="shared" ref="J8:J62" si="7">A8</f>
        <v>1.046</v>
      </c>
      <c r="K8" s="2">
        <f t="shared" ref="K8:K62" si="8">POWER(J8,0.5)</f>
        <v>1.0227414140436477</v>
      </c>
      <c r="L8" s="2">
        <v>0.2</v>
      </c>
      <c r="M8" s="2">
        <f t="shared" ref="M8:M62" si="9">1 + (L8*K8)</f>
        <v>1.2045482828087295</v>
      </c>
      <c r="N8" s="2">
        <f t="shared" ref="N8:N62" si="10">LN(M8)</f>
        <v>0.18610462762325694</v>
      </c>
      <c r="O8" s="2">
        <f t="shared" ref="O8:O62" si="11">J8*N8</f>
        <v>0.19466544049392676</v>
      </c>
      <c r="P8" s="2">
        <f t="shared" ref="P8:P62" si="12" xml:space="preserve"> -2 * I8</f>
        <v>-37.655999999999999</v>
      </c>
      <c r="Q8" s="2">
        <f t="shared" ref="Q8:Q62" si="13">O8*P8</f>
        <v>-7.330321827239306</v>
      </c>
      <c r="S8">
        <f t="shared" ref="S8:S62" si="14">POWER(J8, -0.5)</f>
        <v>0.97776425816792323</v>
      </c>
      <c r="T8">
        <f t="shared" ref="T8:T62" si="15">2*M8</f>
        <v>2.409096565617459</v>
      </c>
      <c r="U8">
        <f t="shared" ref="U8:U62" si="16">(S8/T8)*(1+(2*I8))</f>
        <v>15.689057758484616</v>
      </c>
      <c r="W8">
        <f t="shared" ref="W8:W62" si="17">1-AA8</f>
        <v>0.94239316446803834</v>
      </c>
      <c r="X8">
        <f t="shared" ref="X8:X62" si="18">LN(W8)</f>
        <v>-5.9332719434509129E-2</v>
      </c>
      <c r="Z8">
        <f t="shared" ref="Z8:Z62" si="19">($AF$9+($AF$10*F8)+($AF$11*G8)) + (($AF$12+($AF$13*F8)+($AF$14*G8))*AA8) + (($AF$15 + ($AF$16*F8) + ($AF$17*G8))*AB8) + (($AF$18 + ($AF$19*F8) + ($AF$20*G8))*AA8*AB8)</f>
        <v>2514.0124304161172</v>
      </c>
      <c r="AA8">
        <f t="shared" si="0"/>
        <v>5.7606835531961713E-2</v>
      </c>
      <c r="AB8">
        <f t="shared" ref="AB8:AB62" si="20">AA8*AA8</f>
        <v>3.3185475000064866E-3</v>
      </c>
      <c r="AC8">
        <f t="shared" ref="AC8:AC62" si="21">Z8*AB8</f>
        <v>8.3428696659426365</v>
      </c>
      <c r="AH8">
        <f t="shared" ref="AH8:AH62" si="22">($AF$12+($AF$13*F8)+($AF$14*G8)) + (2*($AF$15 + ($AF$16*F8) + ($AF$17*G8))*AA8) + (3*($AF$18 + ($AF$19*F8)+($AF$20*G8))*AB8)</f>
        <v>471.20752101104995</v>
      </c>
      <c r="AI8">
        <f t="shared" ref="AI8:AI62" si="23">AB8</f>
        <v>3.3185475000064866E-3</v>
      </c>
      <c r="AJ8">
        <f t="shared" ref="AJ8:AJ62" si="24">1-AA8</f>
        <v>0.94239316446803834</v>
      </c>
      <c r="AK8">
        <f t="shared" ref="AK8:AK62" si="25">AH8*AI8*AJ8</f>
        <v>1.4736433183942725</v>
      </c>
      <c r="AM8">
        <f t="shared" si="1"/>
        <v>-32.895225289495336</v>
      </c>
      <c r="AN8" s="2">
        <f t="shared" si="2"/>
        <v>-35.498311200000003</v>
      </c>
      <c r="AO8" s="2">
        <f t="shared" ref="AO8:AO62" si="26">(AN8-AM8)^2</f>
        <v>6.7760562574679124</v>
      </c>
      <c r="AQ8">
        <f t="shared" ref="AQ8:AQ62" si="27">-AM8/(A8*18*2)</f>
        <v>0.8735719484144715</v>
      </c>
      <c r="AR8" s="2">
        <v>0.94269999999999998</v>
      </c>
      <c r="AT8">
        <v>0.1</v>
      </c>
      <c r="AU8">
        <v>0.1</v>
      </c>
    </row>
    <row r="9" spans="1:47" x14ac:dyDescent="0.3">
      <c r="A9">
        <v>1.0469999999999999</v>
      </c>
      <c r="B9" s="9">
        <v>348.15</v>
      </c>
      <c r="C9">
        <v>58.44</v>
      </c>
      <c r="D9">
        <f t="shared" si="3"/>
        <v>61.186679999999996</v>
      </c>
      <c r="E9" s="2">
        <v>1.7999999999999999E-2</v>
      </c>
      <c r="F9">
        <f t="shared" si="4"/>
        <v>2.8723251472066642E-3</v>
      </c>
      <c r="G9">
        <f t="shared" si="5"/>
        <v>5.852633421388556</v>
      </c>
      <c r="I9">
        <f t="shared" si="6"/>
        <v>18.846</v>
      </c>
      <c r="J9" s="2">
        <f t="shared" si="7"/>
        <v>1.0469999999999999</v>
      </c>
      <c r="K9" s="2">
        <f t="shared" si="8"/>
        <v>1.0232301793829186</v>
      </c>
      <c r="L9" s="2">
        <v>0.2</v>
      </c>
      <c r="M9" s="2">
        <f t="shared" si="9"/>
        <v>1.2046460358765838</v>
      </c>
      <c r="N9" s="2">
        <f t="shared" si="10"/>
        <v>0.18618577763025287</v>
      </c>
      <c r="O9" s="2">
        <f t="shared" si="11"/>
        <v>0.19493650917887476</v>
      </c>
      <c r="P9" s="2">
        <f t="shared" si="12"/>
        <v>-37.692</v>
      </c>
      <c r="Q9" s="2">
        <f t="shared" si="13"/>
        <v>-7.3475469039701471</v>
      </c>
      <c r="S9">
        <f t="shared" si="14"/>
        <v>0.97729721048989382</v>
      </c>
      <c r="T9">
        <f t="shared" si="15"/>
        <v>2.4092920717531676</v>
      </c>
      <c r="U9">
        <f t="shared" si="16"/>
        <v>15.694893994632702</v>
      </c>
      <c r="W9">
        <f t="shared" si="17"/>
        <v>0.94234126647726113</v>
      </c>
      <c r="X9">
        <f t="shared" si="18"/>
        <v>-5.9387791374553536E-2</v>
      </c>
      <c r="Z9">
        <f t="shared" si="19"/>
        <v>2545.3981411808572</v>
      </c>
      <c r="AA9">
        <f t="shared" si="0"/>
        <v>5.7658733522738898E-2</v>
      </c>
      <c r="AB9">
        <f t="shared" si="20"/>
        <v>3.3245295514462143E-3</v>
      </c>
      <c r="AC9">
        <f t="shared" si="21"/>
        <v>8.4622513405520223</v>
      </c>
      <c r="AE9" s="12" t="s">
        <v>12</v>
      </c>
      <c r="AF9">
        <v>79.25810001116038</v>
      </c>
      <c r="AH9">
        <f t="shared" si="22"/>
        <v>475.10803122063828</v>
      </c>
      <c r="AI9">
        <f t="shared" si="23"/>
        <v>3.3245295514462143E-3</v>
      </c>
      <c r="AJ9">
        <f t="shared" si="24"/>
        <v>0.94234126647726113</v>
      </c>
      <c r="AK9">
        <f t="shared" si="25"/>
        <v>1.4884381039558869</v>
      </c>
      <c r="AM9">
        <f t="shared" si="1"/>
        <v>-33.052518134485311</v>
      </c>
      <c r="AN9" s="2">
        <f t="shared" si="2"/>
        <v>-35.505863999999995</v>
      </c>
      <c r="AO9" s="2">
        <f t="shared" si="26"/>
        <v>6.0189059358379966</v>
      </c>
      <c r="AQ9">
        <f t="shared" si="27"/>
        <v>0.87691070079818823</v>
      </c>
      <c r="AR9" s="2">
        <v>0.94199999999999995</v>
      </c>
      <c r="AT9">
        <v>0.2</v>
      </c>
      <c r="AU9">
        <v>0.2</v>
      </c>
    </row>
    <row r="10" spans="1:47" x14ac:dyDescent="0.3">
      <c r="A10">
        <v>1.0489999999999999</v>
      </c>
      <c r="B10" s="9">
        <v>373.15</v>
      </c>
      <c r="C10">
        <v>58.44</v>
      </c>
      <c r="D10">
        <f t="shared" si="3"/>
        <v>61.30355999999999</v>
      </c>
      <c r="E10" s="2">
        <v>1.7999999999999999E-2</v>
      </c>
      <c r="F10">
        <f t="shared" si="4"/>
        <v>2.6798874447273215E-3</v>
      </c>
      <c r="G10">
        <f t="shared" si="5"/>
        <v>5.9219804835773964</v>
      </c>
      <c r="I10">
        <f t="shared" si="6"/>
        <v>18.881999999999998</v>
      </c>
      <c r="J10" s="2">
        <f t="shared" si="7"/>
        <v>1.0489999999999999</v>
      </c>
      <c r="K10" s="2">
        <f t="shared" si="8"/>
        <v>1.0242070103255494</v>
      </c>
      <c r="L10" s="2">
        <v>0.2</v>
      </c>
      <c r="M10" s="2">
        <f t="shared" si="9"/>
        <v>1.2048414020651099</v>
      </c>
      <c r="N10" s="2">
        <f t="shared" si="10"/>
        <v>0.18634794173692376</v>
      </c>
      <c r="O10" s="2">
        <f t="shared" si="11"/>
        <v>0.19547899088203302</v>
      </c>
      <c r="P10" s="2">
        <f t="shared" si="12"/>
        <v>-37.763999999999996</v>
      </c>
      <c r="Q10" s="2">
        <f t="shared" si="13"/>
        <v>-7.3820686116690943</v>
      </c>
      <c r="S10">
        <f t="shared" si="14"/>
        <v>0.97636511947144833</v>
      </c>
      <c r="T10">
        <f t="shared" si="15"/>
        <v>2.4096828041302198</v>
      </c>
      <c r="U10">
        <f t="shared" si="16"/>
        <v>15.706555828144554</v>
      </c>
      <c r="W10">
        <f t="shared" si="17"/>
        <v>0.94223748764208426</v>
      </c>
      <c r="X10">
        <f t="shared" si="18"/>
        <v>-5.9497926156721628E-2</v>
      </c>
      <c r="Z10">
        <f t="shared" si="19"/>
        <v>2574.6333650994893</v>
      </c>
      <c r="AA10">
        <f t="shared" si="0"/>
        <v>5.7762512357915755E-2</v>
      </c>
      <c r="AB10">
        <f t="shared" si="20"/>
        <v>3.3365078338983703E-3</v>
      </c>
      <c r="AC10">
        <f t="shared" si="21"/>
        <v>8.5902843920705685</v>
      </c>
      <c r="AE10" s="12" t="s">
        <v>13</v>
      </c>
      <c r="AF10">
        <v>0.39257774599529088</v>
      </c>
      <c r="AH10">
        <f t="shared" si="22"/>
        <v>476.66595243082145</v>
      </c>
      <c r="AI10">
        <f t="shared" si="23"/>
        <v>3.3365078338983703E-3</v>
      </c>
      <c r="AJ10">
        <f t="shared" si="24"/>
        <v>0.94223748764208426</v>
      </c>
      <c r="AK10">
        <f t="shared" si="25"/>
        <v>1.4985342030116848</v>
      </c>
      <c r="AM10">
        <f t="shared" si="1"/>
        <v>-33.236940961052625</v>
      </c>
      <c r="AN10" s="2">
        <f t="shared" si="2"/>
        <v>-35.180942399999999</v>
      </c>
      <c r="AO10" s="2">
        <f t="shared" si="26"/>
        <v>3.7791415946294626</v>
      </c>
      <c r="AQ10">
        <f t="shared" si="27"/>
        <v>0.88012236418421319</v>
      </c>
      <c r="AR10" s="2">
        <v>0.93159999999999998</v>
      </c>
      <c r="AT10">
        <v>0.3</v>
      </c>
      <c r="AU10">
        <v>0.3</v>
      </c>
    </row>
    <row r="11" spans="1:47" x14ac:dyDescent="0.3">
      <c r="A11">
        <v>1.8620000000000001</v>
      </c>
      <c r="B11" s="9">
        <v>298.14999999999998</v>
      </c>
      <c r="C11">
        <v>58.44</v>
      </c>
      <c r="D11">
        <f t="shared" si="3"/>
        <v>108.81528</v>
      </c>
      <c r="E11" s="2">
        <v>1.7999999999999999E-2</v>
      </c>
      <c r="F11">
        <f t="shared" si="4"/>
        <v>3.3540164346805303E-3</v>
      </c>
      <c r="G11">
        <f t="shared" si="5"/>
        <v>5.697596715569115</v>
      </c>
      <c r="I11">
        <f t="shared" si="6"/>
        <v>33.516000000000005</v>
      </c>
      <c r="J11" s="2">
        <f t="shared" si="7"/>
        <v>1.8620000000000001</v>
      </c>
      <c r="K11" s="2">
        <f t="shared" si="8"/>
        <v>1.3645512082732549</v>
      </c>
      <c r="L11" s="2">
        <v>0.2</v>
      </c>
      <c r="M11" s="2">
        <f t="shared" si="9"/>
        <v>1.2729102416546509</v>
      </c>
      <c r="N11" s="2">
        <f t="shared" si="10"/>
        <v>0.24130580778430552</v>
      </c>
      <c r="O11" s="2">
        <f t="shared" si="11"/>
        <v>0.44931141409437692</v>
      </c>
      <c r="P11" s="2">
        <f t="shared" si="12"/>
        <v>-67.032000000000011</v>
      </c>
      <c r="Q11" s="2">
        <f t="shared" si="13"/>
        <v>-30.118242709574279</v>
      </c>
      <c r="S11">
        <f t="shared" si="14"/>
        <v>0.7328416800608244</v>
      </c>
      <c r="T11">
        <f t="shared" si="15"/>
        <v>2.5458204833093019</v>
      </c>
      <c r="U11">
        <f t="shared" si="16"/>
        <v>19.583739507464998</v>
      </c>
      <c r="W11">
        <f t="shared" si="17"/>
        <v>0.9018634735985962</v>
      </c>
      <c r="X11">
        <f t="shared" si="18"/>
        <v>-0.10329213002232987</v>
      </c>
      <c r="Z11">
        <f t="shared" si="19"/>
        <v>2469.3742918619696</v>
      </c>
      <c r="AA11">
        <f t="shared" si="0"/>
        <v>9.8136526401403842E-2</v>
      </c>
      <c r="AB11">
        <f t="shared" si="20"/>
        <v>9.6307778141334326E-3</v>
      </c>
      <c r="AC11">
        <f t="shared" si="21"/>
        <v>23.781995144855713</v>
      </c>
      <c r="AE11" s="12" t="s">
        <v>14</v>
      </c>
      <c r="AF11">
        <v>406.74993269145347</v>
      </c>
      <c r="AH11">
        <f t="shared" si="22"/>
        <v>-1011.647759632527</v>
      </c>
      <c r="AI11">
        <f t="shared" si="23"/>
        <v>9.6307778141334326E-3</v>
      </c>
      <c r="AJ11">
        <f t="shared" si="24"/>
        <v>0.9018634735985962</v>
      </c>
      <c r="AK11">
        <f t="shared" si="25"/>
        <v>-8.7868150583086617</v>
      </c>
      <c r="AM11">
        <f t="shared" si="1"/>
        <v>-64.80045443360865</v>
      </c>
      <c r="AN11" s="2">
        <f t="shared" si="2"/>
        <v>-64.826647200000011</v>
      </c>
      <c r="AO11" s="2">
        <f t="shared" si="26"/>
        <v>6.860610112324121E-4</v>
      </c>
      <c r="AQ11">
        <f t="shared" si="27"/>
        <v>0.96670924981514261</v>
      </c>
      <c r="AR11" s="2">
        <v>0.96709999999999996</v>
      </c>
      <c r="AT11">
        <f>AT10+0.1</f>
        <v>0.4</v>
      </c>
      <c r="AU11">
        <f>AU10+0.1</f>
        <v>0.4</v>
      </c>
    </row>
    <row r="12" spans="1:47" x14ac:dyDescent="0.3">
      <c r="A12">
        <v>1.863</v>
      </c>
      <c r="B12" s="9">
        <v>323.14999999999998</v>
      </c>
      <c r="C12">
        <v>58.44</v>
      </c>
      <c r="D12">
        <f t="shared" si="3"/>
        <v>108.87371999999999</v>
      </c>
      <c r="E12" s="2">
        <v>1.7999999999999999E-2</v>
      </c>
      <c r="F12">
        <f t="shared" si="4"/>
        <v>3.0945381401825778E-3</v>
      </c>
      <c r="G12">
        <f t="shared" si="5"/>
        <v>5.7781166117089047</v>
      </c>
      <c r="I12">
        <f t="shared" si="6"/>
        <v>33.533999999999999</v>
      </c>
      <c r="J12" s="2">
        <f t="shared" si="7"/>
        <v>1.863</v>
      </c>
      <c r="K12" s="2">
        <f t="shared" si="8"/>
        <v>1.3649175799292792</v>
      </c>
      <c r="L12" s="2">
        <v>0.2</v>
      </c>
      <c r="M12" s="2">
        <f t="shared" si="9"/>
        <v>1.2729835159858558</v>
      </c>
      <c r="N12" s="2">
        <f t="shared" si="10"/>
        <v>0.2413633705408072</v>
      </c>
      <c r="O12" s="2">
        <f t="shared" si="11"/>
        <v>0.44965995931752378</v>
      </c>
      <c r="P12" s="2">
        <f t="shared" si="12"/>
        <v>-67.067999999999998</v>
      </c>
      <c r="Q12" s="2">
        <f t="shared" si="13"/>
        <v>-30.157794151507684</v>
      </c>
      <c r="S12">
        <f t="shared" si="14"/>
        <v>0.73264497043976329</v>
      </c>
      <c r="T12">
        <f t="shared" si="15"/>
        <v>2.5459670319717116</v>
      </c>
      <c r="U12">
        <f t="shared" si="16"/>
        <v>19.587715481638615</v>
      </c>
      <c r="W12">
        <f t="shared" si="17"/>
        <v>0.90181594347821681</v>
      </c>
      <c r="X12">
        <f t="shared" si="18"/>
        <v>-0.10334483353487249</v>
      </c>
      <c r="Z12">
        <f t="shared" si="19"/>
        <v>2503.0598583083802</v>
      </c>
      <c r="AA12">
        <f t="shared" si="0"/>
        <v>9.8184056521783192E-2</v>
      </c>
      <c r="AB12">
        <f t="shared" si="20"/>
        <v>9.6401089550727168E-3</v>
      </c>
      <c r="AC12">
        <f t="shared" si="21"/>
        <v>24.129769755161661</v>
      </c>
      <c r="AE12" s="12" t="s">
        <v>15</v>
      </c>
      <c r="AF12">
        <v>79.258137449950624</v>
      </c>
      <c r="AH12">
        <f t="shared" si="22"/>
        <v>-1027.4800689889239</v>
      </c>
      <c r="AI12">
        <f t="shared" si="23"/>
        <v>9.6401089550727168E-3</v>
      </c>
      <c r="AJ12">
        <f t="shared" si="24"/>
        <v>0.90181594347821681</v>
      </c>
      <c r="AK12">
        <f t="shared" si="25"/>
        <v>-8.9325047889302116</v>
      </c>
      <c r="AM12">
        <f t="shared" si="1"/>
        <v>-65.046119432912619</v>
      </c>
      <c r="AN12" s="2">
        <f t="shared" si="2"/>
        <v>-66.088807200000005</v>
      </c>
      <c r="AO12" s="2">
        <f t="shared" si="26"/>
        <v>1.0871977796336798</v>
      </c>
      <c r="AQ12">
        <f t="shared" si="27"/>
        <v>0.96985327477951666</v>
      </c>
      <c r="AR12" s="2">
        <v>0.98540000000000005</v>
      </c>
      <c r="AT12">
        <f t="shared" ref="AT12:AU31" si="28">AT11+0.1</f>
        <v>0.5</v>
      </c>
      <c r="AU12">
        <f t="shared" si="28"/>
        <v>0.5</v>
      </c>
    </row>
    <row r="13" spans="1:47" x14ac:dyDescent="0.3">
      <c r="A13">
        <v>1.8640000000000001</v>
      </c>
      <c r="B13" s="9">
        <v>348.15</v>
      </c>
      <c r="C13">
        <v>58.44</v>
      </c>
      <c r="D13">
        <f t="shared" si="3"/>
        <v>108.93216</v>
      </c>
      <c r="E13" s="2">
        <v>1.7999999999999999E-2</v>
      </c>
      <c r="F13">
        <f t="shared" si="4"/>
        <v>2.8723251472066642E-3</v>
      </c>
      <c r="G13">
        <f t="shared" si="5"/>
        <v>5.852633421388556</v>
      </c>
      <c r="I13">
        <f t="shared" si="6"/>
        <v>33.552</v>
      </c>
      <c r="J13" s="2">
        <f t="shared" si="7"/>
        <v>1.8640000000000001</v>
      </c>
      <c r="K13" s="2">
        <f t="shared" si="8"/>
        <v>1.3652838532700811</v>
      </c>
      <c r="L13" s="2">
        <v>0.2</v>
      </c>
      <c r="M13" s="2">
        <f t="shared" si="9"/>
        <v>1.2730567706540161</v>
      </c>
      <c r="N13" s="2">
        <f t="shared" si="10"/>
        <v>0.24142091453849249</v>
      </c>
      <c r="O13" s="2">
        <f t="shared" si="11"/>
        <v>0.45000858469975002</v>
      </c>
      <c r="P13" s="2">
        <f t="shared" si="12"/>
        <v>-67.103999999999999</v>
      </c>
      <c r="Q13" s="2">
        <f t="shared" si="13"/>
        <v>-30.197376067692026</v>
      </c>
      <c r="S13">
        <f t="shared" si="14"/>
        <v>0.73244841913630954</v>
      </c>
      <c r="T13">
        <f t="shared" si="15"/>
        <v>2.5461135413080322</v>
      </c>
      <c r="U13">
        <f t="shared" si="16"/>
        <v>19.59168997280171</v>
      </c>
      <c r="W13">
        <f t="shared" si="17"/>
        <v>0.90176841836745003</v>
      </c>
      <c r="X13">
        <f t="shared" si="18"/>
        <v>-0.10339753426990121</v>
      </c>
      <c r="Z13">
        <f t="shared" si="19"/>
        <v>2534.2290818034967</v>
      </c>
      <c r="AA13">
        <f t="shared" si="0"/>
        <v>9.8231581632549997E-2</v>
      </c>
      <c r="AB13">
        <f t="shared" si="20"/>
        <v>9.6494436300323342E-3</v>
      </c>
      <c r="AC13">
        <f t="shared" si="21"/>
        <v>24.453900670451443</v>
      </c>
      <c r="AE13" s="12" t="s">
        <v>16</v>
      </c>
      <c r="AF13">
        <v>0.3933227043342451</v>
      </c>
      <c r="AH13">
        <f t="shared" si="22"/>
        <v>-1042.312563235349</v>
      </c>
      <c r="AI13">
        <f t="shared" si="23"/>
        <v>9.6494436300323342E-3</v>
      </c>
      <c r="AJ13">
        <f t="shared" si="24"/>
        <v>0.90176841836745003</v>
      </c>
      <c r="AK13">
        <f t="shared" si="25"/>
        <v>-9.0697489770826127</v>
      </c>
      <c r="AM13">
        <f t="shared" si="1"/>
        <v>-65.276615268132474</v>
      </c>
      <c r="AN13" s="2">
        <f t="shared" si="2"/>
        <v>-66.010204800000011</v>
      </c>
      <c r="AO13" s="2">
        <f t="shared" si="26"/>
        <v>0.53815360126563205</v>
      </c>
      <c r="AQ13">
        <f t="shared" si="27"/>
        <v>0.9727678717830901</v>
      </c>
      <c r="AR13" s="2">
        <v>0.98370000000000002</v>
      </c>
      <c r="AT13">
        <f t="shared" si="28"/>
        <v>0.6</v>
      </c>
      <c r="AU13">
        <f t="shared" si="28"/>
        <v>0.6</v>
      </c>
    </row>
    <row r="14" spans="1:47" x14ac:dyDescent="0.3">
      <c r="A14">
        <v>1.8680000000000001</v>
      </c>
      <c r="B14" s="9">
        <v>373.15</v>
      </c>
      <c r="C14">
        <v>58.44</v>
      </c>
      <c r="D14">
        <f t="shared" si="3"/>
        <v>109.16592</v>
      </c>
      <c r="E14" s="2">
        <v>1.7999999999999999E-2</v>
      </c>
      <c r="F14">
        <f t="shared" si="4"/>
        <v>2.6798874447273215E-3</v>
      </c>
      <c r="G14">
        <f t="shared" si="5"/>
        <v>5.9219804835773964</v>
      </c>
      <c r="I14">
        <f t="shared" si="6"/>
        <v>33.624000000000002</v>
      </c>
      <c r="J14" s="2">
        <f t="shared" si="7"/>
        <v>1.8680000000000001</v>
      </c>
      <c r="K14" s="2">
        <f t="shared" si="8"/>
        <v>1.366747965061591</v>
      </c>
      <c r="L14" s="2">
        <v>0.2</v>
      </c>
      <c r="M14" s="2">
        <f t="shared" si="9"/>
        <v>1.2733495930123182</v>
      </c>
      <c r="N14" s="2">
        <f t="shared" si="10"/>
        <v>0.24165090325024799</v>
      </c>
      <c r="O14" s="2">
        <f t="shared" si="11"/>
        <v>0.45140388727146324</v>
      </c>
      <c r="P14" s="2">
        <f t="shared" si="12"/>
        <v>-67.248000000000005</v>
      </c>
      <c r="Q14" s="2">
        <f t="shared" si="13"/>
        <v>-30.356008611231363</v>
      </c>
      <c r="S14">
        <f t="shared" si="14"/>
        <v>0.7316637928595241</v>
      </c>
      <c r="T14">
        <f t="shared" si="15"/>
        <v>2.5466991860246364</v>
      </c>
      <c r="U14">
        <f t="shared" si="16"/>
        <v>19.607573131958329</v>
      </c>
      <c r="W14">
        <f t="shared" si="17"/>
        <v>0.9015783680046715</v>
      </c>
      <c r="X14">
        <f t="shared" si="18"/>
        <v>-0.10360830944073172</v>
      </c>
      <c r="Z14">
        <f t="shared" si="19"/>
        <v>2563.0802694078357</v>
      </c>
      <c r="AA14">
        <f t="shared" si="0"/>
        <v>9.8421631995328537E-2</v>
      </c>
      <c r="AB14">
        <f t="shared" si="20"/>
        <v>9.6868176446238772E-3</v>
      </c>
      <c r="AC14">
        <f t="shared" si="21"/>
        <v>24.828091178287142</v>
      </c>
      <c r="AE14" s="12" t="s">
        <v>17</v>
      </c>
      <c r="AF14">
        <v>406.74993270960391</v>
      </c>
      <c r="AH14">
        <f t="shared" si="22"/>
        <v>-1061.8559828172229</v>
      </c>
      <c r="AI14">
        <f t="shared" si="23"/>
        <v>9.6868176446238772E-3</v>
      </c>
      <c r="AJ14">
        <f t="shared" si="24"/>
        <v>0.9015783680046715</v>
      </c>
      <c r="AK14">
        <f t="shared" si="25"/>
        <v>-9.2736398449776587</v>
      </c>
      <c r="AM14">
        <f t="shared" si="1"/>
        <v>-65.62164138593991</v>
      </c>
      <c r="AN14" s="2">
        <f t="shared" si="2"/>
        <v>-65.546625599999999</v>
      </c>
      <c r="AO14" s="2">
        <f t="shared" si="26"/>
        <v>5.6273681401825468E-3</v>
      </c>
      <c r="AQ14">
        <f t="shared" si="27"/>
        <v>0.97581550954585872</v>
      </c>
      <c r="AR14" s="2">
        <v>0.97470000000000001</v>
      </c>
      <c r="AT14">
        <f t="shared" si="28"/>
        <v>0.7</v>
      </c>
      <c r="AU14">
        <f t="shared" si="28"/>
        <v>0.7</v>
      </c>
    </row>
    <row r="15" spans="1:47" x14ac:dyDescent="0.3">
      <c r="A15">
        <v>2.508</v>
      </c>
      <c r="B15" s="9">
        <v>298.14999999999998</v>
      </c>
      <c r="C15">
        <v>58.44</v>
      </c>
      <c r="D15">
        <f t="shared" si="3"/>
        <v>146.56752</v>
      </c>
      <c r="E15" s="2">
        <v>1.7999999999999999E-2</v>
      </c>
      <c r="F15">
        <f t="shared" si="4"/>
        <v>3.3540164346805303E-3</v>
      </c>
      <c r="G15">
        <f t="shared" si="5"/>
        <v>5.697596715569115</v>
      </c>
      <c r="I15">
        <f t="shared" si="6"/>
        <v>45.143999999999998</v>
      </c>
      <c r="J15" s="2">
        <f t="shared" si="7"/>
        <v>2.508</v>
      </c>
      <c r="K15" s="2">
        <f t="shared" si="8"/>
        <v>1.5836666315863324</v>
      </c>
      <c r="L15" s="2">
        <v>0.2</v>
      </c>
      <c r="M15" s="2">
        <f t="shared" si="9"/>
        <v>1.3167333263172665</v>
      </c>
      <c r="N15" s="2">
        <f t="shared" si="10"/>
        <v>0.27515391654612203</v>
      </c>
      <c r="O15" s="2">
        <f t="shared" si="11"/>
        <v>0.69008602269767405</v>
      </c>
      <c r="P15" s="2">
        <f t="shared" si="12"/>
        <v>-90.287999999999997</v>
      </c>
      <c r="Q15" s="2">
        <f t="shared" si="13"/>
        <v>-62.306486817327595</v>
      </c>
      <c r="S15">
        <f t="shared" si="14"/>
        <v>0.631446025353402</v>
      </c>
      <c r="T15">
        <f t="shared" si="15"/>
        <v>2.6334666526345329</v>
      </c>
      <c r="U15">
        <f t="shared" si="16"/>
        <v>21.888807555164814</v>
      </c>
      <c r="W15">
        <f t="shared" si="17"/>
        <v>0.87216843540099587</v>
      </c>
      <c r="X15">
        <f t="shared" si="18"/>
        <v>-0.13677271386259451</v>
      </c>
      <c r="Z15">
        <f t="shared" si="19"/>
        <v>2422.4845637017233</v>
      </c>
      <c r="AA15">
        <f t="shared" si="0"/>
        <v>0.12783156459900416</v>
      </c>
      <c r="AB15">
        <f t="shared" si="20"/>
        <v>1.6340908907829375E-2</v>
      </c>
      <c r="AC15">
        <f t="shared" si="21"/>
        <v>39.585599586072647</v>
      </c>
      <c r="AE15" s="12" t="s">
        <v>18</v>
      </c>
      <c r="AF15">
        <v>-461.75586275205728</v>
      </c>
      <c r="AH15">
        <f t="shared" si="22"/>
        <v>-2155.119511271399</v>
      </c>
      <c r="AI15">
        <f t="shared" si="23"/>
        <v>1.6340908907829375E-2</v>
      </c>
      <c r="AJ15">
        <f t="shared" si="24"/>
        <v>0.87216843540099587</v>
      </c>
      <c r="AK15">
        <f t="shared" si="25"/>
        <v>-30.714817056017509</v>
      </c>
      <c r="AM15">
        <f t="shared" si="1"/>
        <v>-93.202849616410148</v>
      </c>
      <c r="AN15" s="2">
        <f t="shared" si="2"/>
        <v>-90.947102400000006</v>
      </c>
      <c r="AO15" s="2">
        <f t="shared" si="26"/>
        <v>5.088395504342107</v>
      </c>
      <c r="AQ15">
        <f t="shared" si="27"/>
        <v>1.0322839094498732</v>
      </c>
      <c r="AR15" s="2">
        <v>1.0073000000000001</v>
      </c>
      <c r="AT15">
        <f t="shared" si="28"/>
        <v>0.79999999999999993</v>
      </c>
      <c r="AU15">
        <f t="shared" si="28"/>
        <v>0.79999999999999993</v>
      </c>
    </row>
    <row r="16" spans="1:47" x14ac:dyDescent="0.3">
      <c r="A16">
        <v>2.5089999999999999</v>
      </c>
      <c r="B16" s="9">
        <v>310.64999999999998</v>
      </c>
      <c r="C16">
        <v>58.44</v>
      </c>
      <c r="D16">
        <f t="shared" si="3"/>
        <v>146.62595999999999</v>
      </c>
      <c r="E16" s="2">
        <v>1.7999999999999999E-2</v>
      </c>
      <c r="F16">
        <f t="shared" si="4"/>
        <v>3.2190568163528088E-3</v>
      </c>
      <c r="G16">
        <f t="shared" si="5"/>
        <v>5.7386668765097024</v>
      </c>
      <c r="I16">
        <f t="shared" si="6"/>
        <v>45.161999999999999</v>
      </c>
      <c r="J16" s="2">
        <f t="shared" si="7"/>
        <v>2.5089999999999999</v>
      </c>
      <c r="K16" s="2">
        <f t="shared" si="8"/>
        <v>1.5839823231336896</v>
      </c>
      <c r="L16" s="2">
        <v>0.2</v>
      </c>
      <c r="M16" s="2">
        <f t="shared" si="9"/>
        <v>1.3167964646267381</v>
      </c>
      <c r="N16" s="2">
        <f t="shared" si="10"/>
        <v>0.27520186611532821</v>
      </c>
      <c r="O16" s="2">
        <f t="shared" si="11"/>
        <v>0.69048148208335847</v>
      </c>
      <c r="P16" s="2">
        <f t="shared" si="12"/>
        <v>-90.323999999999998</v>
      </c>
      <c r="Q16" s="2">
        <f t="shared" si="13"/>
        <v>-62.367049387697271</v>
      </c>
      <c r="S16">
        <f t="shared" si="14"/>
        <v>0.63132017661765227</v>
      </c>
      <c r="T16">
        <f t="shared" si="15"/>
        <v>2.6335929292534761</v>
      </c>
      <c r="U16">
        <f t="shared" si="16"/>
        <v>21.892025593254228</v>
      </c>
      <c r="W16">
        <f t="shared" si="17"/>
        <v>0.87212398365723387</v>
      </c>
      <c r="X16">
        <f t="shared" si="18"/>
        <v>-0.13682368208705728</v>
      </c>
      <c r="Z16">
        <f t="shared" si="19"/>
        <v>2439.2644106698467</v>
      </c>
      <c r="AA16">
        <f t="shared" si="0"/>
        <v>0.12787601634276619</v>
      </c>
      <c r="AB16">
        <f t="shared" si="20"/>
        <v>1.6352275555695406E-2</v>
      </c>
      <c r="AC16">
        <f t="shared" si="21"/>
        <v>39.887523796474291</v>
      </c>
      <c r="AE16" s="12" t="s">
        <v>19</v>
      </c>
      <c r="AF16">
        <v>-1.2999479421045732</v>
      </c>
      <c r="AH16">
        <f t="shared" si="22"/>
        <v>-2172.0363905296276</v>
      </c>
      <c r="AI16">
        <f t="shared" si="23"/>
        <v>1.6352275555695406E-2</v>
      </c>
      <c r="AJ16">
        <f t="shared" si="24"/>
        <v>0.87212398365723387</v>
      </c>
      <c r="AK16">
        <f t="shared" si="25"/>
        <v>-30.975870784347592</v>
      </c>
      <c r="AM16">
        <f t="shared" si="1"/>
        <v>-93.307551675165257</v>
      </c>
      <c r="AN16" s="2">
        <f t="shared" si="2"/>
        <v>-92.392419599999997</v>
      </c>
      <c r="AO16" s="2">
        <f t="shared" si="26"/>
        <v>0.83746671499627601</v>
      </c>
      <c r="AQ16">
        <f t="shared" si="27"/>
        <v>1.0330316601918124</v>
      </c>
      <c r="AR16" s="2">
        <v>1.0228999999999999</v>
      </c>
      <c r="AT16">
        <f t="shared" si="28"/>
        <v>0.89999999999999991</v>
      </c>
      <c r="AU16">
        <f t="shared" si="28"/>
        <v>0.89999999999999991</v>
      </c>
    </row>
    <row r="17" spans="1:47" x14ac:dyDescent="0.3">
      <c r="A17">
        <v>2.5089999999999999</v>
      </c>
      <c r="B17" s="9">
        <v>323.14999999999998</v>
      </c>
      <c r="C17">
        <v>58.44</v>
      </c>
      <c r="D17">
        <f t="shared" si="3"/>
        <v>146.62595999999999</v>
      </c>
      <c r="E17" s="2">
        <v>1.7999999999999999E-2</v>
      </c>
      <c r="F17">
        <f t="shared" si="4"/>
        <v>3.0945381401825778E-3</v>
      </c>
      <c r="G17">
        <f t="shared" si="5"/>
        <v>5.7781166117089047</v>
      </c>
      <c r="I17">
        <f t="shared" si="6"/>
        <v>45.161999999999999</v>
      </c>
      <c r="J17" s="2">
        <f t="shared" si="7"/>
        <v>2.5089999999999999</v>
      </c>
      <c r="K17" s="2">
        <f t="shared" si="8"/>
        <v>1.5839823231336896</v>
      </c>
      <c r="L17" s="2">
        <v>0.2</v>
      </c>
      <c r="M17" s="2">
        <f t="shared" si="9"/>
        <v>1.3167964646267381</v>
      </c>
      <c r="N17" s="2">
        <f t="shared" si="10"/>
        <v>0.27520186611532821</v>
      </c>
      <c r="O17" s="2">
        <f t="shared" si="11"/>
        <v>0.69048148208335847</v>
      </c>
      <c r="P17" s="2">
        <f t="shared" si="12"/>
        <v>-90.323999999999998</v>
      </c>
      <c r="Q17" s="2">
        <f t="shared" si="13"/>
        <v>-62.367049387697271</v>
      </c>
      <c r="S17">
        <f t="shared" si="14"/>
        <v>0.63132017661765227</v>
      </c>
      <c r="T17">
        <f t="shared" si="15"/>
        <v>2.6335929292534761</v>
      </c>
      <c r="U17">
        <f t="shared" si="16"/>
        <v>21.892025593254228</v>
      </c>
      <c r="W17">
        <f t="shared" si="17"/>
        <v>0.87212398365723387</v>
      </c>
      <c r="X17">
        <f t="shared" si="18"/>
        <v>-0.13682368208705728</v>
      </c>
      <c r="Z17">
        <f t="shared" si="19"/>
        <v>2455.4742663340521</v>
      </c>
      <c r="AA17">
        <f t="shared" si="0"/>
        <v>0.12787601634276619</v>
      </c>
      <c r="AB17">
        <f t="shared" si="20"/>
        <v>1.6352275555695406E-2</v>
      </c>
      <c r="AC17">
        <f t="shared" si="21"/>
        <v>40.152591823013431</v>
      </c>
      <c r="AE17" s="12" t="s">
        <v>20</v>
      </c>
      <c r="AF17">
        <v>-2712.4553540891357</v>
      </c>
      <c r="AH17">
        <f t="shared" si="22"/>
        <v>-2186.6041301435548</v>
      </c>
      <c r="AI17">
        <f t="shared" si="23"/>
        <v>1.6352275555695406E-2</v>
      </c>
      <c r="AJ17">
        <f t="shared" si="24"/>
        <v>0.87212398365723387</v>
      </c>
      <c r="AK17">
        <f t="shared" si="25"/>
        <v>-31.183624402964917</v>
      </c>
      <c r="AM17">
        <f t="shared" si="1"/>
        <v>-93.364866083087065</v>
      </c>
      <c r="AN17" s="2">
        <f t="shared" si="2"/>
        <v>-92.771780399999983</v>
      </c>
      <c r="AO17" s="2">
        <f t="shared" si="26"/>
        <v>0.35175062748287106</v>
      </c>
      <c r="AQ17">
        <f t="shared" si="27"/>
        <v>1.0336662025938517</v>
      </c>
      <c r="AR17" s="2">
        <v>1.0270999999999999</v>
      </c>
      <c r="AT17">
        <f t="shared" si="28"/>
        <v>0.99999999999999989</v>
      </c>
      <c r="AU17">
        <f t="shared" si="28"/>
        <v>0.99999999999999989</v>
      </c>
    </row>
    <row r="18" spans="1:47" x14ac:dyDescent="0.3">
      <c r="A18">
        <v>2.5099999999999998</v>
      </c>
      <c r="B18" s="9">
        <v>335.65</v>
      </c>
      <c r="C18">
        <v>58.44</v>
      </c>
      <c r="D18">
        <f t="shared" si="3"/>
        <v>146.68439999999998</v>
      </c>
      <c r="E18" s="2">
        <v>1.7999999999999999E-2</v>
      </c>
      <c r="F18">
        <f t="shared" si="4"/>
        <v>2.9792939073439596E-3</v>
      </c>
      <c r="G18">
        <f t="shared" si="5"/>
        <v>5.8160689503847607</v>
      </c>
      <c r="I18">
        <f t="shared" si="6"/>
        <v>45.179999999999993</v>
      </c>
      <c r="J18" s="2">
        <f t="shared" si="7"/>
        <v>2.5099999999999998</v>
      </c>
      <c r="K18" s="2">
        <f t="shared" si="8"/>
        <v>1.5842979517754858</v>
      </c>
      <c r="L18" s="2">
        <v>0.2</v>
      </c>
      <c r="M18" s="2">
        <f t="shared" si="9"/>
        <v>1.3168595903550973</v>
      </c>
      <c r="N18" s="2">
        <f t="shared" si="10"/>
        <v>0.27524980383160808</v>
      </c>
      <c r="O18" s="2">
        <f t="shared" si="11"/>
        <v>0.69087700761733617</v>
      </c>
      <c r="P18" s="2">
        <f t="shared" si="12"/>
        <v>-90.359999999999985</v>
      </c>
      <c r="Q18" s="2">
        <f t="shared" si="13"/>
        <v>-62.427646408302486</v>
      </c>
      <c r="S18">
        <f t="shared" si="14"/>
        <v>0.63119440309780317</v>
      </c>
      <c r="T18">
        <f t="shared" si="15"/>
        <v>2.6337191807101945</v>
      </c>
      <c r="U18">
        <f t="shared" si="16"/>
        <v>21.895242700653228</v>
      </c>
      <c r="W18">
        <f t="shared" si="17"/>
        <v>0.8720795364443783</v>
      </c>
      <c r="X18">
        <f t="shared" si="18"/>
        <v>-0.13687464771389263</v>
      </c>
      <c r="Z18">
        <f t="shared" si="19"/>
        <v>2470.9709941453962</v>
      </c>
      <c r="AA18">
        <f t="shared" si="0"/>
        <v>0.12792046355562173</v>
      </c>
      <c r="AB18">
        <f t="shared" si="20"/>
        <v>1.6363644996285148E-2</v>
      </c>
      <c r="AC18">
        <f t="shared" si="21"/>
        <v>40.434092144313048</v>
      </c>
      <c r="AE18" s="12" t="s">
        <v>21</v>
      </c>
      <c r="AF18">
        <v>-286.66092837381854</v>
      </c>
      <c r="AH18">
        <f t="shared" si="22"/>
        <v>-2202.4049645095288</v>
      </c>
      <c r="AI18">
        <f t="shared" si="23"/>
        <v>1.6363644996285148E-2</v>
      </c>
      <c r="AJ18">
        <f t="shared" si="24"/>
        <v>0.8720795364443783</v>
      </c>
      <c r="AK18">
        <f t="shared" si="25"/>
        <v>-31.42919967978105</v>
      </c>
      <c r="AM18">
        <f t="shared" si="1"/>
        <v>-93.464656221201608</v>
      </c>
      <c r="AN18" s="2">
        <f t="shared" si="2"/>
        <v>-92.763575999999986</v>
      </c>
      <c r="AO18" s="2">
        <f t="shared" si="26"/>
        <v>0.49151347656011468</v>
      </c>
      <c r="AQ18">
        <f t="shared" si="27"/>
        <v>1.0343587452545553</v>
      </c>
      <c r="AR18" s="2">
        <v>1.0266</v>
      </c>
      <c r="AT18">
        <f t="shared" si="28"/>
        <v>1.0999999999999999</v>
      </c>
      <c r="AU18">
        <f t="shared" si="28"/>
        <v>1.0999999999999999</v>
      </c>
    </row>
    <row r="19" spans="1:47" x14ac:dyDescent="0.3">
      <c r="A19">
        <v>2.5110000000000001</v>
      </c>
      <c r="B19" s="9">
        <v>348.15</v>
      </c>
      <c r="C19">
        <v>58.44</v>
      </c>
      <c r="D19">
        <f t="shared" si="3"/>
        <v>146.74284</v>
      </c>
      <c r="E19" s="2">
        <v>1.7999999999999999E-2</v>
      </c>
      <c r="F19">
        <f t="shared" si="4"/>
        <v>2.8723251472066642E-3</v>
      </c>
      <c r="G19">
        <f t="shared" si="5"/>
        <v>5.852633421388556</v>
      </c>
      <c r="I19">
        <f t="shared" si="6"/>
        <v>45.198</v>
      </c>
      <c r="J19" s="2">
        <f t="shared" si="7"/>
        <v>2.5110000000000001</v>
      </c>
      <c r="K19" s="2">
        <f t="shared" si="8"/>
        <v>1.5846135175493108</v>
      </c>
      <c r="L19" s="2">
        <v>0.2</v>
      </c>
      <c r="M19" s="2">
        <f t="shared" si="9"/>
        <v>1.3169227035098623</v>
      </c>
      <c r="N19" s="2">
        <f t="shared" si="10"/>
        <v>0.27529772970226501</v>
      </c>
      <c r="O19" s="2">
        <f t="shared" si="11"/>
        <v>0.69127259928238749</v>
      </c>
      <c r="P19" s="2">
        <f t="shared" si="12"/>
        <v>-90.396000000000001</v>
      </c>
      <c r="Q19" s="2">
        <f t="shared" si="13"/>
        <v>-62.488277884730699</v>
      </c>
      <c r="S19">
        <f t="shared" si="14"/>
        <v>0.63106870471896093</v>
      </c>
      <c r="T19">
        <f t="shared" si="15"/>
        <v>2.6338454070197246</v>
      </c>
      <c r="U19">
        <f t="shared" si="16"/>
        <v>21.89845887794819</v>
      </c>
      <c r="W19">
        <f t="shared" si="17"/>
        <v>0.87203509376173649</v>
      </c>
      <c r="X19">
        <f t="shared" si="18"/>
        <v>-0.13692561074336526</v>
      </c>
      <c r="Z19">
        <f t="shared" si="19"/>
        <v>2485.8961796030567</v>
      </c>
      <c r="AA19">
        <f t="shared" si="0"/>
        <v>0.12796490623826351</v>
      </c>
      <c r="AB19">
        <f t="shared" si="20"/>
        <v>1.637501722856757E-2</v>
      </c>
      <c r="AC19">
        <f t="shared" si="21"/>
        <v>40.706592769430358</v>
      </c>
      <c r="AE19" s="12" t="s">
        <v>22</v>
      </c>
      <c r="AF19">
        <v>-0.82574465100120242</v>
      </c>
      <c r="AH19">
        <f t="shared" si="22"/>
        <v>-2217.7150506553658</v>
      </c>
      <c r="AI19">
        <f t="shared" si="23"/>
        <v>1.637501722856757E-2</v>
      </c>
      <c r="AJ19">
        <f t="shared" si="24"/>
        <v>0.87203509376173649</v>
      </c>
      <c r="AK19">
        <f t="shared" si="25"/>
        <v>-31.668060959975314</v>
      </c>
      <c r="AM19">
        <f t="shared" si="1"/>
        <v>-93.562194182877306</v>
      </c>
      <c r="AN19" s="2">
        <f t="shared" si="2"/>
        <v>-92.683018800000013</v>
      </c>
      <c r="AO19" s="2">
        <f t="shared" si="26"/>
        <v>0.77294935385743402</v>
      </c>
      <c r="AQ19">
        <f t="shared" si="27"/>
        <v>1.0350258217496051</v>
      </c>
      <c r="AR19" s="2">
        <v>1.0253000000000001</v>
      </c>
      <c r="AT19">
        <f t="shared" si="28"/>
        <v>1.2</v>
      </c>
      <c r="AU19">
        <f t="shared" si="28"/>
        <v>1.2</v>
      </c>
    </row>
    <row r="20" spans="1:47" x14ac:dyDescent="0.3">
      <c r="A20">
        <v>2.5129999999999999</v>
      </c>
      <c r="B20" s="9">
        <v>360.65</v>
      </c>
      <c r="C20">
        <v>58.44</v>
      </c>
      <c r="D20">
        <f t="shared" si="3"/>
        <v>146.85971999999998</v>
      </c>
      <c r="E20" s="2">
        <v>1.7999999999999999E-2</v>
      </c>
      <c r="F20">
        <f t="shared" si="4"/>
        <v>2.772771384999307E-3</v>
      </c>
      <c r="G20">
        <f t="shared" si="5"/>
        <v>5.8879079589496817</v>
      </c>
      <c r="I20">
        <f t="shared" si="6"/>
        <v>45.233999999999995</v>
      </c>
      <c r="J20" s="2">
        <f t="shared" si="7"/>
        <v>2.5129999999999999</v>
      </c>
      <c r="K20" s="2">
        <f t="shared" si="8"/>
        <v>1.5852444606432157</v>
      </c>
      <c r="L20" s="2">
        <v>0.2</v>
      </c>
      <c r="M20" s="2">
        <f t="shared" si="9"/>
        <v>1.3170488921286432</v>
      </c>
      <c r="N20" s="2">
        <f t="shared" si="10"/>
        <v>0.2753935459358845</v>
      </c>
      <c r="O20" s="2">
        <f t="shared" si="11"/>
        <v>0.69206398093687771</v>
      </c>
      <c r="P20" s="2">
        <f t="shared" si="12"/>
        <v>-90.467999999999989</v>
      </c>
      <c r="Q20" s="2">
        <f t="shared" si="13"/>
        <v>-62.609644227397446</v>
      </c>
      <c r="S20">
        <f t="shared" si="14"/>
        <v>0.63081753308524302</v>
      </c>
      <c r="T20">
        <f t="shared" si="15"/>
        <v>2.6340977842572864</v>
      </c>
      <c r="U20">
        <f t="shared" si="16"/>
        <v>21.904888444568531</v>
      </c>
      <c r="W20">
        <f t="shared" si="17"/>
        <v>0.87194622198432437</v>
      </c>
      <c r="X20">
        <f t="shared" si="18"/>
        <v>-0.13702752901128093</v>
      </c>
      <c r="Z20">
        <f t="shared" si="19"/>
        <v>2500.1908845812914</v>
      </c>
      <c r="AA20">
        <f t="shared" si="0"/>
        <v>0.12805377801567569</v>
      </c>
      <c r="AB20">
        <f t="shared" si="20"/>
        <v>1.6397770064087946E-2</v>
      </c>
      <c r="AC20">
        <f t="shared" si="21"/>
        <v>40.997555241692659</v>
      </c>
      <c r="AE20" s="12" t="s">
        <v>23</v>
      </c>
      <c r="AF20">
        <v>-1677.7959053618126</v>
      </c>
      <c r="AH20">
        <f t="shared" si="22"/>
        <v>-2234.3766828398493</v>
      </c>
      <c r="AI20">
        <f t="shared" si="23"/>
        <v>1.6397770064087946E-2</v>
      </c>
      <c r="AJ20">
        <f t="shared" si="24"/>
        <v>0.87194622198432437</v>
      </c>
      <c r="AK20">
        <f t="shared" si="25"/>
        <v>-31.947058949604934</v>
      </c>
      <c r="AM20">
        <f t="shared" si="1"/>
        <v>-93.702056493064973</v>
      </c>
      <c r="AN20" s="2">
        <f t="shared" si="2"/>
        <v>-92.214032399999994</v>
      </c>
      <c r="AO20" s="2">
        <f t="shared" si="26"/>
        <v>2.2142157015418533</v>
      </c>
      <c r="AQ20">
        <f t="shared" si="27"/>
        <v>1.0357480710645199</v>
      </c>
      <c r="AR20" s="2">
        <v>1.0193000000000001</v>
      </c>
      <c r="AT20">
        <f t="shared" si="28"/>
        <v>1.3</v>
      </c>
      <c r="AU20">
        <f t="shared" si="28"/>
        <v>1.3</v>
      </c>
    </row>
    <row r="21" spans="1:47" x14ac:dyDescent="0.3">
      <c r="A21">
        <v>2.516</v>
      </c>
      <c r="B21" s="9">
        <v>373.15</v>
      </c>
      <c r="C21">
        <v>58.44</v>
      </c>
      <c r="D21">
        <f t="shared" si="3"/>
        <v>147.03504000000001</v>
      </c>
      <c r="E21" s="2">
        <v>1.7999999999999999E-2</v>
      </c>
      <c r="F21">
        <f t="shared" si="4"/>
        <v>2.6798874447273215E-3</v>
      </c>
      <c r="G21">
        <f t="shared" si="5"/>
        <v>5.9219804835773964</v>
      </c>
      <c r="I21">
        <f t="shared" si="6"/>
        <v>45.287999999999997</v>
      </c>
      <c r="J21" s="2">
        <f t="shared" si="7"/>
        <v>2.516</v>
      </c>
      <c r="K21" s="2">
        <f t="shared" si="8"/>
        <v>1.5861904047118682</v>
      </c>
      <c r="L21" s="2">
        <v>0.2</v>
      </c>
      <c r="M21" s="2">
        <f t="shared" si="9"/>
        <v>1.3172380809423736</v>
      </c>
      <c r="N21" s="2">
        <f t="shared" si="10"/>
        <v>0.27553718162629309</v>
      </c>
      <c r="O21" s="2">
        <f t="shared" si="11"/>
        <v>0.69325154897175345</v>
      </c>
      <c r="P21" s="2">
        <f t="shared" si="12"/>
        <v>-90.575999999999993</v>
      </c>
      <c r="Q21" s="2">
        <f t="shared" si="13"/>
        <v>-62.791952299665539</v>
      </c>
      <c r="S21">
        <f t="shared" si="14"/>
        <v>0.63044133732586172</v>
      </c>
      <c r="T21">
        <f t="shared" si="15"/>
        <v>2.6344761618847472</v>
      </c>
      <c r="U21">
        <f t="shared" si="16"/>
        <v>21.914525833344328</v>
      </c>
      <c r="W21">
        <f t="shared" si="17"/>
        <v>0.87181294827749989</v>
      </c>
      <c r="X21">
        <f t="shared" si="18"/>
        <v>-0.13718038693955087</v>
      </c>
      <c r="Z21">
        <f t="shared" si="19"/>
        <v>2513.8891866458025</v>
      </c>
      <c r="AA21">
        <f t="shared" si="0"/>
        <v>0.12818705172250014</v>
      </c>
      <c r="AB21">
        <f t="shared" si="20"/>
        <v>1.6431920229306927E-2</v>
      </c>
      <c r="AC21">
        <f t="shared" si="21"/>
        <v>41.308026580281101</v>
      </c>
      <c r="AH21">
        <f t="shared" si="22"/>
        <v>-2252.4513855118666</v>
      </c>
      <c r="AI21">
        <f t="shared" si="23"/>
        <v>1.6431920229306927E-2</v>
      </c>
      <c r="AJ21">
        <f t="shared" si="24"/>
        <v>0.87181294827749989</v>
      </c>
      <c r="AK21">
        <f t="shared" si="25"/>
        <v>-32.267629319434612</v>
      </c>
      <c r="AM21">
        <f t="shared" si="1"/>
        <v>-93.884055780795904</v>
      </c>
      <c r="AN21" s="2">
        <f t="shared" si="2"/>
        <v>-92.025216</v>
      </c>
      <c r="AO21" s="2">
        <f t="shared" si="26"/>
        <v>3.4552853306693647</v>
      </c>
      <c r="AQ21">
        <f t="shared" si="27"/>
        <v>1.0365224317787924</v>
      </c>
      <c r="AR21" s="2">
        <v>1.016</v>
      </c>
      <c r="AT21">
        <f t="shared" si="28"/>
        <v>1.4000000000000001</v>
      </c>
      <c r="AU21">
        <f t="shared" si="28"/>
        <v>1.4000000000000001</v>
      </c>
    </row>
    <row r="22" spans="1:47" x14ac:dyDescent="0.3">
      <c r="A22">
        <v>3.0329999999999999</v>
      </c>
      <c r="B22" s="9">
        <v>298.14999999999998</v>
      </c>
      <c r="C22">
        <v>58.44</v>
      </c>
      <c r="D22">
        <f t="shared" si="3"/>
        <v>177.24851999999998</v>
      </c>
      <c r="E22" s="2">
        <v>1.7999999999999999E-2</v>
      </c>
      <c r="F22">
        <f t="shared" si="4"/>
        <v>3.3540164346805303E-3</v>
      </c>
      <c r="G22">
        <f t="shared" si="5"/>
        <v>5.697596715569115</v>
      </c>
      <c r="I22">
        <f t="shared" si="6"/>
        <v>54.594000000000001</v>
      </c>
      <c r="J22" s="2">
        <f t="shared" si="7"/>
        <v>3.0329999999999999</v>
      </c>
      <c r="K22" s="2">
        <f t="shared" si="8"/>
        <v>1.7415510328439991</v>
      </c>
      <c r="L22" s="2">
        <v>0.2</v>
      </c>
      <c r="M22" s="2">
        <f t="shared" si="9"/>
        <v>1.3483102065688</v>
      </c>
      <c r="N22" s="2">
        <f t="shared" si="10"/>
        <v>0.29885210958310771</v>
      </c>
      <c r="O22" s="2">
        <f t="shared" si="11"/>
        <v>0.90641844836556562</v>
      </c>
      <c r="P22" s="2">
        <f t="shared" si="12"/>
        <v>-109.188</v>
      </c>
      <c r="Q22" s="2">
        <f t="shared" si="13"/>
        <v>-98.970017540139381</v>
      </c>
      <c r="S22">
        <f t="shared" si="14"/>
        <v>0.57420080212462876</v>
      </c>
      <c r="T22">
        <f t="shared" si="15"/>
        <v>2.6966204131375999</v>
      </c>
      <c r="U22">
        <f t="shared" si="16"/>
        <v>23.462715655590539</v>
      </c>
      <c r="W22">
        <f t="shared" si="17"/>
        <v>0.84943831570924377</v>
      </c>
      <c r="X22">
        <f t="shared" si="18"/>
        <v>-0.1631799529736099</v>
      </c>
      <c r="Z22">
        <f t="shared" si="19"/>
        <v>2363.2086954350948</v>
      </c>
      <c r="AA22">
        <f t="shared" si="0"/>
        <v>0.1505616842907562</v>
      </c>
      <c r="AB22">
        <f t="shared" si="20"/>
        <v>2.2668820776469343E-2</v>
      </c>
      <c r="AC22">
        <f t="shared" si="21"/>
        <v>53.571154374212085</v>
      </c>
      <c r="AH22">
        <f t="shared" si="22"/>
        <v>-3065.5906069047519</v>
      </c>
      <c r="AI22">
        <f t="shared" si="23"/>
        <v>2.2668820776469343E-2</v>
      </c>
      <c r="AJ22">
        <f t="shared" si="24"/>
        <v>0.84943831570924377</v>
      </c>
      <c r="AK22">
        <f t="shared" si="25"/>
        <v>-59.030292127232158</v>
      </c>
      <c r="AM22">
        <f t="shared" si="1"/>
        <v>-117.13677539568344</v>
      </c>
      <c r="AN22" s="2">
        <f t="shared" si="2"/>
        <v>-114.156054</v>
      </c>
      <c r="AO22" s="2">
        <f t="shared" si="26"/>
        <v>8.8847000386850699</v>
      </c>
      <c r="AQ22">
        <f t="shared" si="27"/>
        <v>1.0727989833652365</v>
      </c>
      <c r="AR22" s="2">
        <v>1.0455000000000001</v>
      </c>
      <c r="AT22">
        <f t="shared" si="28"/>
        <v>1.5000000000000002</v>
      </c>
      <c r="AU22">
        <f t="shared" si="28"/>
        <v>1.5000000000000002</v>
      </c>
    </row>
    <row r="23" spans="1:47" x14ac:dyDescent="0.3">
      <c r="A23">
        <v>3.0339999999999998</v>
      </c>
      <c r="B23" s="9">
        <v>310.64999999999998</v>
      </c>
      <c r="C23">
        <v>58.44</v>
      </c>
      <c r="D23">
        <f t="shared" si="3"/>
        <v>177.30695999999998</v>
      </c>
      <c r="E23" s="2">
        <v>1.7999999999999999E-2</v>
      </c>
      <c r="F23">
        <f t="shared" si="4"/>
        <v>3.2190568163528088E-3</v>
      </c>
      <c r="G23">
        <f t="shared" si="5"/>
        <v>5.7386668765097024</v>
      </c>
      <c r="I23">
        <f t="shared" si="6"/>
        <v>54.611999999999995</v>
      </c>
      <c r="J23" s="2">
        <f t="shared" si="7"/>
        <v>3.0339999999999998</v>
      </c>
      <c r="K23" s="2">
        <f t="shared" si="8"/>
        <v>1.7418381095842403</v>
      </c>
      <c r="L23" s="2">
        <v>0.2</v>
      </c>
      <c r="M23" s="2">
        <f t="shared" si="9"/>
        <v>1.3483676219168481</v>
      </c>
      <c r="N23" s="2">
        <f t="shared" si="10"/>
        <v>0.29889469186524042</v>
      </c>
      <c r="O23" s="2">
        <f t="shared" si="11"/>
        <v>0.9068464951191394</v>
      </c>
      <c r="P23" s="2">
        <f t="shared" si="12"/>
        <v>-109.22399999999999</v>
      </c>
      <c r="Q23" s="2">
        <f t="shared" si="13"/>
        <v>-99.04940158289287</v>
      </c>
      <c r="S23">
        <f t="shared" si="14"/>
        <v>0.57410616663949909</v>
      </c>
      <c r="T23">
        <f t="shared" si="15"/>
        <v>2.6967352438336962</v>
      </c>
      <c r="U23">
        <f t="shared" si="16"/>
        <v>23.465513812068735</v>
      </c>
      <c r="W23">
        <f t="shared" si="17"/>
        <v>0.84939615068613883</v>
      </c>
      <c r="X23">
        <f t="shared" si="18"/>
        <v>-0.16322959291669756</v>
      </c>
      <c r="Z23">
        <f t="shared" si="19"/>
        <v>2379.5383816498747</v>
      </c>
      <c r="AA23">
        <f t="shared" si="0"/>
        <v>0.15060384931386117</v>
      </c>
      <c r="AB23">
        <f t="shared" si="20"/>
        <v>2.2681519428152202E-2</v>
      </c>
      <c r="AC23">
        <f t="shared" si="21"/>
        <v>53.971546033425483</v>
      </c>
      <c r="AH23">
        <f t="shared" si="22"/>
        <v>-3088.8462289639442</v>
      </c>
      <c r="AI23">
        <f t="shared" si="23"/>
        <v>2.2681519428152202E-2</v>
      </c>
      <c r="AJ23">
        <f t="shared" si="24"/>
        <v>0.84939615068613883</v>
      </c>
      <c r="AK23">
        <f t="shared" si="25"/>
        <v>-59.508461372572171</v>
      </c>
      <c r="AM23">
        <f t="shared" si="1"/>
        <v>-117.14122964873162</v>
      </c>
      <c r="AN23" s="2">
        <f t="shared" si="2"/>
        <v>-115.26408719999998</v>
      </c>
      <c r="AO23" s="2">
        <f t="shared" si="26"/>
        <v>3.5236637728302425</v>
      </c>
      <c r="AQ23">
        <f t="shared" si="27"/>
        <v>1.0724861719835534</v>
      </c>
      <c r="AR23" s="2">
        <v>1.0552999999999999</v>
      </c>
      <c r="AT23">
        <f t="shared" si="28"/>
        <v>1.6000000000000003</v>
      </c>
      <c r="AU23">
        <f t="shared" si="28"/>
        <v>1.6000000000000003</v>
      </c>
    </row>
    <row r="24" spans="1:47" x14ac:dyDescent="0.3">
      <c r="A24">
        <v>3.0350000000000001</v>
      </c>
      <c r="B24" s="9">
        <v>323.14999999999998</v>
      </c>
      <c r="C24">
        <v>58.44</v>
      </c>
      <c r="D24">
        <f t="shared" si="3"/>
        <v>177.36539999999999</v>
      </c>
      <c r="E24" s="2">
        <v>1.7999999999999999E-2</v>
      </c>
      <c r="F24">
        <f t="shared" si="4"/>
        <v>3.0945381401825778E-3</v>
      </c>
      <c r="G24">
        <f t="shared" si="5"/>
        <v>5.7781166117089047</v>
      </c>
      <c r="I24">
        <f t="shared" si="6"/>
        <v>54.63</v>
      </c>
      <c r="J24" s="2">
        <f t="shared" si="7"/>
        <v>3.0350000000000001</v>
      </c>
      <c r="K24" s="2">
        <f t="shared" si="8"/>
        <v>1.7421251390184347</v>
      </c>
      <c r="L24" s="2">
        <v>0.2</v>
      </c>
      <c r="M24" s="2">
        <f t="shared" si="9"/>
        <v>1.3484250278036869</v>
      </c>
      <c r="N24" s="2">
        <f t="shared" si="10"/>
        <v>0.29893726531771064</v>
      </c>
      <c r="O24" s="2">
        <f t="shared" si="11"/>
        <v>0.90727460023925188</v>
      </c>
      <c r="P24" s="2">
        <f t="shared" si="12"/>
        <v>-109.26</v>
      </c>
      <c r="Q24" s="2">
        <f t="shared" si="13"/>
        <v>-99.128822822140663</v>
      </c>
      <c r="S24">
        <f t="shared" si="14"/>
        <v>0.57401157793029145</v>
      </c>
      <c r="T24">
        <f t="shared" si="15"/>
        <v>2.6968500556073738</v>
      </c>
      <c r="U24">
        <f t="shared" si="16"/>
        <v>23.468311280784167</v>
      </c>
      <c r="W24">
        <f t="shared" si="17"/>
        <v>0.8493539898488609</v>
      </c>
      <c r="X24">
        <f t="shared" si="18"/>
        <v>-0.16327923039578357</v>
      </c>
      <c r="Z24">
        <f t="shared" si="19"/>
        <v>2395.2168394321388</v>
      </c>
      <c r="AA24">
        <f t="shared" si="0"/>
        <v>0.15064601015113915</v>
      </c>
      <c r="AB24">
        <f t="shared" si="20"/>
        <v>2.2694220374457123E-2</v>
      </c>
      <c r="AC24">
        <f t="shared" si="21"/>
        <v>54.35757879868364</v>
      </c>
      <c r="AH24">
        <f t="shared" si="22"/>
        <v>-3111.2755544084757</v>
      </c>
      <c r="AI24">
        <f t="shared" si="23"/>
        <v>2.2694220374457123E-2</v>
      </c>
      <c r="AJ24">
        <f t="shared" si="24"/>
        <v>0.8493539898488609</v>
      </c>
      <c r="AK24">
        <f t="shared" si="25"/>
        <v>-59.971163648436765</v>
      </c>
      <c r="AM24">
        <f t="shared" si="1"/>
        <v>-117.14682848356748</v>
      </c>
      <c r="AN24" s="2">
        <f t="shared" si="2"/>
        <v>-115.684488</v>
      </c>
      <c r="AO24" s="2">
        <f t="shared" si="26"/>
        <v>2.1384396898803519</v>
      </c>
      <c r="AQ24">
        <f t="shared" si="27"/>
        <v>1.0721840425001599</v>
      </c>
      <c r="AR24" s="2">
        <v>1.0588</v>
      </c>
      <c r="AT24">
        <f t="shared" si="28"/>
        <v>1.7000000000000004</v>
      </c>
      <c r="AU24">
        <f t="shared" si="28"/>
        <v>1.7000000000000004</v>
      </c>
    </row>
    <row r="25" spans="1:47" x14ac:dyDescent="0.3">
      <c r="A25">
        <v>3.036</v>
      </c>
      <c r="B25" s="9">
        <v>335.65</v>
      </c>
      <c r="C25">
        <v>58.44</v>
      </c>
      <c r="D25">
        <f t="shared" si="3"/>
        <v>177.42383999999998</v>
      </c>
      <c r="E25" s="2">
        <v>1.7999999999999999E-2</v>
      </c>
      <c r="F25">
        <f t="shared" si="4"/>
        <v>2.9792939073439596E-3</v>
      </c>
      <c r="G25">
        <f t="shared" si="5"/>
        <v>5.8160689503847607</v>
      </c>
      <c r="I25">
        <f t="shared" si="6"/>
        <v>54.648000000000003</v>
      </c>
      <c r="J25" s="2">
        <f t="shared" si="7"/>
        <v>3.036</v>
      </c>
      <c r="K25" s="2">
        <f t="shared" si="8"/>
        <v>1.7424121211699601</v>
      </c>
      <c r="L25" s="2">
        <v>0.2</v>
      </c>
      <c r="M25" s="2">
        <f t="shared" si="9"/>
        <v>1.3484824242339921</v>
      </c>
      <c r="N25" s="2">
        <f t="shared" si="10"/>
        <v>0.2989798299450363</v>
      </c>
      <c r="O25" s="2">
        <f t="shared" si="11"/>
        <v>0.90770276371313019</v>
      </c>
      <c r="P25" s="2">
        <f t="shared" si="12"/>
        <v>-109.29600000000001</v>
      </c>
      <c r="Q25" s="2">
        <f t="shared" si="13"/>
        <v>-99.20828126279028</v>
      </c>
      <c r="S25">
        <f t="shared" si="14"/>
        <v>0.57391703595848498</v>
      </c>
      <c r="T25">
        <f t="shared" si="15"/>
        <v>2.6969648484679842</v>
      </c>
      <c r="U25">
        <f t="shared" si="16"/>
        <v>23.471108062099947</v>
      </c>
      <c r="W25">
        <f t="shared" si="17"/>
        <v>0.8493118331967866</v>
      </c>
      <c r="X25">
        <f t="shared" si="18"/>
        <v>-0.16332886541111269</v>
      </c>
      <c r="Z25">
        <f t="shared" si="19"/>
        <v>2410.2934736551319</v>
      </c>
      <c r="AA25">
        <f t="shared" si="0"/>
        <v>0.15068816680321337</v>
      </c>
      <c r="AB25">
        <f t="shared" si="20"/>
        <v>2.2706923614513055E-2</v>
      </c>
      <c r="AC25">
        <f t="shared" si="21"/>
        <v>54.730349794846418</v>
      </c>
      <c r="AH25">
        <f t="shared" si="22"/>
        <v>-3132.9417511093934</v>
      </c>
      <c r="AI25">
        <f t="shared" si="23"/>
        <v>2.2706923614513055E-2</v>
      </c>
      <c r="AJ25">
        <f t="shared" si="24"/>
        <v>0.8493118331967866</v>
      </c>
      <c r="AK25">
        <f t="shared" si="25"/>
        <v>-60.419592855500326</v>
      </c>
      <c r="AM25">
        <f t="shared" si="1"/>
        <v>-117.15347512964743</v>
      </c>
      <c r="AN25" s="2">
        <f t="shared" si="2"/>
        <v>-115.5914496</v>
      </c>
      <c r="AO25" s="2">
        <f t="shared" si="26"/>
        <v>2.4399237552703292</v>
      </c>
      <c r="AQ25">
        <f t="shared" si="27"/>
        <v>1.0718916989610545</v>
      </c>
      <c r="AR25" s="2">
        <v>1.0576000000000001</v>
      </c>
      <c r="AT25">
        <f t="shared" si="28"/>
        <v>1.8000000000000005</v>
      </c>
      <c r="AU25">
        <f t="shared" si="28"/>
        <v>1.8000000000000005</v>
      </c>
    </row>
    <row r="26" spans="1:47" x14ac:dyDescent="0.3">
      <c r="A26">
        <v>3.036</v>
      </c>
      <c r="B26" s="9">
        <v>348.15</v>
      </c>
      <c r="C26">
        <v>58.44</v>
      </c>
      <c r="D26">
        <f t="shared" si="3"/>
        <v>177.42383999999998</v>
      </c>
      <c r="E26" s="2">
        <v>1.7999999999999999E-2</v>
      </c>
      <c r="F26">
        <f t="shared" si="4"/>
        <v>2.8723251472066642E-3</v>
      </c>
      <c r="G26">
        <f t="shared" si="5"/>
        <v>5.852633421388556</v>
      </c>
      <c r="I26">
        <f t="shared" si="6"/>
        <v>54.648000000000003</v>
      </c>
      <c r="J26" s="2">
        <f t="shared" si="7"/>
        <v>3.036</v>
      </c>
      <c r="K26" s="2">
        <f t="shared" si="8"/>
        <v>1.7424121211699601</v>
      </c>
      <c r="L26" s="2">
        <v>0.2</v>
      </c>
      <c r="M26" s="2">
        <f t="shared" si="9"/>
        <v>1.3484824242339921</v>
      </c>
      <c r="N26" s="2">
        <f t="shared" si="10"/>
        <v>0.2989798299450363</v>
      </c>
      <c r="O26" s="2">
        <f t="shared" si="11"/>
        <v>0.90770276371313019</v>
      </c>
      <c r="P26" s="2">
        <f t="shared" si="12"/>
        <v>-109.29600000000001</v>
      </c>
      <c r="Q26" s="2">
        <f t="shared" si="13"/>
        <v>-99.20828126279028</v>
      </c>
      <c r="S26">
        <f t="shared" si="14"/>
        <v>0.57391703595848498</v>
      </c>
      <c r="T26">
        <f t="shared" si="15"/>
        <v>2.6969648484679842</v>
      </c>
      <c r="U26">
        <f t="shared" si="16"/>
        <v>23.471108062099947</v>
      </c>
      <c r="W26">
        <f t="shared" si="17"/>
        <v>0.8493118331967866</v>
      </c>
      <c r="X26">
        <f t="shared" si="18"/>
        <v>-0.16332886541111269</v>
      </c>
      <c r="Z26">
        <f t="shared" si="19"/>
        <v>2424.945176599058</v>
      </c>
      <c r="AA26">
        <f t="shared" si="0"/>
        <v>0.15068816680321337</v>
      </c>
      <c r="AB26">
        <f t="shared" si="20"/>
        <v>2.2706923614513055E-2</v>
      </c>
      <c r="AC26">
        <f t="shared" si="21"/>
        <v>55.063044894416677</v>
      </c>
      <c r="AH26">
        <f t="shared" si="22"/>
        <v>-3152.138555710686</v>
      </c>
      <c r="AI26">
        <f t="shared" si="23"/>
        <v>2.2706923614513055E-2</v>
      </c>
      <c r="AJ26">
        <f t="shared" si="24"/>
        <v>0.8493118331967866</v>
      </c>
      <c r="AK26">
        <f t="shared" si="25"/>
        <v>-60.789808202697891</v>
      </c>
      <c r="AM26">
        <f t="shared" si="1"/>
        <v>-117.11595488202013</v>
      </c>
      <c r="AN26" s="2">
        <f t="shared" si="2"/>
        <v>-115.56959039999998</v>
      </c>
      <c r="AO26" s="2">
        <f t="shared" si="26"/>
        <v>2.3912431112534538</v>
      </c>
      <c r="AQ26">
        <f t="shared" si="27"/>
        <v>1.0715484087434135</v>
      </c>
      <c r="AR26" s="2">
        <v>1.0573999999999999</v>
      </c>
      <c r="AT26">
        <f t="shared" si="28"/>
        <v>1.9000000000000006</v>
      </c>
      <c r="AU26">
        <f t="shared" si="28"/>
        <v>1.9000000000000006</v>
      </c>
    </row>
    <row r="27" spans="1:47" x14ac:dyDescent="0.3">
      <c r="A27">
        <v>3.0390000000000001</v>
      </c>
      <c r="B27" s="9">
        <v>360.65</v>
      </c>
      <c r="C27">
        <v>58.44</v>
      </c>
      <c r="D27">
        <f t="shared" si="3"/>
        <v>177.59916000000001</v>
      </c>
      <c r="E27" s="2">
        <v>1.7999999999999999E-2</v>
      </c>
      <c r="F27">
        <f t="shared" si="4"/>
        <v>2.772771384999307E-3</v>
      </c>
      <c r="G27">
        <f t="shared" si="5"/>
        <v>5.8879079589496817</v>
      </c>
      <c r="I27">
        <f t="shared" si="6"/>
        <v>54.702000000000005</v>
      </c>
      <c r="J27" s="2">
        <f t="shared" si="7"/>
        <v>3.0390000000000001</v>
      </c>
      <c r="K27" s="2">
        <f t="shared" si="8"/>
        <v>1.7432727841620199</v>
      </c>
      <c r="L27" s="2">
        <v>0.2</v>
      </c>
      <c r="M27" s="2">
        <f t="shared" si="9"/>
        <v>1.348654556832404</v>
      </c>
      <c r="N27" s="2">
        <f t="shared" si="10"/>
        <v>0.29910747092126694</v>
      </c>
      <c r="O27" s="2">
        <f t="shared" si="11"/>
        <v>0.90898760412973023</v>
      </c>
      <c r="P27" s="2">
        <f t="shared" si="12"/>
        <v>-109.40400000000001</v>
      </c>
      <c r="Q27" s="2">
        <f t="shared" si="13"/>
        <v>-99.446879842209015</v>
      </c>
      <c r="S27">
        <f t="shared" si="14"/>
        <v>0.57363369008292853</v>
      </c>
      <c r="T27">
        <f t="shared" si="15"/>
        <v>2.697309113664808</v>
      </c>
      <c r="U27">
        <f t="shared" si="16"/>
        <v>23.479494285275969</v>
      </c>
      <c r="W27">
        <f t="shared" si="17"/>
        <v>0.84918538834555557</v>
      </c>
      <c r="X27">
        <f t="shared" si="18"/>
        <v>-0.1634777556770029</v>
      </c>
      <c r="Z27">
        <f t="shared" si="19"/>
        <v>2438.6787438561014</v>
      </c>
      <c r="AA27">
        <f t="shared" si="0"/>
        <v>0.15081461165444446</v>
      </c>
      <c r="AB27">
        <f t="shared" si="20"/>
        <v>2.2745047088480894E-2</v>
      </c>
      <c r="AC27">
        <f t="shared" si="21"/>
        <v>55.467862862684463</v>
      </c>
      <c r="AH27">
        <f t="shared" si="22"/>
        <v>-3175.9763437157326</v>
      </c>
      <c r="AI27">
        <f t="shared" si="23"/>
        <v>2.2745047088480894E-2</v>
      </c>
      <c r="AJ27">
        <f t="shared" si="24"/>
        <v>0.84918538834555557</v>
      </c>
      <c r="AK27">
        <f t="shared" si="25"/>
        <v>-61.343226068296204</v>
      </c>
      <c r="AM27">
        <f t="shared" si="1"/>
        <v>-117.21448867755025</v>
      </c>
      <c r="AN27" s="2">
        <f t="shared" si="2"/>
        <v>-114.7866768</v>
      </c>
      <c r="AO27" s="2">
        <f t="shared" si="26"/>
        <v>5.894270512774094</v>
      </c>
      <c r="AQ27">
        <f t="shared" si="27"/>
        <v>1.0713912533138663</v>
      </c>
      <c r="AR27" s="2">
        <v>1.0491999999999999</v>
      </c>
      <c r="AT27">
        <f t="shared" si="28"/>
        <v>2.0000000000000004</v>
      </c>
      <c r="AU27">
        <f t="shared" si="28"/>
        <v>2.0000000000000004</v>
      </c>
    </row>
    <row r="28" spans="1:47" x14ac:dyDescent="0.3">
      <c r="A28">
        <v>3.0430000000000001</v>
      </c>
      <c r="B28" s="9">
        <v>373.15</v>
      </c>
      <c r="C28">
        <v>58.44</v>
      </c>
      <c r="D28">
        <f t="shared" si="3"/>
        <v>177.83292</v>
      </c>
      <c r="E28" s="2">
        <v>1.7999999999999999E-2</v>
      </c>
      <c r="F28">
        <f t="shared" si="4"/>
        <v>2.6798874447273215E-3</v>
      </c>
      <c r="G28">
        <f t="shared" si="5"/>
        <v>5.9219804835773964</v>
      </c>
      <c r="I28">
        <f t="shared" si="6"/>
        <v>54.774000000000001</v>
      </c>
      <c r="J28" s="2">
        <f t="shared" si="7"/>
        <v>3.0430000000000001</v>
      </c>
      <c r="K28" s="2">
        <f t="shared" si="8"/>
        <v>1.7444196742756601</v>
      </c>
      <c r="L28" s="2">
        <v>0.2</v>
      </c>
      <c r="M28" s="2">
        <f t="shared" si="9"/>
        <v>1.348883934855132</v>
      </c>
      <c r="N28" s="2">
        <f t="shared" si="10"/>
        <v>0.29927753561097403</v>
      </c>
      <c r="O28" s="2">
        <f t="shared" si="11"/>
        <v>0.91070154086419408</v>
      </c>
      <c r="P28" s="2">
        <f t="shared" si="12"/>
        <v>-109.548</v>
      </c>
      <c r="Q28" s="2">
        <f t="shared" si="13"/>
        <v>-99.765532398590736</v>
      </c>
      <c r="S28">
        <f t="shared" si="14"/>
        <v>0.57325654757662181</v>
      </c>
      <c r="T28">
        <f t="shared" si="15"/>
        <v>2.6977678697102641</v>
      </c>
      <c r="U28">
        <f t="shared" si="16"/>
        <v>23.490666314558219</v>
      </c>
      <c r="W28">
        <f t="shared" si="17"/>
        <v>0.84901685376564273</v>
      </c>
      <c r="X28">
        <f t="shared" si="18"/>
        <v>-0.16367624155375765</v>
      </c>
      <c r="Z28">
        <f t="shared" si="19"/>
        <v>2451.7907586667102</v>
      </c>
      <c r="AA28">
        <f t="shared" si="0"/>
        <v>0.15098314623435724</v>
      </c>
      <c r="AB28">
        <f t="shared" si="20"/>
        <v>2.2795910446825302E-2</v>
      </c>
      <c r="AC28">
        <f t="shared" si="21"/>
        <v>55.890802568920193</v>
      </c>
      <c r="AH28">
        <f t="shared" si="22"/>
        <v>-3201.0246367794498</v>
      </c>
      <c r="AI28">
        <f t="shared" si="23"/>
        <v>2.2795910446825302E-2</v>
      </c>
      <c r="AJ28">
        <f t="shared" si="24"/>
        <v>0.84901685376564273</v>
      </c>
      <c r="AK28">
        <f t="shared" si="25"/>
        <v>-61.952989867277466</v>
      </c>
      <c r="AM28">
        <f t="shared" si="1"/>
        <v>-117.35768765634546</v>
      </c>
      <c r="AN28" s="2">
        <f t="shared" si="2"/>
        <v>-114.149016</v>
      </c>
      <c r="AO28" s="2">
        <f t="shared" si="26"/>
        <v>10.29557379823471</v>
      </c>
      <c r="AQ28">
        <f t="shared" si="27"/>
        <v>1.0712900980058555</v>
      </c>
      <c r="AR28" s="2">
        <v>1.042</v>
      </c>
      <c r="AT28">
        <f t="shared" si="28"/>
        <v>2.1000000000000005</v>
      </c>
      <c r="AU28">
        <f t="shared" si="28"/>
        <v>2.1000000000000005</v>
      </c>
    </row>
    <row r="29" spans="1:47" x14ac:dyDescent="0.3">
      <c r="A29">
        <v>3.7250000000000001</v>
      </c>
      <c r="B29" s="9">
        <v>298.14999999999998</v>
      </c>
      <c r="C29">
        <v>58.44</v>
      </c>
      <c r="D29">
        <f t="shared" si="3"/>
        <v>217.68899999999999</v>
      </c>
      <c r="E29" s="2">
        <v>1.7999999999999999E-2</v>
      </c>
      <c r="F29">
        <f t="shared" si="4"/>
        <v>3.3540164346805303E-3</v>
      </c>
      <c r="G29">
        <f t="shared" si="5"/>
        <v>5.697596715569115</v>
      </c>
      <c r="I29">
        <f t="shared" si="6"/>
        <v>67.05</v>
      </c>
      <c r="J29" s="2">
        <f t="shared" si="7"/>
        <v>3.7250000000000001</v>
      </c>
      <c r="K29" s="2">
        <f t="shared" si="8"/>
        <v>1.9300259065618783</v>
      </c>
      <c r="L29" s="2">
        <v>0.2</v>
      </c>
      <c r="M29" s="2">
        <f t="shared" si="9"/>
        <v>1.3860051813123757</v>
      </c>
      <c r="N29" s="2">
        <f t="shared" si="10"/>
        <v>0.32642563908134137</v>
      </c>
      <c r="O29" s="2">
        <f t="shared" si="11"/>
        <v>1.2159355055779966</v>
      </c>
      <c r="P29" s="2">
        <f t="shared" si="12"/>
        <v>-134.1</v>
      </c>
      <c r="Q29" s="2">
        <f t="shared" si="13"/>
        <v>-163.05695129800932</v>
      </c>
      <c r="S29">
        <f t="shared" si="14"/>
        <v>0.51812776015083972</v>
      </c>
      <c r="T29">
        <f t="shared" si="15"/>
        <v>2.7720103626247514</v>
      </c>
      <c r="U29">
        <f t="shared" si="16"/>
        <v>25.25209188976407</v>
      </c>
      <c r="W29">
        <f t="shared" si="17"/>
        <v>0.82122775191366593</v>
      </c>
      <c r="X29">
        <f t="shared" si="18"/>
        <v>-0.19695480006635555</v>
      </c>
      <c r="Z29">
        <f t="shared" si="19"/>
        <v>2260.2995508727686</v>
      </c>
      <c r="AA29">
        <f t="shared" si="0"/>
        <v>0.17877224808633402</v>
      </c>
      <c r="AB29">
        <f t="shared" si="20"/>
        <v>3.1959516685841759E-2</v>
      </c>
      <c r="AC29">
        <f t="shared" si="21"/>
        <v>72.238081211118882</v>
      </c>
      <c r="AH29">
        <f t="shared" si="22"/>
        <v>-4238.033116944398</v>
      </c>
      <c r="AI29">
        <f t="shared" si="23"/>
        <v>3.1959516685841759E-2</v>
      </c>
      <c r="AJ29">
        <f t="shared" si="24"/>
        <v>0.82122775191366593</v>
      </c>
      <c r="AK29">
        <f t="shared" si="25"/>
        <v>-111.23159535491774</v>
      </c>
      <c r="AM29">
        <f t="shared" si="1"/>
        <v>-149.51248384404087</v>
      </c>
      <c r="AN29" s="2">
        <f t="shared" si="2"/>
        <v>-145.99467000000001</v>
      </c>
      <c r="AO29" s="2">
        <f t="shared" si="26"/>
        <v>12.375014241325523</v>
      </c>
      <c r="AQ29">
        <f t="shared" si="27"/>
        <v>1.1149327654290893</v>
      </c>
      <c r="AR29" s="2">
        <v>1.0887</v>
      </c>
      <c r="AT29">
        <f t="shared" si="28"/>
        <v>2.2000000000000006</v>
      </c>
      <c r="AU29">
        <f t="shared" si="28"/>
        <v>2.2000000000000006</v>
      </c>
    </row>
    <row r="30" spans="1:47" x14ac:dyDescent="0.3">
      <c r="A30">
        <v>3.726</v>
      </c>
      <c r="B30" s="9">
        <v>323.14999999999998</v>
      </c>
      <c r="C30">
        <v>58.44</v>
      </c>
      <c r="D30">
        <f t="shared" si="3"/>
        <v>217.74743999999998</v>
      </c>
      <c r="E30" s="2">
        <v>1.7999999999999999E-2</v>
      </c>
      <c r="F30">
        <f t="shared" si="4"/>
        <v>3.0945381401825778E-3</v>
      </c>
      <c r="G30">
        <f t="shared" si="5"/>
        <v>5.7781166117089047</v>
      </c>
      <c r="I30">
        <f t="shared" si="6"/>
        <v>67.067999999999998</v>
      </c>
      <c r="J30" s="2">
        <f t="shared" si="7"/>
        <v>3.726</v>
      </c>
      <c r="K30" s="2">
        <f t="shared" si="8"/>
        <v>1.9302849530574495</v>
      </c>
      <c r="L30" s="2">
        <v>0.2</v>
      </c>
      <c r="M30" s="2">
        <f t="shared" si="9"/>
        <v>1.3860569906114899</v>
      </c>
      <c r="N30" s="2">
        <f t="shared" si="10"/>
        <v>0.32646301868966687</v>
      </c>
      <c r="O30" s="2">
        <f t="shared" si="11"/>
        <v>1.2164012076376987</v>
      </c>
      <c r="P30" s="2">
        <f t="shared" si="12"/>
        <v>-134.136</v>
      </c>
      <c r="Q30" s="2">
        <f t="shared" si="13"/>
        <v>-163.16319238769034</v>
      </c>
      <c r="S30">
        <f t="shared" si="14"/>
        <v>0.51805822680017433</v>
      </c>
      <c r="T30">
        <f t="shared" si="15"/>
        <v>2.7721139812229798</v>
      </c>
      <c r="U30">
        <f t="shared" si="16"/>
        <v>25.254487012825724</v>
      </c>
      <c r="W30">
        <f t="shared" si="17"/>
        <v>0.82118834099129789</v>
      </c>
      <c r="X30">
        <f t="shared" si="18"/>
        <v>-0.1970027914645717</v>
      </c>
      <c r="Z30">
        <f t="shared" si="19"/>
        <v>2290.9845647429584</v>
      </c>
      <c r="AA30">
        <f t="shared" si="0"/>
        <v>0.17881165900870213</v>
      </c>
      <c r="AB30">
        <f t="shared" si="20"/>
        <v>3.1973609397444369E-2</v>
      </c>
      <c r="AC30">
        <f t="shared" si="21"/>
        <v>73.25104560866545</v>
      </c>
      <c r="AH30">
        <f t="shared" si="22"/>
        <v>-4298.0182529787307</v>
      </c>
      <c r="AI30">
        <f t="shared" si="23"/>
        <v>3.1973609397444369E-2</v>
      </c>
      <c r="AJ30">
        <f t="shared" si="24"/>
        <v>0.82118834099129789</v>
      </c>
      <c r="AK30">
        <f t="shared" si="25"/>
        <v>-112.85029414952264</v>
      </c>
      <c r="AM30">
        <f t="shared" si="1"/>
        <v>-149.01543365112343</v>
      </c>
      <c r="AN30" s="2">
        <f t="shared" si="2"/>
        <v>-148.0593168</v>
      </c>
      <c r="AO30" s="2">
        <f t="shared" si="26"/>
        <v>0.91415943300217495</v>
      </c>
      <c r="AQ30">
        <f t="shared" si="27"/>
        <v>1.1109279660279376</v>
      </c>
      <c r="AR30" s="2">
        <v>1.1037999999999999</v>
      </c>
      <c r="AT30">
        <f t="shared" si="28"/>
        <v>2.3000000000000007</v>
      </c>
      <c r="AU30">
        <f t="shared" si="28"/>
        <v>2.3000000000000007</v>
      </c>
    </row>
    <row r="31" spans="1:47" x14ac:dyDescent="0.3">
      <c r="A31">
        <v>3.7309999999999999</v>
      </c>
      <c r="B31" s="9">
        <v>348.15</v>
      </c>
      <c r="C31">
        <v>58.44</v>
      </c>
      <c r="D31">
        <f t="shared" si="3"/>
        <v>218.03963999999999</v>
      </c>
      <c r="E31" s="2">
        <v>1.7999999999999999E-2</v>
      </c>
      <c r="F31">
        <f t="shared" si="4"/>
        <v>2.8723251472066642E-3</v>
      </c>
      <c r="G31">
        <f t="shared" si="5"/>
        <v>5.852633421388556</v>
      </c>
      <c r="I31">
        <f t="shared" si="6"/>
        <v>67.158000000000001</v>
      </c>
      <c r="J31" s="2">
        <f t="shared" si="7"/>
        <v>3.7309999999999999</v>
      </c>
      <c r="K31" s="2">
        <f t="shared" si="8"/>
        <v>1.9315796644197722</v>
      </c>
      <c r="L31" s="2">
        <v>0.2</v>
      </c>
      <c r="M31" s="2">
        <f t="shared" si="9"/>
        <v>1.3863159328839545</v>
      </c>
      <c r="N31" s="2">
        <f t="shared" si="10"/>
        <v>0.32664982059573305</v>
      </c>
      <c r="O31" s="2">
        <f t="shared" si="11"/>
        <v>1.21873048064268</v>
      </c>
      <c r="P31" s="2">
        <f t="shared" si="12"/>
        <v>-134.316</v>
      </c>
      <c r="Q31" s="2">
        <f t="shared" si="13"/>
        <v>-163.69500323800222</v>
      </c>
      <c r="S31">
        <f t="shared" si="14"/>
        <v>0.51771097947461064</v>
      </c>
      <c r="T31">
        <f t="shared" si="15"/>
        <v>2.772631865767909</v>
      </c>
      <c r="U31">
        <f t="shared" si="16"/>
        <v>25.26645522743571</v>
      </c>
      <c r="W31">
        <f t="shared" si="17"/>
        <v>0.82099134310604205</v>
      </c>
      <c r="X31">
        <f t="shared" si="18"/>
        <v>-0.19724271391411669</v>
      </c>
      <c r="Z31">
        <f t="shared" si="19"/>
        <v>2318.6783197954992</v>
      </c>
      <c r="AA31">
        <f t="shared" si="0"/>
        <v>0.1790086568939579</v>
      </c>
      <c r="AB31">
        <f t="shared" si="20"/>
        <v>3.2044099242978741E-2</v>
      </c>
      <c r="AC31">
        <f t="shared" si="21"/>
        <v>74.299958192070179</v>
      </c>
      <c r="AH31">
        <f t="shared" si="22"/>
        <v>-4360.5587689661988</v>
      </c>
      <c r="AI31">
        <f t="shared" si="23"/>
        <v>3.2044099242978741E-2</v>
      </c>
      <c r="AJ31">
        <f t="shared" si="24"/>
        <v>0.82099134310604205</v>
      </c>
      <c r="AK31">
        <f t="shared" si="25"/>
        <v>-114.71726646564153</v>
      </c>
      <c r="AM31">
        <f t="shared" si="1"/>
        <v>-148.74139290578066</v>
      </c>
      <c r="AN31" s="2">
        <f t="shared" si="2"/>
        <v>-148.02966359999999</v>
      </c>
      <c r="AO31" s="2">
        <f t="shared" si="26"/>
        <v>0.50655860470702707</v>
      </c>
      <c r="AQ31">
        <f t="shared" si="27"/>
        <v>1.1073989167767107</v>
      </c>
      <c r="AR31" s="2">
        <v>1.1021000000000001</v>
      </c>
      <c r="AT31">
        <f t="shared" si="28"/>
        <v>2.4000000000000008</v>
      </c>
      <c r="AU31">
        <f t="shared" si="28"/>
        <v>2.4000000000000008</v>
      </c>
    </row>
    <row r="32" spans="1:47" x14ac:dyDescent="0.3">
      <c r="A32">
        <v>3.738</v>
      </c>
      <c r="B32" s="9">
        <v>373.15</v>
      </c>
      <c r="C32">
        <v>58.44</v>
      </c>
      <c r="D32">
        <f t="shared" si="3"/>
        <v>218.44871999999998</v>
      </c>
      <c r="E32" s="2">
        <v>1.7999999999999999E-2</v>
      </c>
      <c r="F32">
        <f t="shared" si="4"/>
        <v>2.6798874447273215E-3</v>
      </c>
      <c r="G32">
        <f t="shared" si="5"/>
        <v>5.9219804835773964</v>
      </c>
      <c r="I32">
        <f t="shared" si="6"/>
        <v>67.284000000000006</v>
      </c>
      <c r="J32" s="2">
        <f t="shared" si="7"/>
        <v>3.738</v>
      </c>
      <c r="K32" s="2">
        <f t="shared" si="8"/>
        <v>1.9333908037435164</v>
      </c>
      <c r="L32" s="2">
        <v>0.2</v>
      </c>
      <c r="M32" s="2">
        <f t="shared" si="9"/>
        <v>1.3866781607487033</v>
      </c>
      <c r="N32" s="2">
        <f t="shared" si="10"/>
        <v>0.32691107457217738</v>
      </c>
      <c r="O32" s="2">
        <f t="shared" si="11"/>
        <v>1.2219935967507991</v>
      </c>
      <c r="P32" s="2">
        <f t="shared" si="12"/>
        <v>-134.56800000000001</v>
      </c>
      <c r="Q32" s="2">
        <f t="shared" si="13"/>
        <v>-164.44123432756155</v>
      </c>
      <c r="S32">
        <f t="shared" si="14"/>
        <v>0.51722600421174858</v>
      </c>
      <c r="T32">
        <f t="shared" si="15"/>
        <v>2.7733563214974066</v>
      </c>
      <c r="U32">
        <f t="shared" si="16"/>
        <v>25.283190045020653</v>
      </c>
      <c r="W32">
        <f t="shared" si="17"/>
        <v>0.82071570480208633</v>
      </c>
      <c r="X32">
        <f t="shared" si="18"/>
        <v>-0.19757850866738519</v>
      </c>
      <c r="Z32">
        <f t="shared" si="19"/>
        <v>2344.0220279648847</v>
      </c>
      <c r="AA32">
        <f t="shared" si="0"/>
        <v>0.17928429519791361</v>
      </c>
      <c r="AB32">
        <f t="shared" si="20"/>
        <v>3.2142858504612633E-2</v>
      </c>
      <c r="AC32">
        <f t="shared" si="21"/>
        <v>75.343568376570445</v>
      </c>
      <c r="AH32">
        <f t="shared" si="22"/>
        <v>-4423.0186708777082</v>
      </c>
      <c r="AI32">
        <f t="shared" si="23"/>
        <v>3.2142858504612633E-2</v>
      </c>
      <c r="AJ32">
        <f t="shared" si="24"/>
        <v>0.82071570480208633</v>
      </c>
      <c r="AK32">
        <f t="shared" si="25"/>
        <v>-116.67989055894121</v>
      </c>
      <c r="AM32">
        <f t="shared" si="1"/>
        <v>-148.58568069887883</v>
      </c>
      <c r="AN32" s="2">
        <f t="shared" si="2"/>
        <v>-146.06010719999998</v>
      </c>
      <c r="AO32" s="2">
        <f t="shared" si="26"/>
        <v>6.3785214982391869</v>
      </c>
      <c r="AQ32">
        <f t="shared" si="27"/>
        <v>1.1041680094738631</v>
      </c>
      <c r="AR32" s="2">
        <v>1.0853999999999999</v>
      </c>
    </row>
    <row r="33" spans="1:44" x14ac:dyDescent="0.3">
      <c r="A33">
        <v>4.883</v>
      </c>
      <c r="B33" s="9">
        <v>298.14999999999998</v>
      </c>
      <c r="C33">
        <v>58.44</v>
      </c>
      <c r="D33">
        <f t="shared" si="3"/>
        <v>285.36252000000002</v>
      </c>
      <c r="E33" s="2">
        <v>1.7999999999999999E-2</v>
      </c>
      <c r="F33">
        <f t="shared" si="4"/>
        <v>3.3540164346805303E-3</v>
      </c>
      <c r="G33">
        <f t="shared" si="5"/>
        <v>5.697596715569115</v>
      </c>
      <c r="I33">
        <f t="shared" si="6"/>
        <v>87.894000000000005</v>
      </c>
      <c r="J33" s="2">
        <f t="shared" si="7"/>
        <v>4.883</v>
      </c>
      <c r="K33" s="2">
        <f t="shared" si="8"/>
        <v>2.2097511172075466</v>
      </c>
      <c r="L33" s="2">
        <v>0.2</v>
      </c>
      <c r="M33" s="2">
        <f t="shared" si="9"/>
        <v>1.4419502234415094</v>
      </c>
      <c r="N33" s="2">
        <f t="shared" si="10"/>
        <v>0.36599651915566184</v>
      </c>
      <c r="O33" s="2">
        <f t="shared" si="11"/>
        <v>1.7871610030370968</v>
      </c>
      <c r="P33" s="2">
        <f t="shared" si="12"/>
        <v>-175.78800000000001</v>
      </c>
      <c r="Q33" s="2">
        <f t="shared" si="13"/>
        <v>-314.16145840188517</v>
      </c>
      <c r="S33">
        <f t="shared" si="14"/>
        <v>0.45253965128149631</v>
      </c>
      <c r="T33">
        <f t="shared" si="15"/>
        <v>2.8839004468830187</v>
      </c>
      <c r="U33">
        <f t="shared" si="16"/>
        <v>27.741449937088763</v>
      </c>
      <c r="W33">
        <f t="shared" si="17"/>
        <v>0.77799063255710932</v>
      </c>
      <c r="X33">
        <f t="shared" si="18"/>
        <v>-0.25104079529125839</v>
      </c>
      <c r="Z33">
        <f t="shared" si="19"/>
        <v>2036.6369379631321</v>
      </c>
      <c r="AA33">
        <f t="shared" si="0"/>
        <v>0.22200936744289074</v>
      </c>
      <c r="AB33">
        <f t="shared" si="20"/>
        <v>4.9288159232392471E-2</v>
      </c>
      <c r="AC33">
        <f t="shared" si="21"/>
        <v>100.38208569689908</v>
      </c>
      <c r="AH33">
        <f t="shared" si="22"/>
        <v>-6126.2345751978273</v>
      </c>
      <c r="AI33">
        <f t="shared" si="23"/>
        <v>4.9288159232392471E-2</v>
      </c>
      <c r="AJ33">
        <f t="shared" si="24"/>
        <v>0.77799063255710932</v>
      </c>
      <c r="AK33">
        <f t="shared" si="25"/>
        <v>-234.91491352753837</v>
      </c>
      <c r="AM33">
        <f t="shared" si="1"/>
        <v>-207.6211213036259</v>
      </c>
      <c r="AN33" s="2">
        <f t="shared" si="2"/>
        <v>-206.95521239999999</v>
      </c>
      <c r="AO33" s="2">
        <f t="shared" si="26"/>
        <v>0.44343466792825448</v>
      </c>
      <c r="AQ33">
        <f t="shared" si="27"/>
        <v>1.1810881362984156</v>
      </c>
      <c r="AR33" s="2">
        <v>1.1773</v>
      </c>
    </row>
    <row r="34" spans="1:44" x14ac:dyDescent="0.3">
      <c r="A34">
        <v>4.8849999999999998</v>
      </c>
      <c r="B34" s="9">
        <v>310.64999999999998</v>
      </c>
      <c r="C34">
        <v>58.44</v>
      </c>
      <c r="D34">
        <f t="shared" si="3"/>
        <v>285.4794</v>
      </c>
      <c r="E34" s="2">
        <v>1.7999999999999999E-2</v>
      </c>
      <c r="F34">
        <f t="shared" si="4"/>
        <v>3.2190568163528088E-3</v>
      </c>
      <c r="G34">
        <f t="shared" si="5"/>
        <v>5.7386668765097024</v>
      </c>
      <c r="I34">
        <f t="shared" si="6"/>
        <v>87.929999999999993</v>
      </c>
      <c r="J34" s="2">
        <f t="shared" si="7"/>
        <v>4.8849999999999998</v>
      </c>
      <c r="K34" s="2">
        <f t="shared" si="8"/>
        <v>2.2102036105300344</v>
      </c>
      <c r="L34" s="2">
        <v>0.2</v>
      </c>
      <c r="M34" s="2">
        <f t="shared" si="9"/>
        <v>1.442040722106007</v>
      </c>
      <c r="N34" s="2">
        <f t="shared" si="10"/>
        <v>0.36605927848205089</v>
      </c>
      <c r="O34" s="2">
        <f t="shared" si="11"/>
        <v>1.7881995753848186</v>
      </c>
      <c r="P34" s="2">
        <f t="shared" si="12"/>
        <v>-175.85999999999999</v>
      </c>
      <c r="Q34" s="2">
        <f t="shared" si="13"/>
        <v>-314.47277732717419</v>
      </c>
      <c r="S34">
        <f t="shared" si="14"/>
        <v>0.45244700317912678</v>
      </c>
      <c r="T34">
        <f t="shared" si="15"/>
        <v>2.884081444212014</v>
      </c>
      <c r="U34">
        <f t="shared" si="16"/>
        <v>27.74532499519038</v>
      </c>
      <c r="W34">
        <f t="shared" si="17"/>
        <v>0.77791989509905801</v>
      </c>
      <c r="X34">
        <f t="shared" si="18"/>
        <v>-0.25113172270236939</v>
      </c>
      <c r="Z34">
        <f t="shared" si="19"/>
        <v>2050.3696293596931</v>
      </c>
      <c r="AA34">
        <f t="shared" si="0"/>
        <v>0.22208010490094202</v>
      </c>
      <c r="AB34">
        <f t="shared" si="20"/>
        <v>4.9319572992813407E-2</v>
      </c>
      <c r="AC34">
        <f t="shared" si="21"/>
        <v>101.12335459745316</v>
      </c>
      <c r="AH34">
        <f t="shared" si="22"/>
        <v>-6172.3842276812229</v>
      </c>
      <c r="AI34">
        <f t="shared" si="23"/>
        <v>4.9319572992813407E-2</v>
      </c>
      <c r="AJ34">
        <f t="shared" si="24"/>
        <v>0.77791989509905801</v>
      </c>
      <c r="AK34">
        <f t="shared" si="25"/>
        <v>-236.81387228516792</v>
      </c>
      <c r="AM34">
        <f t="shared" si="1"/>
        <v>-206.77871635735221</v>
      </c>
      <c r="AN34" s="2">
        <f t="shared" si="2"/>
        <v>-208.25341199999997</v>
      </c>
      <c r="AO34" s="2">
        <f t="shared" si="26"/>
        <v>2.1747272384442886</v>
      </c>
      <c r="AQ34">
        <f t="shared" si="27"/>
        <v>1.175814377103106</v>
      </c>
      <c r="AR34" s="2">
        <v>1.1841999999999999</v>
      </c>
    </row>
    <row r="35" spans="1:44" x14ac:dyDescent="0.3">
      <c r="A35">
        <v>4.8860000000000001</v>
      </c>
      <c r="B35" s="9">
        <v>323.14999999999998</v>
      </c>
      <c r="C35">
        <v>58.44</v>
      </c>
      <c r="D35">
        <f t="shared" si="3"/>
        <v>285.53784000000002</v>
      </c>
      <c r="E35" s="2">
        <v>1.7999999999999999E-2</v>
      </c>
      <c r="F35">
        <f t="shared" si="4"/>
        <v>3.0945381401825778E-3</v>
      </c>
      <c r="G35">
        <f t="shared" si="5"/>
        <v>5.7781166117089047</v>
      </c>
      <c r="I35">
        <f t="shared" si="6"/>
        <v>87.948000000000008</v>
      </c>
      <c r="J35" s="2">
        <f t="shared" si="7"/>
        <v>4.8860000000000001</v>
      </c>
      <c r="K35" s="2">
        <f t="shared" si="8"/>
        <v>2.2104298224553522</v>
      </c>
      <c r="L35" s="2">
        <v>0.2</v>
      </c>
      <c r="M35" s="2">
        <f t="shared" si="9"/>
        <v>1.4420859644910704</v>
      </c>
      <c r="N35" s="2">
        <f t="shared" si="10"/>
        <v>0.36609065185082651</v>
      </c>
      <c r="O35" s="2">
        <f t="shared" si="11"/>
        <v>1.7887189249431383</v>
      </c>
      <c r="P35" s="2">
        <f t="shared" si="12"/>
        <v>-175.89600000000002</v>
      </c>
      <c r="Q35" s="2">
        <f t="shared" si="13"/>
        <v>-314.62850402179828</v>
      </c>
      <c r="S35">
        <f t="shared" si="14"/>
        <v>0.45240070046159481</v>
      </c>
      <c r="T35">
        <f t="shared" si="15"/>
        <v>2.8841719289821408</v>
      </c>
      <c r="U35">
        <f t="shared" si="16"/>
        <v>27.747262049352617</v>
      </c>
      <c r="W35">
        <f t="shared" si="17"/>
        <v>0.77788453119357415</v>
      </c>
      <c r="X35">
        <f t="shared" si="18"/>
        <v>-0.25117718330769012</v>
      </c>
      <c r="Z35">
        <f t="shared" si="19"/>
        <v>2063.7570951731791</v>
      </c>
      <c r="AA35">
        <f t="shared" si="0"/>
        <v>0.22211546880642583</v>
      </c>
      <c r="AB35">
        <f t="shared" si="20"/>
        <v>4.9335281483098327E-2</v>
      </c>
      <c r="AC35">
        <f t="shared" si="21"/>
        <v>101.81603720311013</v>
      </c>
      <c r="AH35">
        <f t="shared" si="22"/>
        <v>-6215.2703784774885</v>
      </c>
      <c r="AI35">
        <f t="shared" si="23"/>
        <v>4.9335281483098327E-2</v>
      </c>
      <c r="AJ35">
        <f t="shared" si="24"/>
        <v>0.77788453119357415</v>
      </c>
      <c r="AK35">
        <f t="shared" si="25"/>
        <v>-238.52437794888243</v>
      </c>
      <c r="AM35">
        <f t="shared" si="1"/>
        <v>-205.91860250868626</v>
      </c>
      <c r="AN35" s="2">
        <f t="shared" si="2"/>
        <v>-208.47193920000001</v>
      </c>
      <c r="AO35" s="2">
        <f t="shared" si="26"/>
        <v>6.519528259209026</v>
      </c>
      <c r="AQ35">
        <f t="shared" si="27"/>
        <v>1.17068382742465</v>
      </c>
      <c r="AR35" s="2">
        <v>1.1852</v>
      </c>
    </row>
    <row r="36" spans="1:44" x14ac:dyDescent="0.3">
      <c r="A36">
        <v>4.8869999999999996</v>
      </c>
      <c r="B36" s="9">
        <v>335.65</v>
      </c>
      <c r="C36">
        <v>58.44</v>
      </c>
      <c r="D36">
        <f t="shared" si="3"/>
        <v>285.59627999999998</v>
      </c>
      <c r="E36" s="2">
        <v>1.7999999999999999E-2</v>
      </c>
      <c r="F36">
        <f t="shared" si="4"/>
        <v>2.9792939073439596E-3</v>
      </c>
      <c r="G36">
        <f t="shared" si="5"/>
        <v>5.8160689503847607</v>
      </c>
      <c r="I36">
        <f t="shared" si="6"/>
        <v>87.965999999999994</v>
      </c>
      <c r="J36" s="2">
        <f t="shared" si="7"/>
        <v>4.8869999999999996</v>
      </c>
      <c r="K36" s="2">
        <f t="shared" si="8"/>
        <v>2.2106560112328646</v>
      </c>
      <c r="L36" s="2">
        <v>0.2</v>
      </c>
      <c r="M36" s="2">
        <f t="shared" si="9"/>
        <v>1.4421312022465729</v>
      </c>
      <c r="N36" s="2">
        <f t="shared" si="10"/>
        <v>0.36612202102512303</v>
      </c>
      <c r="O36" s="2">
        <f t="shared" si="11"/>
        <v>1.7892383167497761</v>
      </c>
      <c r="P36" s="2">
        <f t="shared" si="12"/>
        <v>-175.93199999999999</v>
      </c>
      <c r="Q36" s="2">
        <f t="shared" si="13"/>
        <v>-314.7842755424216</v>
      </c>
      <c r="S36">
        <f t="shared" si="14"/>
        <v>0.4523544119567966</v>
      </c>
      <c r="T36">
        <f t="shared" si="15"/>
        <v>2.8842624044931457</v>
      </c>
      <c r="U36">
        <f t="shared" si="16"/>
        <v>27.749198787065541</v>
      </c>
      <c r="W36">
        <f t="shared" si="17"/>
        <v>0.77784917050320024</v>
      </c>
      <c r="X36">
        <f t="shared" si="18"/>
        <v>-0.251222641846438</v>
      </c>
      <c r="Z36">
        <f t="shared" si="19"/>
        <v>2076.6252260043898</v>
      </c>
      <c r="AA36">
        <f t="shared" si="0"/>
        <v>0.22215082949679971</v>
      </c>
      <c r="AB36">
        <f t="shared" si="20"/>
        <v>4.9350991046116177E-2</v>
      </c>
      <c r="AC36">
        <f t="shared" si="21"/>
        <v>102.48351293468163</v>
      </c>
      <c r="AH36">
        <f t="shared" si="22"/>
        <v>-6256.6103584618068</v>
      </c>
      <c r="AI36">
        <f t="shared" si="23"/>
        <v>4.9350991046116177E-2</v>
      </c>
      <c r="AJ36">
        <f t="shared" si="24"/>
        <v>0.77784917050320024</v>
      </c>
      <c r="AK36">
        <f t="shared" si="25"/>
        <v>-240.1764275325115</v>
      </c>
      <c r="AM36">
        <f t="shared" si="1"/>
        <v>-205.09178237350372</v>
      </c>
      <c r="AN36" s="2">
        <f t="shared" si="2"/>
        <v>-208.07477640000002</v>
      </c>
      <c r="AO36" s="2">
        <f t="shared" si="26"/>
        <v>8.8982533621126088</v>
      </c>
      <c r="AQ36">
        <f t="shared" si="27"/>
        <v>1.1657446193614791</v>
      </c>
      <c r="AR36" s="2">
        <v>1.1827000000000001</v>
      </c>
    </row>
    <row r="37" spans="1:44" x14ac:dyDescent="0.3">
      <c r="A37">
        <v>4.8899999999999997</v>
      </c>
      <c r="B37" s="9">
        <v>348.15</v>
      </c>
      <c r="C37">
        <v>58.44</v>
      </c>
      <c r="D37">
        <f t="shared" si="3"/>
        <v>285.77159999999998</v>
      </c>
      <c r="E37" s="2">
        <v>1.7999999999999999E-2</v>
      </c>
      <c r="F37">
        <f t="shared" si="4"/>
        <v>2.8723251472066642E-3</v>
      </c>
      <c r="G37">
        <f t="shared" si="5"/>
        <v>5.852633421388556</v>
      </c>
      <c r="I37">
        <f t="shared" si="6"/>
        <v>88.02</v>
      </c>
      <c r="J37" s="2">
        <f t="shared" si="7"/>
        <v>4.8899999999999997</v>
      </c>
      <c r="K37" s="2">
        <f t="shared" si="8"/>
        <v>2.2113344387495979</v>
      </c>
      <c r="L37" s="2">
        <v>0.2</v>
      </c>
      <c r="M37" s="2">
        <f t="shared" si="9"/>
        <v>1.4422668877499196</v>
      </c>
      <c r="N37" s="2">
        <f t="shared" si="10"/>
        <v>0.36621610339462496</v>
      </c>
      <c r="O37" s="2">
        <f t="shared" si="11"/>
        <v>1.790796745599716</v>
      </c>
      <c r="P37" s="2">
        <f t="shared" si="12"/>
        <v>-176.04</v>
      </c>
      <c r="Q37" s="2">
        <f t="shared" si="13"/>
        <v>-315.25185909537402</v>
      </c>
      <c r="S37">
        <f t="shared" si="14"/>
        <v>0.4522156316461346</v>
      </c>
      <c r="T37">
        <f t="shared" si="15"/>
        <v>2.8845337754998392</v>
      </c>
      <c r="U37">
        <f t="shared" si="16"/>
        <v>27.755007102580596</v>
      </c>
      <c r="W37">
        <f t="shared" si="17"/>
        <v>0.77774310771835375</v>
      </c>
      <c r="X37">
        <f t="shared" si="18"/>
        <v>-0.25135900506512421</v>
      </c>
      <c r="Z37">
        <f t="shared" si="19"/>
        <v>2088.5666417432526</v>
      </c>
      <c r="AA37">
        <f t="shared" si="0"/>
        <v>0.22225689228164627</v>
      </c>
      <c r="AB37">
        <f t="shared" si="20"/>
        <v>4.9398126166695318E-2</v>
      </c>
      <c r="AC37">
        <f t="shared" si="21"/>
        <v>103.17127847638433</v>
      </c>
      <c r="AH37">
        <f t="shared" si="22"/>
        <v>-6299.7805711050823</v>
      </c>
      <c r="AI37">
        <f t="shared" si="23"/>
        <v>4.9398126166695318E-2</v>
      </c>
      <c r="AJ37">
        <f t="shared" si="24"/>
        <v>0.77774310771835375</v>
      </c>
      <c r="AK37">
        <f t="shared" si="25"/>
        <v>-242.03159836003903</v>
      </c>
      <c r="AM37">
        <f t="shared" si="1"/>
        <v>-204.39790531936501</v>
      </c>
      <c r="AN37" s="2">
        <f t="shared" si="2"/>
        <v>-206.67095999999998</v>
      </c>
      <c r="AO37" s="2">
        <f t="shared" si="26"/>
        <v>5.1667775811565484</v>
      </c>
      <c r="AQ37">
        <f t="shared" si="27"/>
        <v>1.1610878511665816</v>
      </c>
      <c r="AR37" s="2">
        <v>1.1739999999999999</v>
      </c>
    </row>
    <row r="38" spans="1:44" x14ac:dyDescent="0.3">
      <c r="A38">
        <v>4.8940000000000001</v>
      </c>
      <c r="B38" s="9">
        <v>360.65</v>
      </c>
      <c r="C38">
        <v>58.44</v>
      </c>
      <c r="D38">
        <f t="shared" si="3"/>
        <v>286.00536</v>
      </c>
      <c r="E38" s="2">
        <v>1.7999999999999999E-2</v>
      </c>
      <c r="F38">
        <f t="shared" si="4"/>
        <v>2.772771384999307E-3</v>
      </c>
      <c r="G38">
        <f t="shared" si="5"/>
        <v>5.8879079589496817</v>
      </c>
      <c r="I38">
        <f t="shared" si="6"/>
        <v>88.091999999999999</v>
      </c>
      <c r="J38" s="2">
        <f t="shared" si="7"/>
        <v>4.8940000000000001</v>
      </c>
      <c r="K38" s="2">
        <f t="shared" si="8"/>
        <v>2.2122386851332294</v>
      </c>
      <c r="L38" s="2">
        <v>0.2</v>
      </c>
      <c r="M38" s="2">
        <f t="shared" si="9"/>
        <v>1.442447737026646</v>
      </c>
      <c r="N38" s="2">
        <f t="shared" si="10"/>
        <v>0.36634148791301713</v>
      </c>
      <c r="O38" s="2">
        <f t="shared" si="11"/>
        <v>1.7928752418463059</v>
      </c>
      <c r="P38" s="2">
        <f t="shared" si="12"/>
        <v>-176.184</v>
      </c>
      <c r="Q38" s="2">
        <f t="shared" si="13"/>
        <v>-315.87593160944954</v>
      </c>
      <c r="S38">
        <f t="shared" si="14"/>
        <v>0.45203078976976491</v>
      </c>
      <c r="T38">
        <f t="shared" si="15"/>
        <v>2.8848954740532919</v>
      </c>
      <c r="U38">
        <f t="shared" si="16"/>
        <v>27.762747099476538</v>
      </c>
      <c r="W38">
        <f t="shared" si="17"/>
        <v>0.77760173565684054</v>
      </c>
      <c r="X38">
        <f t="shared" si="18"/>
        <v>-0.25154079376941663</v>
      </c>
      <c r="Z38">
        <f t="shared" si="19"/>
        <v>2099.830916544412</v>
      </c>
      <c r="AA38">
        <f t="shared" si="0"/>
        <v>0.22239826434315949</v>
      </c>
      <c r="AB38">
        <f t="shared" si="20"/>
        <v>4.9460987982849841E-2</v>
      </c>
      <c r="AC38">
        <f t="shared" si="21"/>
        <v>103.85971172921973</v>
      </c>
      <c r="AH38">
        <f t="shared" si="22"/>
        <v>-6343.2978511755255</v>
      </c>
      <c r="AI38">
        <f t="shared" si="23"/>
        <v>4.9460987982849841E-2</v>
      </c>
      <c r="AJ38">
        <f t="shared" si="24"/>
        <v>0.77760173565684054</v>
      </c>
      <c r="AK38">
        <f t="shared" si="25"/>
        <v>-243.96926214104573</v>
      </c>
      <c r="AM38">
        <f t="shared" si="1"/>
        <v>-203.78066909086951</v>
      </c>
      <c r="AN38" s="2">
        <f t="shared" si="2"/>
        <v>-205.34245200000001</v>
      </c>
      <c r="AO38" s="2">
        <f t="shared" si="26"/>
        <v>2.4391658552521269</v>
      </c>
      <c r="AQ38">
        <f t="shared" si="27"/>
        <v>1.1566355009017251</v>
      </c>
      <c r="AR38" s="2">
        <v>1.1655</v>
      </c>
    </row>
    <row r="39" spans="1:44" x14ac:dyDescent="0.3">
      <c r="A39">
        <v>4.9000000000000004</v>
      </c>
      <c r="B39" s="9">
        <v>373.15</v>
      </c>
      <c r="C39">
        <v>58.44</v>
      </c>
      <c r="D39">
        <f t="shared" si="3"/>
        <v>286.35599999999999</v>
      </c>
      <c r="E39" s="2">
        <v>1.7999999999999999E-2</v>
      </c>
      <c r="F39">
        <f t="shared" si="4"/>
        <v>2.6798874447273215E-3</v>
      </c>
      <c r="G39">
        <f t="shared" si="5"/>
        <v>5.9219804835773964</v>
      </c>
      <c r="I39">
        <f t="shared" si="6"/>
        <v>88.2</v>
      </c>
      <c r="J39" s="2">
        <f t="shared" si="7"/>
        <v>4.9000000000000004</v>
      </c>
      <c r="K39" s="2">
        <f t="shared" si="8"/>
        <v>2.2135943621178655</v>
      </c>
      <c r="L39" s="2">
        <v>0.2</v>
      </c>
      <c r="M39" s="2">
        <f t="shared" si="9"/>
        <v>1.4427188724235731</v>
      </c>
      <c r="N39" s="2">
        <f t="shared" si="10"/>
        <v>0.36652943920625425</v>
      </c>
      <c r="O39" s="2">
        <f t="shared" si="11"/>
        <v>1.795994252110646</v>
      </c>
      <c r="P39" s="2">
        <f t="shared" si="12"/>
        <v>-176.4</v>
      </c>
      <c r="Q39" s="2">
        <f t="shared" si="13"/>
        <v>-316.81338607231794</v>
      </c>
      <c r="S39">
        <f t="shared" si="14"/>
        <v>0.45175395145262565</v>
      </c>
      <c r="T39">
        <f t="shared" si="15"/>
        <v>2.8854377448471462</v>
      </c>
      <c r="U39">
        <f t="shared" si="16"/>
        <v>27.774347629164044</v>
      </c>
      <c r="W39">
        <f t="shared" si="17"/>
        <v>0.77738977390395814</v>
      </c>
      <c r="X39">
        <f t="shared" si="18"/>
        <v>-0.25181341487749592</v>
      </c>
      <c r="Z39">
        <f t="shared" si="19"/>
        <v>2110.2189027051668</v>
      </c>
      <c r="AA39">
        <f t="shared" si="0"/>
        <v>0.22261022609604184</v>
      </c>
      <c r="AB39">
        <f t="shared" si="20"/>
        <v>4.9555312762530862E-2</v>
      </c>
      <c r="AC39">
        <f t="shared" si="21"/>
        <v>104.57255772095922</v>
      </c>
      <c r="AH39">
        <f t="shared" si="22"/>
        <v>-6388.9275765699522</v>
      </c>
      <c r="AI39">
        <f t="shared" si="23"/>
        <v>4.9555312762530862E-2</v>
      </c>
      <c r="AJ39">
        <f t="shared" si="24"/>
        <v>0.77738977390395814</v>
      </c>
      <c r="AK39">
        <f t="shared" si="25"/>
        <v>-246.1257259064227</v>
      </c>
      <c r="AM39">
        <f t="shared" si="1"/>
        <v>-203.28637893089598</v>
      </c>
      <c r="AN39" s="2">
        <f t="shared" si="2"/>
        <v>-203.01876000000001</v>
      </c>
      <c r="AO39" s="2">
        <f t="shared" si="26"/>
        <v>7.1619892173898525E-2</v>
      </c>
      <c r="AQ39">
        <f t="shared" si="27"/>
        <v>1.1524171141207256</v>
      </c>
      <c r="AR39" s="2">
        <v>1.1509</v>
      </c>
    </row>
    <row r="40" spans="1:44" x14ac:dyDescent="0.3">
      <c r="A40">
        <v>5.1020000000000003</v>
      </c>
      <c r="B40" s="9">
        <v>298.14999999999998</v>
      </c>
      <c r="C40">
        <v>58.44</v>
      </c>
      <c r="D40">
        <f t="shared" si="3"/>
        <v>298.16088000000002</v>
      </c>
      <c r="E40" s="2">
        <v>1.7999999999999999E-2</v>
      </c>
      <c r="F40">
        <f t="shared" si="4"/>
        <v>3.3540164346805303E-3</v>
      </c>
      <c r="G40">
        <f t="shared" si="5"/>
        <v>5.697596715569115</v>
      </c>
      <c r="I40">
        <f t="shared" si="6"/>
        <v>91.836000000000013</v>
      </c>
      <c r="J40" s="2">
        <f t="shared" si="7"/>
        <v>5.1020000000000003</v>
      </c>
      <c r="K40" s="2">
        <f t="shared" si="8"/>
        <v>2.2587607221660289</v>
      </c>
      <c r="L40" s="2">
        <v>0.2</v>
      </c>
      <c r="M40" s="2">
        <f t="shared" si="9"/>
        <v>1.4517521444332058</v>
      </c>
      <c r="N40" s="2">
        <f t="shared" si="10"/>
        <v>0.37277120240563227</v>
      </c>
      <c r="O40" s="2">
        <f t="shared" si="11"/>
        <v>1.9018786746735359</v>
      </c>
      <c r="P40" s="2">
        <f t="shared" si="12"/>
        <v>-183.67200000000003</v>
      </c>
      <c r="Q40" s="2">
        <f t="shared" si="13"/>
        <v>-349.32185993463776</v>
      </c>
      <c r="S40">
        <f t="shared" si="14"/>
        <v>0.44272064330968813</v>
      </c>
      <c r="T40">
        <f t="shared" si="15"/>
        <v>2.9035042888664115</v>
      </c>
      <c r="U40">
        <f t="shared" si="16"/>
        <v>28.158424616347581</v>
      </c>
      <c r="W40">
        <f t="shared" si="17"/>
        <v>0.7703205476350512</v>
      </c>
      <c r="X40">
        <f t="shared" si="18"/>
        <v>-0.26094855513145587</v>
      </c>
      <c r="Z40">
        <f t="shared" si="19"/>
        <v>1988.3216059689285</v>
      </c>
      <c r="AA40">
        <f t="shared" si="0"/>
        <v>0.22967945236494883</v>
      </c>
      <c r="AB40">
        <f t="shared" si="20"/>
        <v>5.2752650838662797E-2</v>
      </c>
      <c r="AC40">
        <f t="shared" si="21"/>
        <v>104.88923543464816</v>
      </c>
      <c r="AH40">
        <f t="shared" si="22"/>
        <v>-6472.727214380875</v>
      </c>
      <c r="AI40">
        <f t="shared" si="23"/>
        <v>5.2752650838662797E-2</v>
      </c>
      <c r="AJ40">
        <f t="shared" si="24"/>
        <v>0.7703205476350512</v>
      </c>
      <c r="AK40">
        <f t="shared" si="25"/>
        <v>-263.02866152779518</v>
      </c>
      <c r="AM40">
        <f t="shared" si="1"/>
        <v>-219.60180701296974</v>
      </c>
      <c r="AN40" s="2">
        <f t="shared" si="2"/>
        <v>-219.46967280000004</v>
      </c>
      <c r="AO40" s="2">
        <f t="shared" si="26"/>
        <v>1.7459450237122816E-2</v>
      </c>
      <c r="AQ40">
        <f t="shared" si="27"/>
        <v>1.1956194031369491</v>
      </c>
      <c r="AR40" s="2">
        <v>1.1949000000000001</v>
      </c>
    </row>
    <row r="41" spans="1:44" x14ac:dyDescent="0.3">
      <c r="A41">
        <v>5.1040000000000001</v>
      </c>
      <c r="B41" s="9">
        <v>323.14999999999998</v>
      </c>
      <c r="C41">
        <v>58.44</v>
      </c>
      <c r="D41">
        <f t="shared" si="3"/>
        <v>298.27776</v>
      </c>
      <c r="E41" s="2">
        <v>1.7999999999999999E-2</v>
      </c>
      <c r="F41">
        <f t="shared" si="4"/>
        <v>3.0945381401825778E-3</v>
      </c>
      <c r="G41">
        <f t="shared" si="5"/>
        <v>5.7781166117089047</v>
      </c>
      <c r="I41">
        <f t="shared" si="6"/>
        <v>91.872</v>
      </c>
      <c r="J41" s="2">
        <f t="shared" si="7"/>
        <v>5.1040000000000001</v>
      </c>
      <c r="K41" s="2">
        <f t="shared" si="8"/>
        <v>2.25920339943087</v>
      </c>
      <c r="L41" s="2">
        <v>0.2</v>
      </c>
      <c r="M41" s="2">
        <f t="shared" si="9"/>
        <v>1.451840679886174</v>
      </c>
      <c r="N41" s="2">
        <f t="shared" si="10"/>
        <v>0.37283218578612159</v>
      </c>
      <c r="O41" s="2">
        <f t="shared" si="11"/>
        <v>1.9029354762523647</v>
      </c>
      <c r="P41" s="2">
        <f t="shared" si="12"/>
        <v>-183.744</v>
      </c>
      <c r="Q41" s="2">
        <f t="shared" si="13"/>
        <v>-349.65297614851448</v>
      </c>
      <c r="S41">
        <f t="shared" si="14"/>
        <v>0.44263389487281946</v>
      </c>
      <c r="T41">
        <f t="shared" si="15"/>
        <v>2.9036813597723481</v>
      </c>
      <c r="U41">
        <f t="shared" si="16"/>
        <v>28.16216593434871</v>
      </c>
      <c r="W41">
        <f t="shared" si="17"/>
        <v>0.77025119801790332</v>
      </c>
      <c r="X41">
        <f t="shared" si="18"/>
        <v>-0.26103858614415021</v>
      </c>
      <c r="Z41">
        <f t="shared" si="19"/>
        <v>2014.9817625486182</v>
      </c>
      <c r="AA41">
        <f t="shared" si="0"/>
        <v>0.22974880198209666</v>
      </c>
      <c r="AB41">
        <f t="shared" si="20"/>
        <v>5.2784512012208663E-2</v>
      </c>
      <c r="AC41">
        <f t="shared" si="21"/>
        <v>106.35982904962893</v>
      </c>
      <c r="AH41">
        <f t="shared" si="22"/>
        <v>-6564.8745987649881</v>
      </c>
      <c r="AI41">
        <f t="shared" si="23"/>
        <v>5.2784512012208663E-2</v>
      </c>
      <c r="AJ41">
        <f t="shared" si="24"/>
        <v>0.77025119801790332</v>
      </c>
      <c r="AK41">
        <f t="shared" si="25"/>
        <v>-266.910296697337</v>
      </c>
      <c r="AM41">
        <f t="shared" si="1"/>
        <v>-217.52571302129923</v>
      </c>
      <c r="AN41" s="2">
        <f t="shared" si="2"/>
        <v>-220.91541119999999</v>
      </c>
      <c r="AO41" s="2">
        <f t="shared" si="26"/>
        <v>11.49005374268731</v>
      </c>
      <c r="AQ41">
        <f t="shared" si="27"/>
        <v>1.1838520605913621</v>
      </c>
      <c r="AR41" s="2">
        <v>1.2022999999999999</v>
      </c>
    </row>
    <row r="42" spans="1:44" x14ac:dyDescent="0.3">
      <c r="A42">
        <v>5.1079999999999997</v>
      </c>
      <c r="B42" s="9">
        <v>348.15</v>
      </c>
      <c r="C42">
        <v>58.44</v>
      </c>
      <c r="D42">
        <f t="shared" si="3"/>
        <v>298.51151999999996</v>
      </c>
      <c r="E42" s="2">
        <v>1.7999999999999999E-2</v>
      </c>
      <c r="F42">
        <f t="shared" si="4"/>
        <v>2.8723251472066642E-3</v>
      </c>
      <c r="G42">
        <f t="shared" si="5"/>
        <v>5.852633421388556</v>
      </c>
      <c r="I42">
        <f t="shared" si="6"/>
        <v>91.943999999999988</v>
      </c>
      <c r="J42" s="2">
        <f t="shared" si="7"/>
        <v>5.1079999999999997</v>
      </c>
      <c r="K42" s="2">
        <f t="shared" si="8"/>
        <v>2.2600884938426637</v>
      </c>
      <c r="L42" s="2">
        <v>0.2</v>
      </c>
      <c r="M42" s="2">
        <f t="shared" si="9"/>
        <v>1.4520176987685327</v>
      </c>
      <c r="N42" s="2">
        <f t="shared" si="10"/>
        <v>0.37295410556284286</v>
      </c>
      <c r="O42" s="2">
        <f t="shared" si="11"/>
        <v>1.9050495712150013</v>
      </c>
      <c r="P42" s="2">
        <f t="shared" si="12"/>
        <v>-183.88799999999998</v>
      </c>
      <c r="Q42" s="2">
        <f t="shared" si="13"/>
        <v>-350.31575555158412</v>
      </c>
      <c r="S42">
        <f t="shared" si="14"/>
        <v>0.44246055086974623</v>
      </c>
      <c r="T42">
        <f t="shared" si="15"/>
        <v>2.9040353975370654</v>
      </c>
      <c r="U42">
        <f t="shared" si="16"/>
        <v>28.169645038963928</v>
      </c>
      <c r="W42">
        <f t="shared" si="17"/>
        <v>0.77011253623687526</v>
      </c>
      <c r="X42">
        <f t="shared" si="18"/>
        <v>-0.26121862385643729</v>
      </c>
      <c r="Z42">
        <f t="shared" si="19"/>
        <v>2039.1476533699552</v>
      </c>
      <c r="AA42">
        <f t="shared" si="0"/>
        <v>0.22988746376312469</v>
      </c>
      <c r="AB42">
        <f t="shared" si="20"/>
        <v>5.2848245995441967E-2</v>
      </c>
      <c r="AC42">
        <f t="shared" si="21"/>
        <v>107.76537680632362</v>
      </c>
      <c r="AH42">
        <f t="shared" si="22"/>
        <v>-6653.7009751710848</v>
      </c>
      <c r="AI42">
        <f t="shared" si="23"/>
        <v>5.2848245995441967E-2</v>
      </c>
      <c r="AJ42">
        <f t="shared" si="24"/>
        <v>0.77011253623687526</v>
      </c>
      <c r="AK42">
        <f t="shared" si="25"/>
        <v>-270.79961979540508</v>
      </c>
      <c r="AM42">
        <f t="shared" si="1"/>
        <v>-215.71237622532306</v>
      </c>
      <c r="AN42" s="2">
        <f t="shared" si="2"/>
        <v>-218.29344479999997</v>
      </c>
      <c r="AO42" s="2">
        <f t="shared" si="26"/>
        <v>6.661914987184745</v>
      </c>
      <c r="AQ42">
        <f t="shared" si="27"/>
        <v>1.1730639096913507</v>
      </c>
      <c r="AR42" s="2">
        <v>1.1871</v>
      </c>
    </row>
    <row r="43" spans="1:44" x14ac:dyDescent="0.3">
      <c r="A43">
        <v>5.1130000000000004</v>
      </c>
      <c r="B43" s="9">
        <v>360.65</v>
      </c>
      <c r="C43">
        <v>58.44</v>
      </c>
      <c r="D43">
        <f t="shared" si="3"/>
        <v>298.80372</v>
      </c>
      <c r="E43" s="2">
        <v>1.7999999999999999E-2</v>
      </c>
      <c r="F43">
        <f t="shared" si="4"/>
        <v>2.772771384999307E-3</v>
      </c>
      <c r="G43">
        <f t="shared" si="5"/>
        <v>5.8879079589496817</v>
      </c>
      <c r="I43">
        <f t="shared" si="6"/>
        <v>92.034000000000006</v>
      </c>
      <c r="J43" s="2">
        <f t="shared" si="7"/>
        <v>5.1130000000000004</v>
      </c>
      <c r="K43" s="2">
        <f t="shared" si="8"/>
        <v>2.2611943746613203</v>
      </c>
      <c r="L43" s="2">
        <v>0.2</v>
      </c>
      <c r="M43" s="2">
        <f t="shared" si="9"/>
        <v>1.4522388749322641</v>
      </c>
      <c r="N43" s="2">
        <f t="shared" si="10"/>
        <v>0.37310641728775168</v>
      </c>
      <c r="O43" s="2">
        <f t="shared" si="11"/>
        <v>1.9076931115922744</v>
      </c>
      <c r="P43" s="2">
        <f t="shared" si="12"/>
        <v>-184.06800000000001</v>
      </c>
      <c r="Q43" s="2">
        <f t="shared" si="13"/>
        <v>-351.14525566456678</v>
      </c>
      <c r="S43">
        <f t="shared" si="14"/>
        <v>0.44224415698441633</v>
      </c>
      <c r="T43">
        <f t="shared" si="15"/>
        <v>2.9044777498645282</v>
      </c>
      <c r="U43">
        <f t="shared" si="16"/>
        <v>28.178987306275431</v>
      </c>
      <c r="W43">
        <f t="shared" si="17"/>
        <v>0.76993927920070937</v>
      </c>
      <c r="X43">
        <f t="shared" si="18"/>
        <v>-0.26144362542477428</v>
      </c>
      <c r="Z43">
        <f t="shared" si="19"/>
        <v>2049.8580877313184</v>
      </c>
      <c r="AA43">
        <f t="shared" si="0"/>
        <v>0.2300607207992906</v>
      </c>
      <c r="AB43">
        <f t="shared" si="20"/>
        <v>5.292793525468914E-2</v>
      </c>
      <c r="AC43">
        <f t="shared" si="21"/>
        <v>108.49475614874412</v>
      </c>
      <c r="AH43">
        <f t="shared" si="22"/>
        <v>-6700.8520860140979</v>
      </c>
      <c r="AI43">
        <f t="shared" si="23"/>
        <v>5.292793525468914E-2</v>
      </c>
      <c r="AJ43">
        <f t="shared" si="24"/>
        <v>0.76993927920070937</v>
      </c>
      <c r="AK43">
        <f t="shared" si="25"/>
        <v>-273.06840895081734</v>
      </c>
      <c r="AM43">
        <f t="shared" si="1"/>
        <v>-215.01203379419371</v>
      </c>
      <c r="AN43" s="2">
        <f t="shared" si="2"/>
        <v>-216.24308640000004</v>
      </c>
      <c r="AO43" s="2">
        <f t="shared" si="26"/>
        <v>1.5154905182625455</v>
      </c>
      <c r="AQ43">
        <f t="shared" si="27"/>
        <v>1.1681119683714372</v>
      </c>
      <c r="AR43" s="2">
        <v>1.1748000000000001</v>
      </c>
    </row>
    <row r="44" spans="1:44" x14ac:dyDescent="0.3">
      <c r="A44">
        <v>5.1189999999999998</v>
      </c>
      <c r="B44" s="9">
        <v>373.15</v>
      </c>
      <c r="C44">
        <v>58.44</v>
      </c>
      <c r="D44">
        <f t="shared" si="3"/>
        <v>299.15436</v>
      </c>
      <c r="E44" s="2">
        <v>1.7999999999999999E-2</v>
      </c>
      <c r="F44">
        <f t="shared" si="4"/>
        <v>2.6798874447273215E-3</v>
      </c>
      <c r="G44">
        <f t="shared" si="5"/>
        <v>5.9219804835773964</v>
      </c>
      <c r="I44">
        <f t="shared" si="6"/>
        <v>92.141999999999996</v>
      </c>
      <c r="J44" s="2">
        <f t="shared" si="7"/>
        <v>5.1189999999999998</v>
      </c>
      <c r="K44" s="2">
        <f t="shared" si="8"/>
        <v>2.2625207181371843</v>
      </c>
      <c r="L44" s="2">
        <v>0.2</v>
      </c>
      <c r="M44" s="2">
        <f t="shared" si="9"/>
        <v>1.4525041436274369</v>
      </c>
      <c r="N44" s="2">
        <f t="shared" si="10"/>
        <v>0.3732890624954105</v>
      </c>
      <c r="O44" s="2">
        <f t="shared" si="11"/>
        <v>1.9108667109140063</v>
      </c>
      <c r="P44" s="2">
        <f t="shared" si="12"/>
        <v>-184.28399999999999</v>
      </c>
      <c r="Q44" s="2">
        <f t="shared" si="13"/>
        <v>-352.1421609540767</v>
      </c>
      <c r="S44">
        <f t="shared" si="14"/>
        <v>0.44198490293752379</v>
      </c>
      <c r="T44">
        <f t="shared" si="15"/>
        <v>2.9050082872548737</v>
      </c>
      <c r="U44">
        <f t="shared" si="16"/>
        <v>28.190188343063827</v>
      </c>
      <c r="W44">
        <f t="shared" si="17"/>
        <v>0.76973147363335637</v>
      </c>
      <c r="X44">
        <f t="shared" si="18"/>
        <v>-0.26171356049788297</v>
      </c>
      <c r="Z44">
        <f t="shared" si="19"/>
        <v>2059.9164130450358</v>
      </c>
      <c r="AA44">
        <f t="shared" si="0"/>
        <v>0.23026852636664361</v>
      </c>
      <c r="AB44">
        <f t="shared" si="20"/>
        <v>5.3023594235065641E-2</v>
      </c>
      <c r="AC44">
        <f t="shared" si="21"/>
        <v>109.22417204345186</v>
      </c>
      <c r="AH44">
        <f t="shared" si="22"/>
        <v>-6748.3962784735604</v>
      </c>
      <c r="AI44">
        <f t="shared" si="23"/>
        <v>5.3023594235065641E-2</v>
      </c>
      <c r="AJ44">
        <f t="shared" si="24"/>
        <v>0.76973147363335637</v>
      </c>
      <c r="AK44">
        <f t="shared" si="25"/>
        <v>-275.42856878624423</v>
      </c>
      <c r="AM44">
        <f t="shared" si="1"/>
        <v>-214.38966611484602</v>
      </c>
      <c r="AN44" s="2">
        <f t="shared" si="2"/>
        <v>-213.25344479999998</v>
      </c>
      <c r="AO44" s="2">
        <f t="shared" si="26"/>
        <v>1.2909988763104636</v>
      </c>
      <c r="AQ44">
        <f t="shared" si="27"/>
        <v>1.163365599372957</v>
      </c>
      <c r="AR44" s="2">
        <v>1.1572</v>
      </c>
    </row>
    <row r="45" spans="1:44" x14ac:dyDescent="0.3">
      <c r="A45">
        <v>5.6459999999999999</v>
      </c>
      <c r="B45" s="9">
        <v>298.14999999999998</v>
      </c>
      <c r="C45">
        <v>58.44</v>
      </c>
      <c r="D45">
        <f t="shared" si="3"/>
        <v>329.95223999999996</v>
      </c>
      <c r="E45" s="2">
        <v>1.7999999999999999E-2</v>
      </c>
      <c r="F45">
        <f t="shared" si="4"/>
        <v>3.3540164346805303E-3</v>
      </c>
      <c r="G45">
        <f t="shared" si="5"/>
        <v>5.697596715569115</v>
      </c>
      <c r="I45">
        <f t="shared" si="6"/>
        <v>101.628</v>
      </c>
      <c r="J45" s="2">
        <f t="shared" si="7"/>
        <v>5.6459999999999999</v>
      </c>
      <c r="K45" s="2">
        <f t="shared" si="8"/>
        <v>2.3761313095029069</v>
      </c>
      <c r="L45" s="2">
        <v>0.2</v>
      </c>
      <c r="M45" s="2">
        <f t="shared" si="9"/>
        <v>1.4752262619005814</v>
      </c>
      <c r="N45" s="2">
        <f t="shared" si="10"/>
        <v>0.38881137592622778</v>
      </c>
      <c r="O45" s="2">
        <f t="shared" si="11"/>
        <v>2.1952290284794822</v>
      </c>
      <c r="P45" s="2">
        <f t="shared" si="12"/>
        <v>-203.256</v>
      </c>
      <c r="Q45" s="2">
        <f t="shared" si="13"/>
        <v>-446.19347141262563</v>
      </c>
      <c r="S45">
        <f t="shared" si="14"/>
        <v>0.42085216250494284</v>
      </c>
      <c r="T45">
        <f t="shared" si="15"/>
        <v>2.9504525238011627</v>
      </c>
      <c r="U45">
        <f t="shared" si="16"/>
        <v>29.135049153023665</v>
      </c>
      <c r="W45">
        <f t="shared" si="17"/>
        <v>0.75190670004811611</v>
      </c>
      <c r="X45">
        <f t="shared" si="18"/>
        <v>-0.28514303181445477</v>
      </c>
      <c r="Z45">
        <f t="shared" si="19"/>
        <v>1861.3752464199972</v>
      </c>
      <c r="AA45">
        <f t="shared" si="0"/>
        <v>0.24809329995188395</v>
      </c>
      <c r="AB45">
        <f t="shared" si="20"/>
        <v>6.155028548101546E-2</v>
      </c>
      <c r="AC45">
        <f t="shared" si="21"/>
        <v>114.56817780444632</v>
      </c>
      <c r="AH45">
        <f t="shared" si="22"/>
        <v>-7318.7518671177413</v>
      </c>
      <c r="AI45">
        <f t="shared" si="23"/>
        <v>6.155028548101546E-2</v>
      </c>
      <c r="AJ45">
        <f t="shared" si="24"/>
        <v>0.75190670004811611</v>
      </c>
      <c r="AK45">
        <f t="shared" si="25"/>
        <v>-338.71236367541434</v>
      </c>
      <c r="AM45">
        <f t="shared" si="1"/>
        <v>-251.46947772649577</v>
      </c>
      <c r="AN45" s="2">
        <f t="shared" si="2"/>
        <v>-251.73255599999999</v>
      </c>
      <c r="AO45" s="2">
        <f t="shared" si="26"/>
        <v>6.9210177989961347E-2</v>
      </c>
      <c r="AQ45">
        <f t="shared" si="27"/>
        <v>1.2372056801594824</v>
      </c>
      <c r="AR45" s="2">
        <v>1.2384999999999999</v>
      </c>
    </row>
    <row r="46" spans="1:44" x14ac:dyDescent="0.3">
      <c r="A46">
        <v>5.649</v>
      </c>
      <c r="B46" s="9">
        <v>323.14999999999998</v>
      </c>
      <c r="C46">
        <v>58.44</v>
      </c>
      <c r="D46">
        <f t="shared" si="3"/>
        <v>330.12756000000002</v>
      </c>
      <c r="E46" s="2">
        <v>1.7999999999999999E-2</v>
      </c>
      <c r="F46">
        <f t="shared" si="4"/>
        <v>3.0945381401825778E-3</v>
      </c>
      <c r="G46">
        <f t="shared" si="5"/>
        <v>5.7781166117089047</v>
      </c>
      <c r="I46">
        <f t="shared" si="6"/>
        <v>101.682</v>
      </c>
      <c r="J46" s="2">
        <f t="shared" si="7"/>
        <v>5.649</v>
      </c>
      <c r="K46" s="2">
        <f t="shared" si="8"/>
        <v>2.376762503911571</v>
      </c>
      <c r="L46" s="2">
        <v>0.2</v>
      </c>
      <c r="M46" s="2">
        <f t="shared" si="9"/>
        <v>1.4753525007823143</v>
      </c>
      <c r="N46" s="2">
        <f t="shared" si="10"/>
        <v>0.38889694482098602</v>
      </c>
      <c r="O46" s="2">
        <f t="shared" si="11"/>
        <v>2.1968788412937501</v>
      </c>
      <c r="P46" s="2">
        <f t="shared" si="12"/>
        <v>-203.364</v>
      </c>
      <c r="Q46" s="2">
        <f t="shared" si="13"/>
        <v>-446.76606868086219</v>
      </c>
      <c r="S46">
        <f t="shared" si="14"/>
        <v>0.42074039722279533</v>
      </c>
      <c r="T46">
        <f t="shared" si="15"/>
        <v>2.9507050015646286</v>
      </c>
      <c r="U46">
        <f t="shared" si="16"/>
        <v>29.140219199291604</v>
      </c>
      <c r="W46">
        <f t="shared" si="17"/>
        <v>0.75180759355140347</v>
      </c>
      <c r="X46">
        <f t="shared" si="18"/>
        <v>-0.28527484740905007</v>
      </c>
      <c r="Z46">
        <f t="shared" si="19"/>
        <v>1886.0105560283471</v>
      </c>
      <c r="AA46">
        <f t="shared" si="0"/>
        <v>0.24819240644859658</v>
      </c>
      <c r="AB46">
        <f t="shared" si="20"/>
        <v>6.1599470618745364E-2</v>
      </c>
      <c r="AC46">
        <f t="shared" si="21"/>
        <v>116.17725183271178</v>
      </c>
      <c r="AH46">
        <f t="shared" si="22"/>
        <v>-7423.9871937051621</v>
      </c>
      <c r="AI46">
        <f t="shared" si="23"/>
        <v>6.1599470618745364E-2</v>
      </c>
      <c r="AJ46">
        <f t="shared" si="24"/>
        <v>0.75180759355140347</v>
      </c>
      <c r="AK46">
        <f t="shared" si="25"/>
        <v>-343.81189802020418</v>
      </c>
      <c r="AM46">
        <f t="shared" si="1"/>
        <v>-248.5569165400704</v>
      </c>
      <c r="AN46" s="2">
        <f t="shared" si="2"/>
        <v>-252.13068720000001</v>
      </c>
      <c r="AO46" s="2">
        <f t="shared" si="26"/>
        <v>12.771836729773703</v>
      </c>
      <c r="AQ46">
        <f t="shared" si="27"/>
        <v>1.2222267291166107</v>
      </c>
      <c r="AR46" s="2">
        <v>1.2398</v>
      </c>
    </row>
    <row r="47" spans="1:44" x14ac:dyDescent="0.3">
      <c r="A47">
        <v>5.6520000000000001</v>
      </c>
      <c r="B47" s="9">
        <v>348.15</v>
      </c>
      <c r="C47">
        <v>58.44</v>
      </c>
      <c r="D47">
        <f t="shared" si="3"/>
        <v>330.30288000000002</v>
      </c>
      <c r="E47" s="2">
        <v>1.7999999999999999E-2</v>
      </c>
      <c r="F47">
        <f t="shared" si="4"/>
        <v>2.8723251472066642E-3</v>
      </c>
      <c r="G47">
        <f t="shared" si="5"/>
        <v>5.852633421388556</v>
      </c>
      <c r="I47">
        <f t="shared" si="6"/>
        <v>101.736</v>
      </c>
      <c r="J47" s="2">
        <f t="shared" si="7"/>
        <v>5.6520000000000001</v>
      </c>
      <c r="K47" s="2">
        <f t="shared" si="8"/>
        <v>2.3773935307390741</v>
      </c>
      <c r="L47" s="2">
        <v>0.2</v>
      </c>
      <c r="M47" s="2">
        <f t="shared" si="9"/>
        <v>1.4754787061478147</v>
      </c>
      <c r="N47" s="2">
        <f t="shared" si="10"/>
        <v>0.38898248367883798</v>
      </c>
      <c r="O47" s="2">
        <f t="shared" si="11"/>
        <v>2.1985289977527924</v>
      </c>
      <c r="P47" s="2">
        <f t="shared" si="12"/>
        <v>-203.47200000000001</v>
      </c>
      <c r="Q47" s="2">
        <f t="shared" si="13"/>
        <v>-447.33909223075619</v>
      </c>
      <c r="S47">
        <f t="shared" si="14"/>
        <v>0.42062872093755727</v>
      </c>
      <c r="T47">
        <f t="shared" si="15"/>
        <v>2.9509574122956295</v>
      </c>
      <c r="U47">
        <f t="shared" si="16"/>
        <v>29.145387008698712</v>
      </c>
      <c r="W47">
        <f t="shared" si="17"/>
        <v>0.75170851317708942</v>
      </c>
      <c r="X47">
        <f t="shared" si="18"/>
        <v>-0.28540664563058438</v>
      </c>
      <c r="Z47">
        <f t="shared" si="19"/>
        <v>1908.7356478287497</v>
      </c>
      <c r="AA47">
        <f t="shared" si="0"/>
        <v>0.24829148682291061</v>
      </c>
      <c r="AB47">
        <f t="shared" si="20"/>
        <v>6.1648662428731592E-2</v>
      </c>
      <c r="AC47">
        <f t="shared" si="21"/>
        <v>117.6709996186809</v>
      </c>
      <c r="AH47">
        <f t="shared" si="22"/>
        <v>-7521.841409007352</v>
      </c>
      <c r="AI47">
        <f t="shared" si="23"/>
        <v>6.1648662428731592E-2</v>
      </c>
      <c r="AJ47">
        <f t="shared" si="24"/>
        <v>0.75170851317708942</v>
      </c>
      <c r="AK47">
        <f t="shared" si="25"/>
        <v>-348.57585354272783</v>
      </c>
      <c r="AM47">
        <f t="shared" si="1"/>
        <v>-245.86503196103854</v>
      </c>
      <c r="AN47" s="2">
        <f t="shared" si="2"/>
        <v>-248.21549279999999</v>
      </c>
      <c r="AO47" s="2">
        <f t="shared" si="26"/>
        <v>5.5246661554913787</v>
      </c>
      <c r="AQ47">
        <f t="shared" si="27"/>
        <v>1.2083482344550529</v>
      </c>
      <c r="AR47" s="2">
        <v>1.2199</v>
      </c>
    </row>
    <row r="48" spans="1:44" x14ac:dyDescent="0.3">
      <c r="A48">
        <v>5.6660000000000004</v>
      </c>
      <c r="B48" s="9">
        <v>373.15</v>
      </c>
      <c r="C48">
        <v>58.44</v>
      </c>
      <c r="D48">
        <f t="shared" si="3"/>
        <v>331.12103999999999</v>
      </c>
      <c r="E48" s="2">
        <v>1.7999999999999999E-2</v>
      </c>
      <c r="F48">
        <f t="shared" si="4"/>
        <v>2.6798874447273215E-3</v>
      </c>
      <c r="G48">
        <f t="shared" si="5"/>
        <v>5.9219804835773964</v>
      </c>
      <c r="I48">
        <f t="shared" si="6"/>
        <v>101.988</v>
      </c>
      <c r="J48" s="2">
        <f t="shared" si="7"/>
        <v>5.6660000000000004</v>
      </c>
      <c r="K48" s="2">
        <f t="shared" si="8"/>
        <v>2.380336110720501</v>
      </c>
      <c r="L48" s="2">
        <v>0.2</v>
      </c>
      <c r="M48" s="2">
        <f t="shared" si="9"/>
        <v>1.4760672221441002</v>
      </c>
      <c r="N48" s="2">
        <f t="shared" si="10"/>
        <v>0.38938126859927147</v>
      </c>
      <c r="O48" s="2">
        <f t="shared" si="11"/>
        <v>2.2062342678834721</v>
      </c>
      <c r="P48" s="2">
        <f t="shared" si="12"/>
        <v>-203.976</v>
      </c>
      <c r="Q48" s="2">
        <f t="shared" si="13"/>
        <v>-450.01884102579908</v>
      </c>
      <c r="S48">
        <f t="shared" si="14"/>
        <v>0.42010873821399586</v>
      </c>
      <c r="T48">
        <f t="shared" si="15"/>
        <v>2.9521344442882005</v>
      </c>
      <c r="U48">
        <f t="shared" si="16"/>
        <v>29.169473934617784</v>
      </c>
      <c r="W48">
        <f t="shared" si="17"/>
        <v>0.75124648318983822</v>
      </c>
      <c r="X48">
        <f t="shared" si="18"/>
        <v>-0.28602147442176251</v>
      </c>
      <c r="Z48">
        <f t="shared" si="19"/>
        <v>1927.0483660518787</v>
      </c>
      <c r="AA48">
        <f t="shared" si="0"/>
        <v>0.24875351681016175</v>
      </c>
      <c r="AB48">
        <f t="shared" si="20"/>
        <v>6.1878312125423426E-2</v>
      </c>
      <c r="AC48">
        <f t="shared" si="21"/>
        <v>119.24250027534536</v>
      </c>
      <c r="AH48">
        <f t="shared" si="22"/>
        <v>-7630.8733598673116</v>
      </c>
      <c r="AI48">
        <f t="shared" si="23"/>
        <v>6.1878312125423426E-2</v>
      </c>
      <c r="AJ48">
        <f t="shared" si="24"/>
        <v>0.75124648318983822</v>
      </c>
      <c r="AK48">
        <f t="shared" si="25"/>
        <v>-354.72774403103722</v>
      </c>
      <c r="AM48">
        <f t="shared" si="1"/>
        <v>-243.98909267914678</v>
      </c>
      <c r="AN48" s="2">
        <f t="shared" si="2"/>
        <v>-242.50706640000004</v>
      </c>
      <c r="AO48" s="2">
        <f t="shared" si="26"/>
        <v>2.1964018920815223</v>
      </c>
      <c r="AQ48">
        <f t="shared" si="27"/>
        <v>1.1961656894886985</v>
      </c>
      <c r="AR48" s="2">
        <v>1.1889000000000001</v>
      </c>
    </row>
    <row r="49" spans="1:44" x14ac:dyDescent="0.3">
      <c r="A49">
        <v>6.1020000000000003</v>
      </c>
      <c r="B49" s="9">
        <v>298.14999999999998</v>
      </c>
      <c r="C49">
        <v>58.44</v>
      </c>
      <c r="D49">
        <f t="shared" si="3"/>
        <v>356.60088000000002</v>
      </c>
      <c r="E49" s="2">
        <v>1.7999999999999999E-2</v>
      </c>
      <c r="F49">
        <f t="shared" si="4"/>
        <v>3.3540164346805303E-3</v>
      </c>
      <c r="G49">
        <f t="shared" si="5"/>
        <v>5.697596715569115</v>
      </c>
      <c r="I49">
        <f t="shared" si="6"/>
        <v>109.83600000000001</v>
      </c>
      <c r="J49" s="2">
        <f t="shared" si="7"/>
        <v>6.1020000000000003</v>
      </c>
      <c r="K49" s="2">
        <f t="shared" si="8"/>
        <v>2.4702226620286685</v>
      </c>
      <c r="L49" s="2">
        <v>0.2</v>
      </c>
      <c r="M49" s="2">
        <f t="shared" si="9"/>
        <v>1.4940445324057336</v>
      </c>
      <c r="N49" s="2">
        <f t="shared" si="10"/>
        <v>0.4014868937668819</v>
      </c>
      <c r="O49" s="2">
        <f t="shared" si="11"/>
        <v>2.4498730257655135</v>
      </c>
      <c r="P49" s="2">
        <f t="shared" si="12"/>
        <v>-219.67200000000003</v>
      </c>
      <c r="Q49" s="2">
        <f t="shared" si="13"/>
        <v>-538.16850731596196</v>
      </c>
      <c r="S49">
        <f t="shared" si="14"/>
        <v>0.4048218062977168</v>
      </c>
      <c r="T49">
        <f t="shared" si="15"/>
        <v>2.9880890648114673</v>
      </c>
      <c r="U49">
        <f t="shared" si="16"/>
        <v>29.896310217569166</v>
      </c>
      <c r="W49">
        <f t="shared" si="17"/>
        <v>0.73713648188109682</v>
      </c>
      <c r="X49">
        <f t="shared" si="18"/>
        <v>-0.30498221821015659</v>
      </c>
      <c r="Z49">
        <f t="shared" si="19"/>
        <v>1748.1729602219159</v>
      </c>
      <c r="AA49">
        <f t="shared" si="0"/>
        <v>0.26286351811890318</v>
      </c>
      <c r="AB49">
        <f t="shared" si="20"/>
        <v>6.909722915784694E-2</v>
      </c>
      <c r="AC49">
        <f t="shared" si="21"/>
        <v>120.79390764000537</v>
      </c>
      <c r="AH49">
        <f t="shared" si="22"/>
        <v>-8011.8476161239596</v>
      </c>
      <c r="AI49">
        <f t="shared" si="23"/>
        <v>6.909722915784694E-2</v>
      </c>
      <c r="AJ49">
        <f t="shared" si="24"/>
        <v>0.73713648188109682</v>
      </c>
      <c r="AK49">
        <f t="shared" si="25"/>
        <v>-408.07615480027323</v>
      </c>
      <c r="AM49">
        <f t="shared" si="1"/>
        <v>-281.08755259147347</v>
      </c>
      <c r="AN49" s="2">
        <f t="shared" si="2"/>
        <v>-280.03786559999998</v>
      </c>
      <c r="AO49" s="2">
        <f t="shared" si="26"/>
        <v>1.101842780068673</v>
      </c>
      <c r="AQ49">
        <f t="shared" si="27"/>
        <v>1.2795784287095007</v>
      </c>
      <c r="AR49" s="2">
        <v>1.2747999999999999</v>
      </c>
    </row>
    <row r="50" spans="1:44" x14ac:dyDescent="0.3">
      <c r="A50">
        <v>6.1029999999999998</v>
      </c>
      <c r="B50" s="9">
        <v>310.64999999999998</v>
      </c>
      <c r="C50">
        <v>58.44</v>
      </c>
      <c r="D50">
        <f t="shared" si="3"/>
        <v>356.65931999999998</v>
      </c>
      <c r="E50" s="2">
        <v>1.7999999999999999E-2</v>
      </c>
      <c r="F50">
        <f t="shared" si="4"/>
        <v>3.2190568163528088E-3</v>
      </c>
      <c r="G50">
        <f t="shared" si="5"/>
        <v>5.7386668765097024</v>
      </c>
      <c r="I50">
        <f t="shared" si="6"/>
        <v>109.854</v>
      </c>
      <c r="J50" s="2">
        <f t="shared" si="7"/>
        <v>6.1029999999999998</v>
      </c>
      <c r="K50" s="2">
        <f t="shared" si="8"/>
        <v>2.4704250646396866</v>
      </c>
      <c r="L50" s="2">
        <v>0.2</v>
      </c>
      <c r="M50" s="2">
        <f t="shared" si="9"/>
        <v>1.4940850129279373</v>
      </c>
      <c r="N50" s="2">
        <f t="shared" si="10"/>
        <v>0.40151398798859617</v>
      </c>
      <c r="O50" s="2">
        <f t="shared" si="11"/>
        <v>2.4504398686944024</v>
      </c>
      <c r="P50" s="2">
        <f t="shared" si="12"/>
        <v>-219.708</v>
      </c>
      <c r="Q50" s="2">
        <f t="shared" si="13"/>
        <v>-538.38124267110982</v>
      </c>
      <c r="S50">
        <f t="shared" si="14"/>
        <v>0.4047886391348004</v>
      </c>
      <c r="T50">
        <f t="shared" si="15"/>
        <v>2.9881700258558745</v>
      </c>
      <c r="U50">
        <f t="shared" si="16"/>
        <v>29.897927558715356</v>
      </c>
      <c r="W50">
        <f t="shared" si="17"/>
        <v>0.73710472869489441</v>
      </c>
      <c r="X50">
        <f t="shared" si="18"/>
        <v>-0.30502529553831631</v>
      </c>
      <c r="Z50">
        <f t="shared" si="19"/>
        <v>1760.0641213927581</v>
      </c>
      <c r="AA50">
        <f t="shared" si="0"/>
        <v>0.26289527130510554</v>
      </c>
      <c r="AB50">
        <f t="shared" si="20"/>
        <v>6.9113923674585048E-2</v>
      </c>
      <c r="AC50">
        <f t="shared" si="21"/>
        <v>121.64493734831468</v>
      </c>
      <c r="AH50">
        <f t="shared" si="22"/>
        <v>-8069.5071293526235</v>
      </c>
      <c r="AI50">
        <f t="shared" si="23"/>
        <v>6.9113923674585048E-2</v>
      </c>
      <c r="AJ50">
        <f t="shared" si="24"/>
        <v>0.73710472869489441</v>
      </c>
      <c r="AK50">
        <f t="shared" si="25"/>
        <v>-411.09458476988686</v>
      </c>
      <c r="AM50">
        <f t="shared" si="1"/>
        <v>-279.1345481037913</v>
      </c>
      <c r="AN50" s="2">
        <f t="shared" si="2"/>
        <v>-280.06178759999995</v>
      </c>
      <c r="AO50" s="2">
        <f t="shared" si="26"/>
        <v>0.85977308332925684</v>
      </c>
      <c r="AQ50">
        <f t="shared" si="27"/>
        <v>1.2704796734929602</v>
      </c>
      <c r="AR50" s="2">
        <v>1.2746999999999999</v>
      </c>
    </row>
    <row r="51" spans="1:44" x14ac:dyDescent="0.3">
      <c r="A51">
        <v>6.1040000000000001</v>
      </c>
      <c r="B51" s="9">
        <v>323.14999999999998</v>
      </c>
      <c r="C51">
        <v>58.44</v>
      </c>
      <c r="D51">
        <f t="shared" si="3"/>
        <v>356.71776</v>
      </c>
      <c r="E51" s="2">
        <v>1.7999999999999999E-2</v>
      </c>
      <c r="F51">
        <f t="shared" si="4"/>
        <v>3.0945381401825778E-3</v>
      </c>
      <c r="G51">
        <f t="shared" si="5"/>
        <v>5.7781166117089047</v>
      </c>
      <c r="I51">
        <f t="shared" si="6"/>
        <v>109.872</v>
      </c>
      <c r="J51" s="2">
        <f t="shared" si="7"/>
        <v>6.1040000000000001</v>
      </c>
      <c r="K51" s="2">
        <f t="shared" si="8"/>
        <v>2.4706274506691615</v>
      </c>
      <c r="L51" s="2">
        <v>0.2</v>
      </c>
      <c r="M51" s="2">
        <f t="shared" si="9"/>
        <v>1.4941254901338323</v>
      </c>
      <c r="N51" s="2">
        <f t="shared" si="10"/>
        <v>0.40154107925666854</v>
      </c>
      <c r="O51" s="2">
        <f t="shared" si="11"/>
        <v>2.4510067477827047</v>
      </c>
      <c r="P51" s="2">
        <f t="shared" si="12"/>
        <v>-219.744</v>
      </c>
      <c r="Q51" s="2">
        <f t="shared" si="13"/>
        <v>-538.5940267847626</v>
      </c>
      <c r="S51">
        <f t="shared" si="14"/>
        <v>0.40475548012273288</v>
      </c>
      <c r="T51">
        <f t="shared" si="15"/>
        <v>2.9882509802676647</v>
      </c>
      <c r="U51">
        <f t="shared" si="16"/>
        <v>29.899544681554659</v>
      </c>
      <c r="W51">
        <f t="shared" si="17"/>
        <v>0.73707297824420026</v>
      </c>
      <c r="X51">
        <f t="shared" si="18"/>
        <v>-0.30506837101089962</v>
      </c>
      <c r="Z51">
        <f t="shared" si="19"/>
        <v>1771.4725579461021</v>
      </c>
      <c r="AA51">
        <f t="shared" si="0"/>
        <v>0.26292702175579979</v>
      </c>
      <c r="AB51">
        <f t="shared" si="20"/>
        <v>6.9130618769374819E-2</v>
      </c>
      <c r="AC51">
        <f t="shared" si="21"/>
        <v>122.46299406378122</v>
      </c>
      <c r="AH51">
        <f t="shared" si="22"/>
        <v>-8124.9715873840714</v>
      </c>
      <c r="AI51">
        <f t="shared" si="23"/>
        <v>6.9130618769374819E-2</v>
      </c>
      <c r="AJ51">
        <f t="shared" si="24"/>
        <v>0.73707297824420026</v>
      </c>
      <c r="AK51">
        <f t="shared" si="25"/>
        <v>-414.00232965141583</v>
      </c>
      <c r="AM51">
        <f t="shared" si="1"/>
        <v>-277.25930424969351</v>
      </c>
      <c r="AN51" s="2">
        <f t="shared" si="2"/>
        <v>-279.47041919999998</v>
      </c>
      <c r="AO51" s="2">
        <f t="shared" si="26"/>
        <v>4.8890293234687681</v>
      </c>
      <c r="AQ51">
        <f t="shared" si="27"/>
        <v>1.2617377687203906</v>
      </c>
      <c r="AR51" s="2">
        <v>1.2718</v>
      </c>
    </row>
    <row r="52" spans="1:44" x14ac:dyDescent="0.3">
      <c r="A52">
        <v>6.1050000000000004</v>
      </c>
      <c r="B52" s="9">
        <v>335.65</v>
      </c>
      <c r="C52">
        <v>58.44</v>
      </c>
      <c r="D52">
        <f t="shared" si="3"/>
        <v>356.77620000000002</v>
      </c>
      <c r="E52" s="2">
        <v>1.7999999999999999E-2</v>
      </c>
      <c r="F52">
        <f t="shared" si="4"/>
        <v>2.9792939073439596E-3</v>
      </c>
      <c r="G52">
        <f t="shared" si="5"/>
        <v>5.8160689503847607</v>
      </c>
      <c r="I52">
        <f t="shared" si="6"/>
        <v>109.89000000000001</v>
      </c>
      <c r="J52" s="2">
        <f t="shared" si="7"/>
        <v>6.1050000000000004</v>
      </c>
      <c r="K52" s="2">
        <f t="shared" si="8"/>
        <v>2.4708298201211676</v>
      </c>
      <c r="L52" s="2">
        <v>0.2</v>
      </c>
      <c r="M52" s="2">
        <f t="shared" si="9"/>
        <v>1.4941659640242335</v>
      </c>
      <c r="N52" s="2">
        <f t="shared" si="10"/>
        <v>0.40156816757186437</v>
      </c>
      <c r="O52" s="2">
        <f t="shared" si="11"/>
        <v>2.4515736630262319</v>
      </c>
      <c r="P52" s="2">
        <f t="shared" si="12"/>
        <v>-219.78000000000003</v>
      </c>
      <c r="Q52" s="2">
        <f t="shared" si="13"/>
        <v>-538.80685965990529</v>
      </c>
      <c r="S52">
        <f t="shared" si="14"/>
        <v>0.40472232925817642</v>
      </c>
      <c r="T52">
        <f t="shared" si="15"/>
        <v>2.988331928048467</v>
      </c>
      <c r="U52">
        <f t="shared" si="16"/>
        <v>29.901161586147261</v>
      </c>
      <c r="W52">
        <f t="shared" si="17"/>
        <v>0.73704123052866044</v>
      </c>
      <c r="X52">
        <f t="shared" si="18"/>
        <v>-0.30511144462806683</v>
      </c>
      <c r="Z52">
        <f t="shared" si="19"/>
        <v>1782.4348526034244</v>
      </c>
      <c r="AA52">
        <f t="shared" si="0"/>
        <v>0.2629587694713395</v>
      </c>
      <c r="AB52">
        <f t="shared" si="20"/>
        <v>6.9147314441881075E-2</v>
      </c>
      <c r="AC52">
        <f t="shared" si="21"/>
        <v>123.25058322513694</v>
      </c>
      <c r="AH52">
        <f t="shared" si="22"/>
        <v>-8178.4080246563917</v>
      </c>
      <c r="AI52">
        <f t="shared" si="23"/>
        <v>6.9147314441881075E-2</v>
      </c>
      <c r="AJ52">
        <f t="shared" si="24"/>
        <v>0.73704123052866044</v>
      </c>
      <c r="AK52">
        <f t="shared" si="25"/>
        <v>-416.80783559950339</v>
      </c>
      <c r="AM52">
        <f t="shared" si="1"/>
        <v>-275.45588031631416</v>
      </c>
      <c r="AN52" s="2">
        <f t="shared" si="2"/>
        <v>-277.73598600000003</v>
      </c>
      <c r="AO52" s="2">
        <f t="shared" si="26"/>
        <v>5.198881928776566</v>
      </c>
      <c r="AQ52">
        <f t="shared" si="27"/>
        <v>1.2533255087647381</v>
      </c>
      <c r="AR52" s="2">
        <v>1.2637</v>
      </c>
    </row>
    <row r="53" spans="1:44" x14ac:dyDescent="0.3">
      <c r="A53">
        <v>6.1079999999999997</v>
      </c>
      <c r="B53" s="9">
        <v>348.15</v>
      </c>
      <c r="C53">
        <v>58.44</v>
      </c>
      <c r="D53">
        <f t="shared" si="3"/>
        <v>356.95151999999996</v>
      </c>
      <c r="E53" s="2">
        <v>1.7999999999999999E-2</v>
      </c>
      <c r="F53">
        <f t="shared" si="4"/>
        <v>2.8723251472066642E-3</v>
      </c>
      <c r="G53">
        <f t="shared" si="5"/>
        <v>5.852633421388556</v>
      </c>
      <c r="I53">
        <f t="shared" si="6"/>
        <v>109.94399999999999</v>
      </c>
      <c r="J53" s="2">
        <f t="shared" si="7"/>
        <v>6.1079999999999997</v>
      </c>
      <c r="K53" s="2">
        <f t="shared" si="8"/>
        <v>2.4714368290530913</v>
      </c>
      <c r="L53" s="2">
        <v>0.2</v>
      </c>
      <c r="M53" s="2">
        <f t="shared" si="9"/>
        <v>1.4942873658106182</v>
      </c>
      <c r="N53" s="2">
        <f t="shared" si="10"/>
        <v>0.40164941480784389</v>
      </c>
      <c r="O53" s="2">
        <f t="shared" si="11"/>
        <v>2.4532746256463103</v>
      </c>
      <c r="P53" s="2">
        <f t="shared" si="12"/>
        <v>-219.88799999999998</v>
      </c>
      <c r="Q53" s="2">
        <f t="shared" si="13"/>
        <v>-539.44565088411582</v>
      </c>
      <c r="S53">
        <f t="shared" si="14"/>
        <v>0.40462292551622331</v>
      </c>
      <c r="T53">
        <f t="shared" si="15"/>
        <v>2.9885747316212363</v>
      </c>
      <c r="U53">
        <f t="shared" si="16"/>
        <v>29.906010991046159</v>
      </c>
      <c r="W53">
        <f t="shared" si="17"/>
        <v>0.73694600378943531</v>
      </c>
      <c r="X53">
        <f t="shared" si="18"/>
        <v>-0.30524065434866754</v>
      </c>
      <c r="Z53">
        <f t="shared" si="19"/>
        <v>1792.4610255020796</v>
      </c>
      <c r="AA53">
        <f t="shared" si="0"/>
        <v>0.26305399621056463</v>
      </c>
      <c r="AB53">
        <f t="shared" si="20"/>
        <v>6.9197404922347758E-2</v>
      </c>
      <c r="AC53">
        <f t="shared" si="21"/>
        <v>124.03365138919411</v>
      </c>
      <c r="AH53">
        <f t="shared" si="22"/>
        <v>-8233.0517707440758</v>
      </c>
      <c r="AI53">
        <f t="shared" si="23"/>
        <v>6.9197404922347758E-2</v>
      </c>
      <c r="AJ53">
        <f t="shared" si="24"/>
        <v>0.73694600378943531</v>
      </c>
      <c r="AK53">
        <f t="shared" si="25"/>
        <v>-419.84242526721226</v>
      </c>
      <c r="AM53">
        <f t="shared" si="1"/>
        <v>-273.84812865149257</v>
      </c>
      <c r="AN53" s="2">
        <f t="shared" si="2"/>
        <v>-274.92596639999999</v>
      </c>
      <c r="AO53" s="2">
        <f t="shared" si="26"/>
        <v>1.1617342121075449</v>
      </c>
      <c r="AQ53">
        <f t="shared" si="27"/>
        <v>1.2453982420663821</v>
      </c>
      <c r="AR53" s="2">
        <v>1.2503</v>
      </c>
    </row>
    <row r="54" spans="1:44" x14ac:dyDescent="0.3">
      <c r="A54">
        <v>6.1120000000000001</v>
      </c>
      <c r="B54" s="9">
        <v>360.65</v>
      </c>
      <c r="C54">
        <v>58.44</v>
      </c>
      <c r="D54">
        <f t="shared" si="3"/>
        <v>357.18527999999998</v>
      </c>
      <c r="E54" s="2">
        <v>1.7999999999999999E-2</v>
      </c>
      <c r="F54">
        <f t="shared" si="4"/>
        <v>2.772771384999307E-3</v>
      </c>
      <c r="G54">
        <f t="shared" si="5"/>
        <v>5.8879079589496817</v>
      </c>
      <c r="I54">
        <f t="shared" si="6"/>
        <v>110.01600000000001</v>
      </c>
      <c r="J54" s="2">
        <f t="shared" si="7"/>
        <v>6.1120000000000001</v>
      </c>
      <c r="K54" s="2">
        <f t="shared" si="8"/>
        <v>2.4722459424579908</v>
      </c>
      <c r="L54" s="2">
        <v>0.2</v>
      </c>
      <c r="M54" s="2">
        <f t="shared" si="9"/>
        <v>1.4944491884915982</v>
      </c>
      <c r="N54" s="2">
        <f t="shared" si="10"/>
        <v>0.40175770316193471</v>
      </c>
      <c r="O54" s="2">
        <f t="shared" si="11"/>
        <v>2.4555430817257449</v>
      </c>
      <c r="P54" s="2">
        <f t="shared" si="12"/>
        <v>-220.03200000000001</v>
      </c>
      <c r="Q54" s="2">
        <f t="shared" si="13"/>
        <v>-540.29805535827916</v>
      </c>
      <c r="S54">
        <f t="shared" si="14"/>
        <v>0.4044905010566085</v>
      </c>
      <c r="T54">
        <f t="shared" si="15"/>
        <v>2.9888983769831965</v>
      </c>
      <c r="U54">
        <f t="shared" si="16"/>
        <v>29.912473812436659</v>
      </c>
      <c r="W54">
        <f t="shared" si="17"/>
        <v>0.73681907307453254</v>
      </c>
      <c r="X54">
        <f t="shared" si="18"/>
        <v>-0.30541290800999965</v>
      </c>
      <c r="Z54">
        <f t="shared" si="19"/>
        <v>1801.8334839095833</v>
      </c>
      <c r="AA54">
        <f t="shared" si="0"/>
        <v>0.26318092692546741</v>
      </c>
      <c r="AB54">
        <f t="shared" si="20"/>
        <v>6.9264200297348213E-2</v>
      </c>
      <c r="AC54">
        <f t="shared" si="21"/>
        <v>124.80255533198212</v>
      </c>
      <c r="AH54">
        <f t="shared" si="22"/>
        <v>-8287.5367340826851</v>
      </c>
      <c r="AI54">
        <f t="shared" si="23"/>
        <v>6.9264200297348213E-2</v>
      </c>
      <c r="AJ54">
        <f t="shared" si="24"/>
        <v>0.73681907307453254</v>
      </c>
      <c r="AK54">
        <f t="shared" si="25"/>
        <v>-422.95596097323869</v>
      </c>
      <c r="AM54">
        <f t="shared" si="1"/>
        <v>-272.36253643746932</v>
      </c>
      <c r="AN54" s="2">
        <f t="shared" si="2"/>
        <v>-271.8055296</v>
      </c>
      <c r="AO54" s="2">
        <f t="shared" si="26"/>
        <v>0.31025661698756951</v>
      </c>
      <c r="AQ54">
        <f t="shared" si="27"/>
        <v>1.2378314810457993</v>
      </c>
      <c r="AR54" s="2">
        <v>1.2353000000000001</v>
      </c>
    </row>
    <row r="55" spans="1:44" x14ac:dyDescent="0.3">
      <c r="A55">
        <v>6.117</v>
      </c>
      <c r="B55" s="9">
        <v>373.15</v>
      </c>
      <c r="C55">
        <v>58.44</v>
      </c>
      <c r="D55">
        <f t="shared" si="3"/>
        <v>357.47747999999996</v>
      </c>
      <c r="E55" s="2">
        <v>1.7999999999999999E-2</v>
      </c>
      <c r="F55">
        <f t="shared" si="4"/>
        <v>2.6798874447273215E-3</v>
      </c>
      <c r="G55">
        <f t="shared" si="5"/>
        <v>5.9219804835773964</v>
      </c>
      <c r="I55">
        <f t="shared" si="6"/>
        <v>110.10599999999999</v>
      </c>
      <c r="J55" s="2">
        <f t="shared" si="7"/>
        <v>6.117</v>
      </c>
      <c r="K55" s="2">
        <f t="shared" si="8"/>
        <v>2.4732569619835298</v>
      </c>
      <c r="L55" s="2">
        <v>0.2</v>
      </c>
      <c r="M55" s="2">
        <f t="shared" si="9"/>
        <v>1.494651392396706</v>
      </c>
      <c r="N55" s="2">
        <f t="shared" si="10"/>
        <v>0.40189299730807954</v>
      </c>
      <c r="O55" s="2">
        <f t="shared" si="11"/>
        <v>2.4583794645335226</v>
      </c>
      <c r="P55" s="2">
        <f t="shared" si="12"/>
        <v>-220.21199999999999</v>
      </c>
      <c r="Q55" s="2">
        <f t="shared" si="13"/>
        <v>-541.36465864385605</v>
      </c>
      <c r="S55">
        <f t="shared" si="14"/>
        <v>0.40432515317697076</v>
      </c>
      <c r="T55">
        <f t="shared" si="15"/>
        <v>2.9893027847934119</v>
      </c>
      <c r="U55">
        <f t="shared" si="16"/>
        <v>29.920547439882466</v>
      </c>
      <c r="W55">
        <f t="shared" si="17"/>
        <v>0.73666047115566147</v>
      </c>
      <c r="X55">
        <f t="shared" si="18"/>
        <v>-0.30562818336974878</v>
      </c>
      <c r="Z55">
        <f t="shared" si="19"/>
        <v>1810.5739242071361</v>
      </c>
      <c r="AA55">
        <f t="shared" si="0"/>
        <v>0.26333952884433853</v>
      </c>
      <c r="AB55">
        <f t="shared" si="20"/>
        <v>6.9347707451958202E-2</v>
      </c>
      <c r="AC55">
        <f t="shared" si="21"/>
        <v>125.55915081606041</v>
      </c>
      <c r="AH55">
        <f t="shared" si="22"/>
        <v>-8342.0057052295833</v>
      </c>
      <c r="AI55">
        <f t="shared" si="23"/>
        <v>6.9347707451958202E-2</v>
      </c>
      <c r="AJ55">
        <f t="shared" si="24"/>
        <v>0.73666047115566147</v>
      </c>
      <c r="AK55">
        <f t="shared" si="25"/>
        <v>-426.15732469376019</v>
      </c>
      <c r="AM55">
        <f t="shared" si="1"/>
        <v>-270.99266038940857</v>
      </c>
      <c r="AN55" s="2">
        <f t="shared" si="2"/>
        <v>-267.90991919999999</v>
      </c>
      <c r="AO55" s="2">
        <f t="shared" si="26"/>
        <v>9.503293240876225</v>
      </c>
      <c r="AQ55">
        <f t="shared" si="27"/>
        <v>1.2305989700352777</v>
      </c>
      <c r="AR55" s="2">
        <v>1.2165999999999999</v>
      </c>
    </row>
    <row r="56" spans="1:44" x14ac:dyDescent="0.3">
      <c r="A56">
        <v>6.12</v>
      </c>
      <c r="B56" s="9">
        <v>298.14999999999998</v>
      </c>
      <c r="C56">
        <v>58.44</v>
      </c>
      <c r="D56">
        <f t="shared" si="3"/>
        <v>357.65280000000001</v>
      </c>
      <c r="E56" s="2">
        <v>1.7999999999999999E-2</v>
      </c>
      <c r="F56">
        <f t="shared" si="4"/>
        <v>3.3540164346805303E-3</v>
      </c>
      <c r="G56">
        <f t="shared" si="5"/>
        <v>5.697596715569115</v>
      </c>
      <c r="I56">
        <f t="shared" si="6"/>
        <v>110.16</v>
      </c>
      <c r="J56" s="2">
        <f t="shared" si="7"/>
        <v>6.12</v>
      </c>
      <c r="K56" s="2">
        <f t="shared" si="8"/>
        <v>2.4738633753705965</v>
      </c>
      <c r="L56" s="2">
        <v>0.2</v>
      </c>
      <c r="M56" s="2">
        <f t="shared" si="9"/>
        <v>1.4947726750741193</v>
      </c>
      <c r="N56" s="2">
        <f t="shared" si="10"/>
        <v>0.4019741384742323</v>
      </c>
      <c r="O56" s="2">
        <f t="shared" si="11"/>
        <v>2.4600817274623017</v>
      </c>
      <c r="P56" s="2">
        <f t="shared" si="12"/>
        <v>-220.32</v>
      </c>
      <c r="Q56" s="2">
        <f t="shared" si="13"/>
        <v>-542.00520619449435</v>
      </c>
      <c r="S56">
        <f t="shared" si="14"/>
        <v>0.4042260417272216</v>
      </c>
      <c r="T56">
        <f t="shared" si="15"/>
        <v>2.9895453501482385</v>
      </c>
      <c r="U56">
        <f t="shared" si="16"/>
        <v>29.925389006268993</v>
      </c>
      <c r="W56">
        <f t="shared" si="17"/>
        <v>0.73656534277394048</v>
      </c>
      <c r="X56">
        <f t="shared" si="18"/>
        <v>-0.30575732634423886</v>
      </c>
      <c r="Z56">
        <f t="shared" si="19"/>
        <v>1743.5893542345248</v>
      </c>
      <c r="AA56">
        <f t="shared" si="0"/>
        <v>0.26343465722605958</v>
      </c>
      <c r="AB56">
        <f t="shared" si="20"/>
        <v>6.9397818627811497E-2</v>
      </c>
      <c r="AC56">
        <f t="shared" si="21"/>
        <v>121.00129776655052</v>
      </c>
      <c r="AH56">
        <f t="shared" si="22"/>
        <v>-8038.9072600419158</v>
      </c>
      <c r="AI56">
        <f t="shared" si="23"/>
        <v>6.9397818627811497E-2</v>
      </c>
      <c r="AJ56">
        <f t="shared" si="24"/>
        <v>0.73656534277394048</v>
      </c>
      <c r="AK56">
        <f t="shared" si="25"/>
        <v>-410.91700911911056</v>
      </c>
      <c r="AM56">
        <f t="shared" si="1"/>
        <v>-282.32064117454757</v>
      </c>
      <c r="AN56" s="2">
        <f t="shared" si="2"/>
        <v>-280.46735999999999</v>
      </c>
      <c r="AO56" s="2">
        <f t="shared" si="26"/>
        <v>3.4346511119324936</v>
      </c>
      <c r="AQ56">
        <f t="shared" si="27"/>
        <v>1.2814117700369807</v>
      </c>
      <c r="AR56" s="2">
        <v>1.2729999999999999</v>
      </c>
    </row>
    <row r="57" spans="1:44" x14ac:dyDescent="0.3">
      <c r="A57">
        <v>6.1210000000000004</v>
      </c>
      <c r="B57" s="9">
        <v>310.64999999999998</v>
      </c>
      <c r="C57">
        <v>58.44</v>
      </c>
      <c r="D57">
        <f t="shared" si="3"/>
        <v>357.71124000000003</v>
      </c>
      <c r="E57" s="2">
        <v>1.7999999999999999E-2</v>
      </c>
      <c r="F57">
        <f t="shared" si="4"/>
        <v>3.2190568163528088E-3</v>
      </c>
      <c r="G57">
        <f t="shared" si="5"/>
        <v>5.7386668765097024</v>
      </c>
      <c r="I57">
        <f t="shared" si="6"/>
        <v>110.17800000000001</v>
      </c>
      <c r="J57" s="2">
        <f t="shared" si="7"/>
        <v>6.1210000000000004</v>
      </c>
      <c r="K57" s="2">
        <f t="shared" si="8"/>
        <v>2.4740654801358835</v>
      </c>
      <c r="L57" s="2">
        <v>0.2</v>
      </c>
      <c r="M57" s="2">
        <f t="shared" si="9"/>
        <v>1.4948130960271766</v>
      </c>
      <c r="N57" s="2">
        <f t="shared" si="10"/>
        <v>0.40200117964726068</v>
      </c>
      <c r="O57" s="2">
        <f t="shared" si="11"/>
        <v>2.460649220620883</v>
      </c>
      <c r="P57" s="2">
        <f t="shared" si="12"/>
        <v>-220.35600000000002</v>
      </c>
      <c r="Q57" s="2">
        <f t="shared" si="13"/>
        <v>-542.21881965913531</v>
      </c>
      <c r="S57">
        <f t="shared" si="14"/>
        <v>0.40419302077044333</v>
      </c>
      <c r="T57">
        <f t="shared" si="15"/>
        <v>2.9896261920543532</v>
      </c>
      <c r="U57">
        <f t="shared" si="16"/>
        <v>29.927002427076555</v>
      </c>
      <c r="W57">
        <f t="shared" si="17"/>
        <v>0.73653363877285127</v>
      </c>
      <c r="X57">
        <f t="shared" si="18"/>
        <v>-0.30580037029646645</v>
      </c>
      <c r="Z57">
        <f t="shared" si="19"/>
        <v>1755.4479276568957</v>
      </c>
      <c r="AA57">
        <f t="shared" si="0"/>
        <v>0.26346636122714873</v>
      </c>
      <c r="AB57">
        <f t="shared" si="20"/>
        <v>6.9414523498274414E-2</v>
      </c>
      <c r="AC57">
        <f t="shared" si="21"/>
        <v>121.85358142433671</v>
      </c>
      <c r="AH57">
        <f t="shared" si="22"/>
        <v>-8096.7548936777675</v>
      </c>
      <c r="AI57">
        <f t="shared" si="23"/>
        <v>6.9414523498274414E-2</v>
      </c>
      <c r="AJ57">
        <f t="shared" si="24"/>
        <v>0.73653363877285127</v>
      </c>
      <c r="AK57">
        <f t="shared" si="25"/>
        <v>-413.95575603171977</v>
      </c>
      <c r="AM57">
        <f t="shared" si="1"/>
        <v>-280.34944784912528</v>
      </c>
      <c r="AN57" s="2">
        <f t="shared" si="2"/>
        <v>-280.77761520000001</v>
      </c>
      <c r="AO57" s="2">
        <f t="shared" si="26"/>
        <v>0.18332728035508444</v>
      </c>
      <c r="AQ57">
        <f t="shared" si="27"/>
        <v>1.2722569290108972</v>
      </c>
      <c r="AR57" s="2">
        <v>1.2742</v>
      </c>
    </row>
    <row r="58" spans="1:44" x14ac:dyDescent="0.3">
      <c r="A58">
        <v>6.1219999999999999</v>
      </c>
      <c r="B58" s="9">
        <v>323.14999999999998</v>
      </c>
      <c r="C58">
        <v>58.44</v>
      </c>
      <c r="D58">
        <f t="shared" si="3"/>
        <v>357.76967999999999</v>
      </c>
      <c r="E58" s="2">
        <v>1.7999999999999999E-2</v>
      </c>
      <c r="F58">
        <f t="shared" si="4"/>
        <v>3.0945381401825778E-3</v>
      </c>
      <c r="G58">
        <f t="shared" si="5"/>
        <v>5.7781166117089047</v>
      </c>
      <c r="I58">
        <f t="shared" si="6"/>
        <v>110.196</v>
      </c>
      <c r="J58" s="2">
        <f t="shared" si="7"/>
        <v>6.1219999999999999</v>
      </c>
      <c r="K58" s="2">
        <f t="shared" si="8"/>
        <v>2.4742675683927153</v>
      </c>
      <c r="L58" s="2">
        <v>0.2</v>
      </c>
      <c r="M58" s="2">
        <f t="shared" si="9"/>
        <v>1.494853513678543</v>
      </c>
      <c r="N58" s="2">
        <f t="shared" si="10"/>
        <v>0.40202821788037851</v>
      </c>
      <c r="O58" s="2">
        <f t="shared" si="11"/>
        <v>2.4612167498636772</v>
      </c>
      <c r="P58" s="2">
        <f t="shared" si="12"/>
        <v>-220.392</v>
      </c>
      <c r="Q58" s="2">
        <f t="shared" si="13"/>
        <v>-542.43248193595559</v>
      </c>
      <c r="S58">
        <f t="shared" si="14"/>
        <v>0.40416000790472317</v>
      </c>
      <c r="T58">
        <f t="shared" si="15"/>
        <v>2.989707027357086</v>
      </c>
      <c r="U58">
        <f t="shared" si="16"/>
        <v>29.928615630656367</v>
      </c>
      <c r="W58">
        <f t="shared" si="17"/>
        <v>0.73650193750091697</v>
      </c>
      <c r="X58">
        <f t="shared" si="18"/>
        <v>-0.30584341239599183</v>
      </c>
      <c r="Z58">
        <f t="shared" si="19"/>
        <v>1766.8250376953108</v>
      </c>
      <c r="AA58">
        <f t="shared" si="0"/>
        <v>0.26349806249908309</v>
      </c>
      <c r="AB58">
        <f t="shared" si="20"/>
        <v>6.9431228940770695E-2</v>
      </c>
      <c r="AC58">
        <f t="shared" si="21"/>
        <v>122.67283369050894</v>
      </c>
      <c r="AH58">
        <f t="shared" si="22"/>
        <v>-8152.3999828542746</v>
      </c>
      <c r="AI58">
        <f t="shared" si="23"/>
        <v>6.9431228940770695E-2</v>
      </c>
      <c r="AJ58">
        <f t="shared" si="24"/>
        <v>0.73650193750091697</v>
      </c>
      <c r="AK58">
        <f t="shared" si="25"/>
        <v>-416.88303838563422</v>
      </c>
      <c r="AM58">
        <f t="shared" si="1"/>
        <v>-278.45673628388272</v>
      </c>
      <c r="AN58" s="2">
        <f t="shared" si="2"/>
        <v>-280.31658479999999</v>
      </c>
      <c r="AO58" s="2">
        <f t="shared" si="26"/>
        <v>3.4590365029036021</v>
      </c>
      <c r="AQ58">
        <f t="shared" si="27"/>
        <v>1.2634611795522648</v>
      </c>
      <c r="AR58" s="2">
        <v>1.2719</v>
      </c>
    </row>
    <row r="59" spans="1:44" x14ac:dyDescent="0.3">
      <c r="A59">
        <v>6.1230000000000002</v>
      </c>
      <c r="B59" s="9">
        <v>335.65</v>
      </c>
      <c r="C59">
        <v>58.44</v>
      </c>
      <c r="D59">
        <f t="shared" si="3"/>
        <v>357.82812000000001</v>
      </c>
      <c r="E59" s="2">
        <v>1.7999999999999999E-2</v>
      </c>
      <c r="F59">
        <f t="shared" si="4"/>
        <v>2.9792939073439596E-3</v>
      </c>
      <c r="G59">
        <f t="shared" si="5"/>
        <v>5.8160689503847607</v>
      </c>
      <c r="I59">
        <f t="shared" si="6"/>
        <v>110.214</v>
      </c>
      <c r="J59" s="2">
        <f t="shared" si="7"/>
        <v>6.1230000000000002</v>
      </c>
      <c r="K59" s="2">
        <f t="shared" si="8"/>
        <v>2.4744696401451365</v>
      </c>
      <c r="L59" s="2">
        <v>0.2</v>
      </c>
      <c r="M59" s="2">
        <f t="shared" si="9"/>
        <v>1.4948939280290272</v>
      </c>
      <c r="N59" s="2">
        <f t="shared" si="10"/>
        <v>0.40205525317434537</v>
      </c>
      <c r="O59" s="2">
        <f t="shared" si="11"/>
        <v>2.4617843151865166</v>
      </c>
      <c r="P59" s="2">
        <f t="shared" si="12"/>
        <v>-220.428</v>
      </c>
      <c r="Q59" s="2">
        <f t="shared" si="13"/>
        <v>-542.64619302793346</v>
      </c>
      <c r="S59">
        <f t="shared" si="14"/>
        <v>0.40412700312675748</v>
      </c>
      <c r="T59">
        <f t="shared" si="15"/>
        <v>2.9897878560580544</v>
      </c>
      <c r="U59">
        <f t="shared" si="16"/>
        <v>29.930228617068163</v>
      </c>
      <c r="W59">
        <f t="shared" si="17"/>
        <v>0.73647023895778507</v>
      </c>
      <c r="X59">
        <f t="shared" si="18"/>
        <v>-0.30588645264297459</v>
      </c>
      <c r="Z59">
        <f t="shared" si="19"/>
        <v>1777.7571712083129</v>
      </c>
      <c r="AA59">
        <f t="shared" si="0"/>
        <v>0.26352976104221498</v>
      </c>
      <c r="AB59">
        <f t="shared" si="20"/>
        <v>6.9447934954966928E-2</v>
      </c>
      <c r="AC59">
        <f t="shared" si="21"/>
        <v>123.46156439180092</v>
      </c>
      <c r="AH59">
        <f t="shared" si="22"/>
        <v>-8206.0101303041884</v>
      </c>
      <c r="AI59">
        <f t="shared" si="23"/>
        <v>6.9447934954966928E-2</v>
      </c>
      <c r="AJ59">
        <f t="shared" si="24"/>
        <v>0.73647023895778507</v>
      </c>
      <c r="AK59">
        <f t="shared" si="25"/>
        <v>-419.70736161301846</v>
      </c>
      <c r="AM59">
        <f t="shared" si="1"/>
        <v>-276.63651087642705</v>
      </c>
      <c r="AN59" s="2">
        <f t="shared" si="2"/>
        <v>-278.33443560000001</v>
      </c>
      <c r="AO59" s="2">
        <f t="shared" si="26"/>
        <v>2.8829483669202891</v>
      </c>
      <c r="AQ59">
        <f t="shared" si="27"/>
        <v>1.2549971458999176</v>
      </c>
      <c r="AR59" s="2">
        <v>1.2626999999999999</v>
      </c>
    </row>
    <row r="60" spans="1:44" x14ac:dyDescent="0.3">
      <c r="A60">
        <v>6.1260000000000003</v>
      </c>
      <c r="B60" s="9">
        <v>348.15</v>
      </c>
      <c r="C60">
        <v>58.44</v>
      </c>
      <c r="D60">
        <f t="shared" si="3"/>
        <v>358.00344000000001</v>
      </c>
      <c r="E60" s="2">
        <v>1.7999999999999999E-2</v>
      </c>
      <c r="F60">
        <f t="shared" si="4"/>
        <v>2.8723251472066642E-3</v>
      </c>
      <c r="G60">
        <f t="shared" si="5"/>
        <v>5.852633421388556</v>
      </c>
      <c r="I60">
        <f t="shared" si="6"/>
        <v>110.268</v>
      </c>
      <c r="J60" s="2">
        <f t="shared" si="7"/>
        <v>6.1260000000000003</v>
      </c>
      <c r="K60" s="2">
        <f t="shared" si="8"/>
        <v>2.4750757564163566</v>
      </c>
      <c r="L60" s="2">
        <v>0.2</v>
      </c>
      <c r="M60" s="2">
        <f t="shared" si="9"/>
        <v>1.4950151512832712</v>
      </c>
      <c r="N60" s="2">
        <f t="shared" si="10"/>
        <v>0.40213634142893429</v>
      </c>
      <c r="O60" s="2">
        <f t="shared" si="11"/>
        <v>2.4634872275936517</v>
      </c>
      <c r="P60" s="2">
        <f t="shared" si="12"/>
        <v>-220.536</v>
      </c>
      <c r="Q60" s="2">
        <f t="shared" si="13"/>
        <v>-543.28761922459353</v>
      </c>
      <c r="S60">
        <f t="shared" si="14"/>
        <v>0.40402803728637882</v>
      </c>
      <c r="T60">
        <f t="shared" si="15"/>
        <v>2.9900303025665425</v>
      </c>
      <c r="U60">
        <f t="shared" si="16"/>
        <v>29.93506627389214</v>
      </c>
      <c r="W60">
        <f t="shared" si="17"/>
        <v>0.73637515969768086</v>
      </c>
      <c r="X60">
        <f t="shared" si="18"/>
        <v>-0.30601556227026216</v>
      </c>
      <c r="Z60">
        <f t="shared" si="19"/>
        <v>1787.75331222053</v>
      </c>
      <c r="AA60">
        <f t="shared" si="0"/>
        <v>0.26362484030231914</v>
      </c>
      <c r="AB60">
        <f t="shared" si="20"/>
        <v>6.9498056424423277E-2</v>
      </c>
      <c r="AC60">
        <f t="shared" si="21"/>
        <v>124.245380565652</v>
      </c>
      <c r="AH60">
        <f t="shared" si="22"/>
        <v>-8260.8185854915482</v>
      </c>
      <c r="AI60">
        <f t="shared" si="23"/>
        <v>6.9498056424423277E-2</v>
      </c>
      <c r="AJ60">
        <f t="shared" si="24"/>
        <v>0.73637515969768086</v>
      </c>
      <c r="AK60">
        <f t="shared" si="25"/>
        <v>-422.76095866621375</v>
      </c>
      <c r="AM60">
        <f t="shared" si="1"/>
        <v>-275.01312296019427</v>
      </c>
      <c r="AN60" s="2">
        <f t="shared" si="2"/>
        <v>-275.559732</v>
      </c>
      <c r="AO60" s="2">
        <f t="shared" si="26"/>
        <v>0.29878144239734256</v>
      </c>
      <c r="AQ60">
        <f t="shared" si="27"/>
        <v>1.2470214520994045</v>
      </c>
      <c r="AR60" s="2">
        <v>1.2495000000000001</v>
      </c>
    </row>
    <row r="61" spans="1:44" x14ac:dyDescent="0.3">
      <c r="A61">
        <v>6.13</v>
      </c>
      <c r="B61" s="9">
        <v>360.65</v>
      </c>
      <c r="C61">
        <v>58.44</v>
      </c>
      <c r="D61">
        <f t="shared" si="3"/>
        <v>358.23719999999997</v>
      </c>
      <c r="E61" s="2">
        <v>1.7999999999999999E-2</v>
      </c>
      <c r="F61">
        <f t="shared" si="4"/>
        <v>2.772771384999307E-3</v>
      </c>
      <c r="G61">
        <f t="shared" si="5"/>
        <v>5.8879079589496817</v>
      </c>
      <c r="I61">
        <f t="shared" si="6"/>
        <v>110.34</v>
      </c>
      <c r="J61" s="2">
        <f t="shared" si="7"/>
        <v>6.13</v>
      </c>
      <c r="K61" s="2">
        <f t="shared" si="8"/>
        <v>2.4758836806279896</v>
      </c>
      <c r="L61" s="2">
        <v>0.2</v>
      </c>
      <c r="M61" s="2">
        <f t="shared" si="9"/>
        <v>1.4951767361255979</v>
      </c>
      <c r="N61" s="2">
        <f t="shared" si="10"/>
        <v>0.40224441799964822</v>
      </c>
      <c r="O61" s="2">
        <f t="shared" si="11"/>
        <v>2.4657582823378434</v>
      </c>
      <c r="P61" s="2">
        <f t="shared" si="12"/>
        <v>-220.68</v>
      </c>
      <c r="Q61" s="2">
        <f t="shared" si="13"/>
        <v>-544.14353774631536</v>
      </c>
      <c r="S61">
        <f t="shared" si="14"/>
        <v>0.40389619586100967</v>
      </c>
      <c r="T61">
        <f t="shared" si="15"/>
        <v>2.9903534722511957</v>
      </c>
      <c r="U61">
        <f t="shared" si="16"/>
        <v>29.94151344625638</v>
      </c>
      <c r="W61">
        <f t="shared" si="17"/>
        <v>0.73624842553274195</v>
      </c>
      <c r="X61">
        <f t="shared" si="18"/>
        <v>-0.30618768251405409</v>
      </c>
      <c r="Z61">
        <f t="shared" si="19"/>
        <v>1797.0962549424817</v>
      </c>
      <c r="AA61">
        <f t="shared" si="0"/>
        <v>0.263751574467258</v>
      </c>
      <c r="AB61">
        <f t="shared" si="20"/>
        <v>6.9564893033957548E-2</v>
      </c>
      <c r="AC61">
        <f t="shared" si="21"/>
        <v>125.01480874679945</v>
      </c>
      <c r="AH61">
        <f t="shared" si="22"/>
        <v>-8315.460964729109</v>
      </c>
      <c r="AI61">
        <f t="shared" si="23"/>
        <v>6.9564893033957548E-2</v>
      </c>
      <c r="AJ61">
        <f t="shared" si="24"/>
        <v>0.73624842553274195</v>
      </c>
      <c r="AK61">
        <f t="shared" si="25"/>
        <v>-425.89332153428717</v>
      </c>
      <c r="AM61">
        <f t="shared" si="1"/>
        <v>-273.51272608759808</v>
      </c>
      <c r="AN61" s="2">
        <f t="shared" si="2"/>
        <v>-272.561868</v>
      </c>
      <c r="AO61" s="2">
        <f t="shared" si="26"/>
        <v>0.90413110275067476</v>
      </c>
      <c r="AQ61">
        <f t="shared" si="27"/>
        <v>1.2394087642178633</v>
      </c>
      <c r="AR61" s="2">
        <v>1.2351000000000001</v>
      </c>
    </row>
    <row r="62" spans="1:44" x14ac:dyDescent="0.3">
      <c r="A62">
        <v>6.1349999999999998</v>
      </c>
      <c r="B62" s="9">
        <v>373.15</v>
      </c>
      <c r="C62">
        <v>58.44</v>
      </c>
      <c r="D62">
        <f t="shared" si="3"/>
        <v>358.52939999999995</v>
      </c>
      <c r="E62" s="2">
        <v>1.7999999999999999E-2</v>
      </c>
      <c r="F62">
        <f t="shared" si="4"/>
        <v>2.6798874447273215E-3</v>
      </c>
      <c r="G62">
        <f t="shared" si="5"/>
        <v>5.9219804835773964</v>
      </c>
      <c r="I62">
        <f t="shared" si="6"/>
        <v>110.42999999999999</v>
      </c>
      <c r="J62" s="2">
        <f t="shared" si="7"/>
        <v>6.1349999999999998</v>
      </c>
      <c r="K62" s="2">
        <f t="shared" si="8"/>
        <v>2.476893215300167</v>
      </c>
      <c r="L62" s="2">
        <v>0.2</v>
      </c>
      <c r="M62" s="2">
        <f t="shared" si="9"/>
        <v>1.4953786430600333</v>
      </c>
      <c r="N62" s="2">
        <f t="shared" si="10"/>
        <v>0.40237944772432582</v>
      </c>
      <c r="O62" s="2">
        <f t="shared" si="11"/>
        <v>2.4685979117887387</v>
      </c>
      <c r="P62" s="2">
        <f t="shared" si="12"/>
        <v>-220.85999999999999</v>
      </c>
      <c r="Q62" s="2">
        <f t="shared" si="13"/>
        <v>-545.2145347976608</v>
      </c>
      <c r="S62">
        <f t="shared" si="14"/>
        <v>0.40373157543605009</v>
      </c>
      <c r="T62">
        <f t="shared" si="15"/>
        <v>2.9907572861200666</v>
      </c>
      <c r="U62">
        <f t="shared" si="16"/>
        <v>29.949567536603546</v>
      </c>
      <c r="W62">
        <f t="shared" si="17"/>
        <v>0.73609006915860631</v>
      </c>
      <c r="X62">
        <f t="shared" si="18"/>
        <v>-0.30640279116646957</v>
      </c>
      <c r="Z62">
        <f t="shared" si="19"/>
        <v>1805.8076214982902</v>
      </c>
      <c r="AA62">
        <f t="shared" si="0"/>
        <v>0.26390993084139364</v>
      </c>
      <c r="AB62">
        <f t="shared" si="20"/>
        <v>6.9648451596709168E-2</v>
      </c>
      <c r="AC62">
        <f t="shared" si="21"/>
        <v>125.77170471889218</v>
      </c>
      <c r="AH62">
        <f t="shared" si="22"/>
        <v>-8370.0804446403799</v>
      </c>
      <c r="AI62">
        <f t="shared" si="23"/>
        <v>6.9648451596709168E-2</v>
      </c>
      <c r="AJ62">
        <f t="shared" si="24"/>
        <v>0.73609006915860631</v>
      </c>
      <c r="AK62">
        <f t="shared" si="25"/>
        <v>-429.11338003365807</v>
      </c>
      <c r="AM62">
        <f t="shared" si="1"/>
        <v>-272.12882981066497</v>
      </c>
      <c r="AN62" s="2">
        <f t="shared" si="2"/>
        <v>-268.411158</v>
      </c>
      <c r="AO62" s="2">
        <f t="shared" si="26"/>
        <v>13.821083691812937</v>
      </c>
      <c r="AQ62">
        <f t="shared" si="27"/>
        <v>1.2321327076458615</v>
      </c>
      <c r="AR62" s="2">
        <v>1.2153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3" ma:contentTypeDescription="Create a new document." ma:contentTypeScope="" ma:versionID="6c314ee91f914d6b9f0aecae541b0139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230737ef2c937862393f49b6d101b2e8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A4EC4D-E87E-4C8F-9C81-4ED6B1AEAD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916C75-4C19-4188-B2C0-EA4395DFD1D1}">
  <ds:schemaRefs>
    <ds:schemaRef ds:uri="http://www.w3.org/XML/1998/namespace"/>
    <ds:schemaRef ds:uri="http://schemas.microsoft.com/office/2006/documentManagement/types"/>
    <ds:schemaRef ds:uri="5d848a0f-dbe6-471c-a407-bb7a402dc859"/>
    <ds:schemaRef ds:uri="http://purl.org/dc/terms/"/>
    <ds:schemaRef ds:uri="http://schemas.microsoft.com/office/2006/metadata/properties"/>
    <ds:schemaRef ds:uri="49fa8af8-517d-491f-a3d5-7cf68fb985f9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05DF0A9-C376-4838-9583-3C457462BF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 Graph - Paper</vt:lpstr>
      <vt:lpstr>Graph after correction</vt:lpstr>
      <vt:lpstr>Complete Graph 2 - Paper</vt:lpstr>
      <vt:lpstr>Finding 12 unknown -corrected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2024-01-22T16:54:35Z</dcterms:created>
  <dcterms:modified xsi:type="dcterms:W3CDTF">2024-03-14T12:34:27Z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